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firstSheet="1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12" sheetId="61" r:id="rId21"/>
    <sheet name="Week 11" sheetId="60" r:id="rId22"/>
    <sheet name="Week 10" sheetId="59" r:id="rId23"/>
    <sheet name="Week 9" sheetId="58" r:id="rId24"/>
    <sheet name="Week 8" sheetId="57" r:id="rId25"/>
    <sheet name="Week 7" sheetId="56" r:id="rId26"/>
    <sheet name="Week 6" sheetId="55" r:id="rId27"/>
    <sheet name="Week 5" sheetId="54" r:id="rId28"/>
    <sheet name="Week 4" sheetId="53" r:id="rId29"/>
    <sheet name="Week 3" sheetId="52" r:id="rId30"/>
    <sheet name="Week 2" sheetId="51" r:id="rId31"/>
    <sheet name="Week 1" sheetId="50" r:id="rId32"/>
    <sheet name="League Table Template" sheetId="31" state="hidden" r:id="rId33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31">'Week 1'!$C17:$C19</definedName>
    <definedName name="AveragesLeaders" localSheetId="22">'Week 10'!$C17:$C19</definedName>
    <definedName name="AveragesLeaders" localSheetId="21">'Week 11'!$C17:$C19</definedName>
    <definedName name="AveragesLeaders" localSheetId="20">'Week 12'!$C17:$C19</definedName>
    <definedName name="AveragesLeaders" localSheetId="30">'Week 2'!$C17:$C19</definedName>
    <definedName name="AveragesLeaders" localSheetId="29">'Week 3'!$C17:$C19</definedName>
    <definedName name="AveragesLeaders" localSheetId="28">'Week 4'!$C17:$C19</definedName>
    <definedName name="AveragesLeaders" localSheetId="27">'Week 5'!$C17:$C19</definedName>
    <definedName name="AveragesLeaders" localSheetId="26">'Week 6'!$C17:$C19</definedName>
    <definedName name="AveragesLeaders" localSheetId="25">'Week 7'!$C17:$C19</definedName>
    <definedName name="AveragesLeaders" localSheetId="24">'Week 8'!$C17:$C19</definedName>
    <definedName name="AveragesLeaders" localSheetId="23">'Week 9'!$C17:$C19</definedName>
    <definedName name="AveragesLeaders">'League Table Template'!$C17:$C19</definedName>
    <definedName name="Leaders100s" localSheetId="31">'Week 1'!$C14:$C15</definedName>
    <definedName name="Leaders100s" localSheetId="22">'Week 10'!$C14:$C15</definedName>
    <definedName name="Leaders100s" localSheetId="21">'Week 11'!$C14:$C15</definedName>
    <definedName name="Leaders100s" localSheetId="20">'Week 12'!$C14:$C15</definedName>
    <definedName name="Leaders100s" localSheetId="30">'Week 2'!$C14:$C15</definedName>
    <definedName name="Leaders100s" localSheetId="29">'Week 3'!$C14:$C15</definedName>
    <definedName name="Leaders100s" localSheetId="28">'Week 4'!$C14:$C15</definedName>
    <definedName name="Leaders100s" localSheetId="27">'Week 5'!$C14:$C15</definedName>
    <definedName name="Leaders100s" localSheetId="26">'Week 6'!$C14:$C15</definedName>
    <definedName name="Leaders100s" localSheetId="25">'Week 7'!$C14:$C15</definedName>
    <definedName name="Leaders100s" localSheetId="24">'Week 8'!$C14:$C15</definedName>
    <definedName name="Leaders100s" localSheetId="23">'Week 9'!$C14:$C15</definedName>
    <definedName name="Leaders100s">'League Table Template'!$C14:$C15</definedName>
    <definedName name="Leaders180s" localSheetId="31">'Week 1'!$C11:$C12</definedName>
    <definedName name="Leaders180s" localSheetId="22">'Week 10'!$C11:$C12</definedName>
    <definedName name="Leaders180s" localSheetId="21">'Week 11'!$C11:$C12</definedName>
    <definedName name="Leaders180s" localSheetId="20">'Week 12'!$C11:$C12</definedName>
    <definedName name="Leaders180s" localSheetId="30">'Week 2'!$C11:$C12</definedName>
    <definedName name="Leaders180s" localSheetId="29">'Week 3'!$C11:$C12</definedName>
    <definedName name="Leaders180s" localSheetId="28">'Week 4'!$C11:$C12</definedName>
    <definedName name="Leaders180s" localSheetId="27">'Week 5'!$C11:$C12</definedName>
    <definedName name="Leaders180s" localSheetId="26">'Week 6'!$C11:$C12</definedName>
    <definedName name="Leaders180s" localSheetId="25">'Week 7'!$C11:$C12</definedName>
    <definedName name="Leaders180s" localSheetId="24">'Week 8'!$C11:$C12</definedName>
    <definedName name="Leaders180s" localSheetId="23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61" l="1"/>
  <c r="I11" i="61"/>
  <c r="I10" i="61"/>
  <c r="I9" i="61"/>
  <c r="I12" i="60" l="1"/>
  <c r="I11" i="60"/>
  <c r="I10" i="60"/>
  <c r="I9" i="60"/>
  <c r="I12" i="59" l="1"/>
  <c r="I11" i="59"/>
  <c r="I10" i="59"/>
  <c r="I9" i="59"/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J40" i="6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S26" i="7" s="1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BC23" i="7" s="1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J33" i="7"/>
  <c r="BO21" i="7" s="1"/>
  <c r="BD33" i="7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T27" i="7"/>
  <c r="BU27" i="7" s="1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B22" i="7"/>
  <c r="BC22" i="7" s="1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BI28" i="8" s="1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D38" i="8"/>
  <c r="BI26" i="8" s="1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U25" i="8" s="1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O19" i="8" s="1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O26" i="8"/>
  <c r="BN26" i="8"/>
  <c r="BJ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T19" i="8"/>
  <c r="BU19" i="8" s="1"/>
  <c r="BP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O26" i="9" s="1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H25" i="9"/>
  <c r="BI25" i="9" s="1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U20" i="9" s="1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T17" i="9"/>
  <c r="BU17" i="9" s="1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U27" i="10" s="1"/>
  <c r="BJ39" i="10"/>
  <c r="BO27" i="10" s="1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J37" i="10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BC21" i="10" s="1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BC19" i="10" s="1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U28" i="11" s="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U20" i="11" s="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O23" i="12" s="1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D34" i="12"/>
  <c r="AX34" i="12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O21" i="12" s="1"/>
  <c r="BD33" i="12"/>
  <c r="AX33" i="12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N20" i="12"/>
  <c r="BO20" i="12" s="1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BU25" i="10" l="1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12" l="1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<sst xmlns="http://schemas.openxmlformats.org/spreadsheetml/2006/main" count="3361" uniqueCount="381">
  <si>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</si>
  <si>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</si>
  <si>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</si>
  <si>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</si>
  <si>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</si>
  <si>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</si>
  <si>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</si>
  <si>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</si>
  <si>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</si>
  <si>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</si>
  <si>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</si>
  <si>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</si>
  <si>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</si>
  <si>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</si>
  <si>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</si>
  <si>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</si>
  <si>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</si>
  <si>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</si>
  <si>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</si>
  <si>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</si>
  <si>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</si>
  <si>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</si>
  <si>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</si>
  <si>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</si>
  <si>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</si>
  <si>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</si>
  <si>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</si>
  <si>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</si>
  <si>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</si>
  <si>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</si>
  <si>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</si>
  <si>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</si>
  <si>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</si>
  <si>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</si>
  <si>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</si>
  <si>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</si>
  <si>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</si>
  <si>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</si>
  <si>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</si>
  <si>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</si>
  <si>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</si>
  <si>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</si>
  <si>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</si>
  <si>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</si>
  <si>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</si>
  <si>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</si>
  <si>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</si>
  <si>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</si>
  <si>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</si>
  <si>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</si>
  <si>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</si>
  <si>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</si>
  <si>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</si>
  <si>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</si>
  <si>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</si>
  <si>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</si>
  <si>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</si>
  <si>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</si>
  <si>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</si>
  <si>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</si>
  <si>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</si>
  <si>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</si>
  <si>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</si>
  <si>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</si>
  <si>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</si>
  <si>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</si>
  <si>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</si>
  <si>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</si>
  <si>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</si>
  <si>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</si>
  <si>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</si>
  <si>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</si>
  <si>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</si>
  <si>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</si>
  <si>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</si>
  <si>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</si>
  <si>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</si>
  <si>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</si>
  <si>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</si>
  <si>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</si>
  <si>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</si>
  <si>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</si>
  <si>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</si>
  <si>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</si>
  <si>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</si>
  <si>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</si>
  <si>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</si>
  <si>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</si>
  <si>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</si>
  <si>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</si>
  <si>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</si>
  <si>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</si>
  <si>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</si>
  <si>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</si>
  <si>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</si>
  <si>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</si>
  <si>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</si>
  <si>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</si>
  <si>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</si>
  <si>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</si>
  <si>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</si>
  <si>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</si>
  <si>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</si>
  <si>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</si>
  <si>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</si>
  <si>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</si>
  <si>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</si>
  <si>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</si>
  <si>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</si>
  <si>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</si>
  <si>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</si>
  <si>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</si>
  <si>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</si>
  <si>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</si>
  <si>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</si>
  <si>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</si>
  <si>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</si>
  <si>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</si>
  <si>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</si>
  <si>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</si>
  <si>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</si>
  <si>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</si>
  <si>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</si>
  <si>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</si>
  <si>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</si>
  <si>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</si>
  <si>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</si>
  <si>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</si>
  <si>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</si>
  <si>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</si>
  <si>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</si>
  <si>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</si>
  <si>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</si>
  <si>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</si>
  <si>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</si>
  <si>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</si>
  <si>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</si>
  <si>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</si>
  <si>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</si>
  <si>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</si>
  <si>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</si>
  <si>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</si>
  <si>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</si>
  <si>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</si>
  <si>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</si>
  <si>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</si>
  <si>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</si>
  <si>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</si>
  <si>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</si>
  <si>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</si>
  <si>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</si>
  <si>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</si>
  <si>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</si>
  <si>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</si>
  <si>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</si>
  <si>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</si>
  <si>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</si>
  <si>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</si>
  <si>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</si>
  <si>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</si>
  <si>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</si>
  <si>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</si>
  <si>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</si>
  <si>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</si>
  <si>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</si>
  <si>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</si>
  <si>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</si>
  <si>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</si>
  <si>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</si>
  <si>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</si>
  <si>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</si>
  <si>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</si>
  <si>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</si>
  <si>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</si>
  <si>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</si>
  <si>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</si>
  <si>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</si>
  <si>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</si>
  <si>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</si>
  <si>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</si>
  <si>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</si>
  <si>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</si>
  <si>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</si>
  <si>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</si>
  <si>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</si>
  <si>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</si>
  <si>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</si>
  <si>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</si>
  <si>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</si>
  <si>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</si>
  <si>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</si>
  <si>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</si>
  <si>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</si>
  <si>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</si>
  <si>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</si>
  <si>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</si>
  <si>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</si>
  <si>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</si>
  <si>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</si>
  <si>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</si>
  <si>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</si>
  <si>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</si>
  <si>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</si>
  <si>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</si>
  <si>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</si>
  <si>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</si>
  <si>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</si>
  <si>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</si>
  <si>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</si>
  <si>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</si>
  <si>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</si>
  <si>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</si>
  <si>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</si>
  <si>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</si>
  <si>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</si>
  <si>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</si>
  <si>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</si>
  <si>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</si>
  <si>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</si>
  <si>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</si>
  <si>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</si>
  <si>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</si>
  <si>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</si>
  <si>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</si>
  <si>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</si>
  <si>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</si>
  <si>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</si>
  <si>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</si>
  <si>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</si>
  <si>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</si>
  <si>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</si>
  <si>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</si>
  <si>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</si>
  <si>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</si>
  <si>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</si>
  <si>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</si>
  <si>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</si>
  <si>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</si>
  <si>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</si>
  <si>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</si>
  <si>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</si>
  <si>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</si>
  <si>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</si>
  <si>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</si>
  <si>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</si>
  <si>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</si>
  <si>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</si>
  <si>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</si>
  <si>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</si>
  <si>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</si>
  <si>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</si>
  <si>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</si>
  <si>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</si>
  <si>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</si>
  <si>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</si>
  <si>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</si>
  <si>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</si>
  <si>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</si>
  <si>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</si>
  <si>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</si>
  <si>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</si>
  <si>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</si>
  <si>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</si>
  <si>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</si>
  <si>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</si>
  <si>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</si>
  <si>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</si>
  <si>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</si>
  <si>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</si>
  <si>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</si>
  <si>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</si>
  <si>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</si>
  <si>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</si>
  <si>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</si>
  <si>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</si>
  <si>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</si>
  <si>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</si>
  <si>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</si>
  <si>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</si>
  <si>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</si>
  <si>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</si>
  <si>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</si>
  <si>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</si>
  <si>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</si>
  <si>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</si>
  <si>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</si>
  <si>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</si>
  <si>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</si>
  <si>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</si>
  <si>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</si>
  <si>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</si>
  <si>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</si>
  <si>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</si>
  <si>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</si>
  <si>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</si>
  <si>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</si>
  <si>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</si>
  <si>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</si>
  <si>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</si>
  <si>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</si>
  <si>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</si>
  <si>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</si>
  <si>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</si>
  <si>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</si>
  <si>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</si>
  <si>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</si>
  <si>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</si>
  <si>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</si>
  <si>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</si>
  <si>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</si>
  <si>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</si>
  <si>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</si>
  <si>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</si>
  <si>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</si>
  <si>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</si>
  <si>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</si>
  <si>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</si>
  <si>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</si>
  <si>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</si>
  <si>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</si>
  <si>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</si>
  <si>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</si>
  <si>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</si>
  <si>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</si>
  <si>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</si>
  <si>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</si>
  <si>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</si>
  <si>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</si>
  <si>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</si>
  <si>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</si>
  <si>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</si>
  <si>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</si>
  <si>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</si>
  <si>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</si>
  <si>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</si>
  <si>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</si>
  <si>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</si>
  <si>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</si>
  <si>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</si>
  <si>
    <t>ALEX SINCLAIRE (2)</t>
  </si>
  <si>
    <t>ANDREAS (2)</t>
  </si>
  <si>
    <t>KIAN WHITING (2)</t>
  </si>
  <si>
    <t>19/01/26</t>
  </si>
  <si>
    <t>C. MONK &amp; N. OUTRAM</t>
  </si>
  <si>
    <t>x 41</t>
  </si>
  <si>
    <t>CRAIG MONK (66.80)</t>
  </si>
  <si>
    <t>NIGE OUTRAM (64.27)</t>
  </si>
  <si>
    <t>IAN WHITTAKER (61.34)</t>
  </si>
  <si>
    <t>KYLE YOUNG (60.49)</t>
  </si>
  <si>
    <t>DENNIS CLARKSON (58.90)</t>
  </si>
  <si>
    <t>JAMIE BATTY (56.53)</t>
  </si>
  <si>
    <t>ROB DURRANS (55.77)</t>
  </si>
  <si>
    <t>MAXWELL HEADLAM</t>
  </si>
  <si>
    <t>26/01/26</t>
  </si>
  <si>
    <t>NIGE OUTRAM - 47</t>
  </si>
  <si>
    <t>NIGE OUTRAM - 64.66</t>
  </si>
  <si>
    <t>KYLE YOUNG - 62.12</t>
  </si>
  <si>
    <t>x 8</t>
  </si>
  <si>
    <t>x 47</t>
  </si>
  <si>
    <t>NIGE OUTRAM 64.66)</t>
  </si>
  <si>
    <t>KYLE YOUNG (62.12)</t>
  </si>
  <si>
    <t>IAN WHITTAKER (61.45)</t>
  </si>
  <si>
    <t>SEAN KENDREW (59.43)</t>
  </si>
  <si>
    <t>DENNIS CLARKSON (57.90)</t>
  </si>
  <si>
    <t>ROB DURRANS (57.46)</t>
  </si>
  <si>
    <t>MATHEW CORNFORTH (57.35)</t>
  </si>
  <si>
    <t>JAMIE BATTY (56.31)</t>
  </si>
  <si>
    <t>CRAIG MONK - 5</t>
  </si>
  <si>
    <t>ROB DURRANS - 3</t>
  </si>
  <si>
    <t>DENNIS CLARKSON - 41</t>
  </si>
  <si>
    <t>CRAIG MONK - 69.03</t>
  </si>
  <si>
    <t>N.OUTRAM &amp; C. MONK</t>
  </si>
  <si>
    <t>BERT RAPER</t>
  </si>
  <si>
    <t>CRAIG MONK (69.03)</t>
  </si>
  <si>
    <t>SEAN KENDREW (59.82)</t>
  </si>
  <si>
    <t>DENNIS CLARKSON (57.54)</t>
  </si>
  <si>
    <t>ROB DURRANS (57.49)</t>
  </si>
  <si>
    <t>MATHEW CORNFORTH (56.98)</t>
  </si>
  <si>
    <t>CLICK ON PLAYERS AVERAGES</t>
  </si>
  <si>
    <t>BELOW</t>
  </si>
  <si>
    <t>FOR ALL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</si>
</sst>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8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  <xf numFmtId="0" fontId="30" fillId="0" borderId="0" xfId="5" applyFont="1"/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8</v>
      </c>
      <c r="D2" s="18">
        <v>7</v>
      </c>
      <c r="E2" s="18">
        <v>17</v>
      </c>
      <c r="F2" s="18">
        <v>14</v>
      </c>
      <c r="G2" s="18">
        <v>8261</v>
      </c>
      <c r="H2" s="18">
        <v>359</v>
      </c>
      <c r="I2" s="20">
        <v>44.875</v>
      </c>
      <c r="J2" s="20">
        <v>21.117647058823529</v>
      </c>
      <c r="K2" s="19">
        <v>485.94117647058823</v>
      </c>
      <c r="L2" s="19">
        <v>69.033426183844014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154</v>
      </c>
      <c r="C3" s="35">
        <v>10</v>
      </c>
      <c r="D3" s="35">
        <v>9</v>
      </c>
      <c r="E3" s="35">
        <v>21</v>
      </c>
      <c r="F3" s="35">
        <v>18</v>
      </c>
      <c r="G3" s="35">
        <v>10411</v>
      </c>
      <c r="H3" s="35">
        <v>483</v>
      </c>
      <c r="I3" s="111">
        <v>48.3</v>
      </c>
      <c r="J3" s="111">
        <v>23</v>
      </c>
      <c r="K3" s="109">
        <v>495.76190476190476</v>
      </c>
      <c r="L3" s="109">
        <v>64.66459627329192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151</v>
      </c>
      <c r="C4" s="35">
        <v>9</v>
      </c>
      <c r="D4" s="35">
        <v>8</v>
      </c>
      <c r="E4" s="35">
        <v>20</v>
      </c>
      <c r="F4" s="35">
        <v>16</v>
      </c>
      <c r="G4" s="35">
        <v>9712</v>
      </c>
      <c r="H4" s="35">
        <v>469</v>
      </c>
      <c r="I4" s="111">
        <v>52.111111111111114</v>
      </c>
      <c r="J4" s="111">
        <v>23.45</v>
      </c>
      <c r="K4" s="109">
        <v>485.6</v>
      </c>
      <c r="L4" s="109">
        <v>62.123667377398725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153</v>
      </c>
      <c r="C5" s="35">
        <v>10</v>
      </c>
      <c r="D5" s="35">
        <v>9</v>
      </c>
      <c r="E5" s="35">
        <v>21</v>
      </c>
      <c r="F5" s="35">
        <v>19</v>
      </c>
      <c r="G5" s="35">
        <v>10366</v>
      </c>
      <c r="H5" s="35">
        <v>502</v>
      </c>
      <c r="I5" s="111">
        <v>50.2</v>
      </c>
      <c r="J5" s="111">
        <v>23.904761904761905</v>
      </c>
      <c r="K5" s="109">
        <v>493.61904761904759</v>
      </c>
      <c r="L5" s="109">
        <v>61.948207171314742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142</v>
      </c>
      <c r="C6" s="18">
        <v>9</v>
      </c>
      <c r="D6" s="18">
        <v>6</v>
      </c>
      <c r="E6" s="18">
        <v>22</v>
      </c>
      <c r="F6" s="18">
        <v>14</v>
      </c>
      <c r="G6" s="18">
        <v>10728</v>
      </c>
      <c r="H6" s="18">
        <v>538</v>
      </c>
      <c r="I6" s="20">
        <v>59.777777777777779</v>
      </c>
      <c r="J6" s="20">
        <v>24.454545454545453</v>
      </c>
      <c r="K6" s="19">
        <v>487.63636363636363</v>
      </c>
      <c r="L6" s="19">
        <v>59.821561338289968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147</v>
      </c>
      <c r="C7" s="18">
        <v>10</v>
      </c>
      <c r="D7" s="18">
        <v>8</v>
      </c>
      <c r="E7" s="18">
        <v>24</v>
      </c>
      <c r="F7" s="18">
        <v>18</v>
      </c>
      <c r="G7" s="18">
        <v>11662</v>
      </c>
      <c r="H7" s="18">
        <v>608</v>
      </c>
      <c r="I7" s="20">
        <v>60.8</v>
      </c>
      <c r="J7" s="20">
        <v>25.333333333333332</v>
      </c>
      <c r="K7" s="19">
        <v>485.91666666666669</v>
      </c>
      <c r="L7" s="19">
        <v>57.54276315789474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237</v>
      </c>
      <c r="C8" s="18">
        <v>11</v>
      </c>
      <c r="D8" s="18">
        <v>8</v>
      </c>
      <c r="E8" s="18">
        <v>25</v>
      </c>
      <c r="F8" s="18">
        <v>18</v>
      </c>
      <c r="G8" s="18">
        <v>12303</v>
      </c>
      <c r="H8" s="18">
        <v>642</v>
      </c>
      <c r="I8" s="20">
        <v>58.363636363636367</v>
      </c>
      <c r="J8" s="20">
        <v>25.68</v>
      </c>
      <c r="K8" s="19">
        <v>492.12</v>
      </c>
      <c r="L8" s="19">
        <v>57.490654205607484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18" t="s">
        <v>158</v>
      </c>
      <c r="C9" s="18">
        <v>10</v>
      </c>
      <c r="D9" s="18">
        <v>8</v>
      </c>
      <c r="E9" s="18">
        <v>23</v>
      </c>
      <c r="F9" s="18">
        <v>16</v>
      </c>
      <c r="G9" s="18">
        <v>11150</v>
      </c>
      <c r="H9" s="18">
        <v>587</v>
      </c>
      <c r="I9" s="20">
        <v>58.7</v>
      </c>
      <c r="J9" s="20">
        <v>25.521739130434781</v>
      </c>
      <c r="K9" s="19">
        <v>484.78260869565219</v>
      </c>
      <c r="L9" s="19">
        <v>56.984667802385005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35" t="s">
        <v>195</v>
      </c>
      <c r="C10" s="18">
        <v>10</v>
      </c>
      <c r="D10" s="18">
        <v>7</v>
      </c>
      <c r="E10" s="18">
        <v>24</v>
      </c>
      <c r="F10" s="18">
        <v>16</v>
      </c>
      <c r="G10" s="18">
        <v>11807</v>
      </c>
      <c r="H10" s="18">
        <v>629</v>
      </c>
      <c r="I10" s="20">
        <v>62.9</v>
      </c>
      <c r="J10" s="20">
        <v>26.208333333333332</v>
      </c>
      <c r="K10" s="19">
        <v>491.95833333333331</v>
      </c>
      <c r="L10" s="19">
        <v>56.313195548489674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35" t="s">
        <v>162</v>
      </c>
      <c r="C11" s="18">
        <v>9</v>
      </c>
      <c r="D11" s="18">
        <v>8</v>
      </c>
      <c r="E11" s="18">
        <v>20</v>
      </c>
      <c r="F11" s="18">
        <v>16</v>
      </c>
      <c r="G11" s="18">
        <v>9491</v>
      </c>
      <c r="H11" s="18">
        <v>507</v>
      </c>
      <c r="I11" s="20">
        <v>56.333333333333336</v>
      </c>
      <c r="J11" s="20">
        <v>25.35</v>
      </c>
      <c r="K11" s="19">
        <v>474.55</v>
      </c>
      <c r="L11" s="19">
        <v>56.159763313609467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188</v>
      </c>
      <c r="C12" s="18">
        <v>7</v>
      </c>
      <c r="D12" s="18">
        <v>2</v>
      </c>
      <c r="E12" s="18">
        <v>17</v>
      </c>
      <c r="F12" s="18">
        <v>5</v>
      </c>
      <c r="G12" s="18">
        <v>7978</v>
      </c>
      <c r="H12" s="18">
        <v>437</v>
      </c>
      <c r="I12" s="20">
        <v>62.428571428571431</v>
      </c>
      <c r="J12" s="20">
        <v>25.705882352941178</v>
      </c>
      <c r="K12" s="19">
        <v>469.29411764705884</v>
      </c>
      <c r="L12" s="19">
        <v>54.768878718535476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258</v>
      </c>
      <c r="C13" s="18">
        <v>2</v>
      </c>
      <c r="D13" s="18">
        <v>1</v>
      </c>
      <c r="E13" s="18">
        <v>6</v>
      </c>
      <c r="F13" s="18">
        <v>3</v>
      </c>
      <c r="G13" s="18">
        <v>2960</v>
      </c>
      <c r="H13" s="18">
        <v>163</v>
      </c>
      <c r="I13" s="20">
        <v>81.5</v>
      </c>
      <c r="J13" s="20">
        <v>27.166666666666668</v>
      </c>
      <c r="K13" s="19">
        <v>493.33333333333331</v>
      </c>
      <c r="L13" s="19">
        <v>54.478527607361968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35" t="s">
        <v>165</v>
      </c>
      <c r="C14" s="35">
        <v>10</v>
      </c>
      <c r="D14" s="35">
        <v>7</v>
      </c>
      <c r="E14" s="35">
        <v>25</v>
      </c>
      <c r="F14" s="35">
        <v>16</v>
      </c>
      <c r="G14" s="35">
        <v>12215</v>
      </c>
      <c r="H14" s="35">
        <v>676</v>
      </c>
      <c r="I14" s="111">
        <v>67.599999999999994</v>
      </c>
      <c r="J14" s="111">
        <v>27.04</v>
      </c>
      <c r="K14" s="109">
        <v>488.6</v>
      </c>
      <c r="L14" s="109">
        <v>54.208579881656803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184</v>
      </c>
      <c r="C15" s="18">
        <v>10</v>
      </c>
      <c r="D15" s="18">
        <v>6</v>
      </c>
      <c r="E15" s="18">
        <v>20</v>
      </c>
      <c r="F15" s="18">
        <v>12</v>
      </c>
      <c r="G15" s="18">
        <v>9070</v>
      </c>
      <c r="H15" s="18">
        <v>503</v>
      </c>
      <c r="I15" s="20">
        <v>50.3</v>
      </c>
      <c r="J15" s="20">
        <v>25.15</v>
      </c>
      <c r="K15" s="19">
        <v>453.5</v>
      </c>
      <c r="L15" s="19">
        <v>54.09542743538767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157</v>
      </c>
      <c r="C16" s="18">
        <v>10</v>
      </c>
      <c r="D16" s="18">
        <v>3</v>
      </c>
      <c r="E16" s="18">
        <v>24</v>
      </c>
      <c r="F16" s="18">
        <v>9</v>
      </c>
      <c r="G16" s="18">
        <v>10925</v>
      </c>
      <c r="H16" s="18">
        <v>611</v>
      </c>
      <c r="I16" s="20">
        <v>61.1</v>
      </c>
      <c r="J16" s="20">
        <v>25.458333333333332</v>
      </c>
      <c r="K16" s="19">
        <v>455.20833333333331</v>
      </c>
      <c r="L16" s="19">
        <v>53.64157119476269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340</v>
      </c>
      <c r="C17" s="18">
        <v>3</v>
      </c>
      <c r="D17" s="18">
        <v>3</v>
      </c>
      <c r="E17" s="18">
        <v>8</v>
      </c>
      <c r="F17" s="18">
        <v>6</v>
      </c>
      <c r="G17" s="18">
        <v>3946</v>
      </c>
      <c r="H17" s="18">
        <v>222</v>
      </c>
      <c r="I17" s="20">
        <v>74</v>
      </c>
      <c r="J17" s="20">
        <v>27.75</v>
      </c>
      <c r="K17" s="19">
        <v>493.25</v>
      </c>
      <c r="L17" s="19">
        <v>53.324324324324323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227</v>
      </c>
      <c r="C18" s="18">
        <v>4</v>
      </c>
      <c r="D18" s="18">
        <v>2</v>
      </c>
      <c r="E18" s="18">
        <v>10</v>
      </c>
      <c r="F18" s="18">
        <v>5</v>
      </c>
      <c r="G18" s="18">
        <v>4868</v>
      </c>
      <c r="H18" s="18">
        <v>276</v>
      </c>
      <c r="I18" s="20">
        <v>69</v>
      </c>
      <c r="J18" s="20">
        <v>27.6</v>
      </c>
      <c r="K18" s="19">
        <v>486.8</v>
      </c>
      <c r="L18" s="19">
        <v>52.913043478260867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225</v>
      </c>
      <c r="C19" s="18">
        <v>7</v>
      </c>
      <c r="D19" s="18">
        <v>4</v>
      </c>
      <c r="E19" s="18">
        <v>15</v>
      </c>
      <c r="F19" s="18">
        <v>8</v>
      </c>
      <c r="G19" s="18">
        <v>6908</v>
      </c>
      <c r="H19" s="18">
        <v>394</v>
      </c>
      <c r="I19" s="20">
        <v>56.285714285714285</v>
      </c>
      <c r="J19" s="20">
        <v>26.266666666666666</v>
      </c>
      <c r="K19" s="19">
        <v>460.53333333333336</v>
      </c>
      <c r="L19" s="19">
        <v>52.598984771573598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339</v>
      </c>
      <c r="C20" s="18">
        <v>3</v>
      </c>
      <c r="D20" s="18">
        <v>1</v>
      </c>
      <c r="E20" s="18">
        <v>8</v>
      </c>
      <c r="F20" s="18">
        <v>4</v>
      </c>
      <c r="G20" s="18">
        <v>3889</v>
      </c>
      <c r="H20" s="18">
        <v>222</v>
      </c>
      <c r="I20" s="20">
        <v>74</v>
      </c>
      <c r="J20" s="20">
        <v>27.75</v>
      </c>
      <c r="K20" s="19">
        <v>486.125</v>
      </c>
      <c r="L20" s="19">
        <v>52.554054054054056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35" t="s">
        <v>152</v>
      </c>
      <c r="C21" s="35">
        <v>10</v>
      </c>
      <c r="D21" s="35">
        <v>5</v>
      </c>
      <c r="E21" s="35">
        <v>24</v>
      </c>
      <c r="F21" s="35">
        <v>11</v>
      </c>
      <c r="G21" s="35">
        <v>10946</v>
      </c>
      <c r="H21" s="35">
        <v>626</v>
      </c>
      <c r="I21" s="111">
        <v>62.6</v>
      </c>
      <c r="J21" s="111">
        <v>26.083333333333332</v>
      </c>
      <c r="K21" s="109">
        <v>456.08333333333331</v>
      </c>
      <c r="L21" s="109">
        <v>52.456869009584665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141</v>
      </c>
      <c r="C22" s="18">
        <v>10</v>
      </c>
      <c r="D22" s="18">
        <v>5</v>
      </c>
      <c r="E22" s="18">
        <v>25</v>
      </c>
      <c r="F22" s="18">
        <v>13</v>
      </c>
      <c r="G22" s="18">
        <v>11636</v>
      </c>
      <c r="H22" s="18">
        <v>669</v>
      </c>
      <c r="I22" s="20">
        <v>66.900000000000006</v>
      </c>
      <c r="J22" s="20">
        <v>26.76</v>
      </c>
      <c r="K22" s="19">
        <v>465.44</v>
      </c>
      <c r="L22" s="19">
        <v>52.179372197309412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18" t="s">
        <v>185</v>
      </c>
      <c r="C23" s="18">
        <v>11</v>
      </c>
      <c r="D23" s="18">
        <v>8</v>
      </c>
      <c r="E23" s="18">
        <v>25</v>
      </c>
      <c r="F23" s="18">
        <v>17</v>
      </c>
      <c r="G23" s="18">
        <v>11952</v>
      </c>
      <c r="H23" s="18">
        <v>692</v>
      </c>
      <c r="I23" s="20">
        <v>62.909090909090907</v>
      </c>
      <c r="J23" s="20">
        <v>27.68</v>
      </c>
      <c r="K23" s="19">
        <v>478.08</v>
      </c>
      <c r="L23" s="19">
        <v>51.815028901734095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196</v>
      </c>
      <c r="C24" s="18">
        <v>3</v>
      </c>
      <c r="D24" s="18">
        <v>1</v>
      </c>
      <c r="E24" s="18">
        <v>8</v>
      </c>
      <c r="F24" s="18">
        <v>3</v>
      </c>
      <c r="G24" s="18">
        <v>3885</v>
      </c>
      <c r="H24" s="18">
        <v>226</v>
      </c>
      <c r="I24" s="20">
        <v>75.333333333333329</v>
      </c>
      <c r="J24" s="20">
        <v>28.25</v>
      </c>
      <c r="K24" s="19">
        <v>485.625</v>
      </c>
      <c r="L24" s="19">
        <v>51.570796460176993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155</v>
      </c>
      <c r="C25" s="18">
        <v>8</v>
      </c>
      <c r="D25" s="18">
        <v>6</v>
      </c>
      <c r="E25" s="18">
        <v>22</v>
      </c>
      <c r="F25" s="18">
        <v>14</v>
      </c>
      <c r="G25" s="18">
        <v>10747</v>
      </c>
      <c r="H25" s="18">
        <v>631</v>
      </c>
      <c r="I25" s="20">
        <v>78.875</v>
      </c>
      <c r="J25" s="20">
        <v>28.681818181818183</v>
      </c>
      <c r="K25" s="19">
        <v>488.5</v>
      </c>
      <c r="L25" s="19">
        <v>51.095087163232961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145</v>
      </c>
      <c r="C26" s="18">
        <v>9</v>
      </c>
      <c r="D26" s="18">
        <v>5</v>
      </c>
      <c r="E26" s="18">
        <v>21</v>
      </c>
      <c r="F26" s="18">
        <v>11</v>
      </c>
      <c r="G26" s="18">
        <v>10015</v>
      </c>
      <c r="H26" s="18">
        <v>589</v>
      </c>
      <c r="I26" s="20">
        <v>65.444444444444443</v>
      </c>
      <c r="J26" s="20">
        <v>28.047619047619047</v>
      </c>
      <c r="K26" s="19">
        <v>476.90476190476193</v>
      </c>
      <c r="L26" s="19">
        <v>51.010186757215621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159</v>
      </c>
      <c r="C27" s="18">
        <v>6</v>
      </c>
      <c r="D27" s="18">
        <v>3</v>
      </c>
      <c r="E27" s="18">
        <v>14</v>
      </c>
      <c r="F27" s="18">
        <v>8</v>
      </c>
      <c r="G27" s="18">
        <v>6766</v>
      </c>
      <c r="H27" s="18">
        <v>398</v>
      </c>
      <c r="I27" s="20">
        <v>66.333333333333329</v>
      </c>
      <c r="J27" s="20">
        <v>28.428571428571427</v>
      </c>
      <c r="K27" s="19">
        <v>483.28571428571428</v>
      </c>
      <c r="L27" s="19">
        <v>51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303</v>
      </c>
      <c r="C28" s="18">
        <v>1</v>
      </c>
      <c r="D28" s="18">
        <v>1</v>
      </c>
      <c r="E28" s="18">
        <v>2</v>
      </c>
      <c r="F28" s="18">
        <v>2</v>
      </c>
      <c r="G28" s="18">
        <v>1002</v>
      </c>
      <c r="H28" s="18">
        <v>59</v>
      </c>
      <c r="I28" s="20">
        <v>59</v>
      </c>
      <c r="J28" s="20">
        <v>29.5</v>
      </c>
      <c r="K28" s="19">
        <v>501</v>
      </c>
      <c r="L28" s="19">
        <v>50.949152542372879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27</v>
      </c>
      <c r="B29" s="18" t="s">
        <v>201</v>
      </c>
      <c r="C29" s="18">
        <v>1</v>
      </c>
      <c r="D29" s="18">
        <v>1</v>
      </c>
      <c r="E29" s="18">
        <v>2</v>
      </c>
      <c r="F29" s="18">
        <v>2</v>
      </c>
      <c r="G29" s="18">
        <v>1002</v>
      </c>
      <c r="H29" s="18">
        <v>59</v>
      </c>
      <c r="I29" s="20">
        <v>59</v>
      </c>
      <c r="J29" s="20">
        <v>29.5</v>
      </c>
      <c r="K29" s="19">
        <v>501</v>
      </c>
      <c r="L29" s="19">
        <v>50.949152542372879</v>
      </c>
      <c r="M29" s="1">
        <f t="shared" si="1"/>
        <v>27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191</v>
      </c>
      <c r="C30" s="18">
        <v>11</v>
      </c>
      <c r="D30" s="18">
        <v>9</v>
      </c>
      <c r="E30" s="18">
        <v>26</v>
      </c>
      <c r="F30" s="18">
        <v>18</v>
      </c>
      <c r="G30" s="18">
        <v>12632</v>
      </c>
      <c r="H30" s="18">
        <v>746</v>
      </c>
      <c r="I30" s="20">
        <v>67.818181818181813</v>
      </c>
      <c r="J30" s="20">
        <v>28.692307692307693</v>
      </c>
      <c r="K30" s="19">
        <v>485.84615384615387</v>
      </c>
      <c r="L30" s="19">
        <v>50.798927613941018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146</v>
      </c>
      <c r="C31" s="18">
        <v>9</v>
      </c>
      <c r="D31" s="18">
        <v>6</v>
      </c>
      <c r="E31" s="18">
        <v>25</v>
      </c>
      <c r="F31" s="18">
        <v>15</v>
      </c>
      <c r="G31" s="18">
        <v>12093</v>
      </c>
      <c r="H31" s="18">
        <v>720</v>
      </c>
      <c r="I31" s="20">
        <v>80</v>
      </c>
      <c r="J31" s="20">
        <v>28.8</v>
      </c>
      <c r="K31" s="19">
        <v>483.72</v>
      </c>
      <c r="L31" s="19">
        <v>50.387500000000003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341</v>
      </c>
      <c r="C32" s="18">
        <v>2</v>
      </c>
      <c r="D32" s="18">
        <v>0</v>
      </c>
      <c r="E32" s="18">
        <v>5</v>
      </c>
      <c r="F32" s="18">
        <v>1</v>
      </c>
      <c r="G32" s="18">
        <v>2368</v>
      </c>
      <c r="H32" s="18">
        <v>141</v>
      </c>
      <c r="I32" s="20">
        <v>70.5</v>
      </c>
      <c r="J32" s="20">
        <v>28.2</v>
      </c>
      <c r="K32" s="19">
        <v>473.6</v>
      </c>
      <c r="L32" s="19">
        <v>50.38297872340425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274</v>
      </c>
      <c r="C33" s="18">
        <v>7</v>
      </c>
      <c r="D33" s="18">
        <v>4</v>
      </c>
      <c r="E33" s="18">
        <v>18</v>
      </c>
      <c r="F33" s="18">
        <v>10</v>
      </c>
      <c r="G33" s="18">
        <v>8695</v>
      </c>
      <c r="H33" s="18">
        <v>519</v>
      </c>
      <c r="I33" s="20">
        <v>74.142857142857139</v>
      </c>
      <c r="J33" s="20">
        <v>28.833333333333332</v>
      </c>
      <c r="K33" s="19">
        <v>483.05555555555554</v>
      </c>
      <c r="L33" s="19">
        <v>50.260115606936424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183</v>
      </c>
      <c r="C34" s="18">
        <v>6</v>
      </c>
      <c r="D34" s="18">
        <v>3</v>
      </c>
      <c r="E34" s="18">
        <v>14</v>
      </c>
      <c r="F34" s="18">
        <v>7</v>
      </c>
      <c r="G34" s="18">
        <v>6465</v>
      </c>
      <c r="H34" s="18">
        <v>387</v>
      </c>
      <c r="I34" s="20">
        <v>64.5</v>
      </c>
      <c r="J34" s="20">
        <v>27.642857142857142</v>
      </c>
      <c r="K34" s="19">
        <v>461.78571428571428</v>
      </c>
      <c r="L34" s="19">
        <v>50.116279069767444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163</v>
      </c>
      <c r="C35" s="18">
        <v>9</v>
      </c>
      <c r="D35" s="18">
        <v>3</v>
      </c>
      <c r="E35" s="18">
        <v>22</v>
      </c>
      <c r="F35" s="18">
        <v>9</v>
      </c>
      <c r="G35" s="18">
        <v>10081</v>
      </c>
      <c r="H35" s="18">
        <v>617</v>
      </c>
      <c r="I35" s="20">
        <v>68.555555555555557</v>
      </c>
      <c r="J35" s="20">
        <v>28.045454545454547</v>
      </c>
      <c r="K35" s="19">
        <v>458.22727272727275</v>
      </c>
      <c r="L35" s="19">
        <v>49.016207455429502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35" t="s">
        <v>180</v>
      </c>
      <c r="C36" s="18">
        <v>10</v>
      </c>
      <c r="D36" s="18">
        <v>5</v>
      </c>
      <c r="E36" s="18">
        <v>25</v>
      </c>
      <c r="F36" s="18">
        <v>14</v>
      </c>
      <c r="G36" s="18">
        <v>12343</v>
      </c>
      <c r="H36" s="18">
        <v>761</v>
      </c>
      <c r="I36" s="20">
        <v>76.099999999999994</v>
      </c>
      <c r="J36" s="20">
        <v>30.44</v>
      </c>
      <c r="K36" s="19">
        <v>493.72</v>
      </c>
      <c r="L36" s="19">
        <v>48.65834428383706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226</v>
      </c>
      <c r="C37" s="18">
        <v>6</v>
      </c>
      <c r="D37" s="18">
        <v>5</v>
      </c>
      <c r="E37" s="18">
        <v>15</v>
      </c>
      <c r="F37" s="18">
        <v>11</v>
      </c>
      <c r="G37" s="18">
        <v>7231</v>
      </c>
      <c r="H37" s="18">
        <v>446</v>
      </c>
      <c r="I37" s="20">
        <v>74.333333333333329</v>
      </c>
      <c r="J37" s="20">
        <v>29.733333333333334</v>
      </c>
      <c r="K37" s="19">
        <v>482.06666666666666</v>
      </c>
      <c r="L37" s="19">
        <v>48.639013452914796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144</v>
      </c>
      <c r="C38" s="18">
        <v>10</v>
      </c>
      <c r="D38" s="18">
        <v>8</v>
      </c>
      <c r="E38" s="18">
        <v>26</v>
      </c>
      <c r="F38" s="18">
        <v>16</v>
      </c>
      <c r="G38" s="18">
        <v>12579</v>
      </c>
      <c r="H38" s="18">
        <v>778</v>
      </c>
      <c r="I38" s="20">
        <v>77.8</v>
      </c>
      <c r="J38" s="20">
        <v>29.923076923076923</v>
      </c>
      <c r="K38" s="19">
        <v>483.80769230769232</v>
      </c>
      <c r="L38" s="19">
        <v>48.505141388174806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189</v>
      </c>
      <c r="C39" s="18">
        <v>9</v>
      </c>
      <c r="D39" s="18">
        <v>6</v>
      </c>
      <c r="E39" s="18">
        <v>22</v>
      </c>
      <c r="F39" s="18">
        <v>13</v>
      </c>
      <c r="G39" s="18">
        <v>9959</v>
      </c>
      <c r="H39" s="18">
        <v>623</v>
      </c>
      <c r="I39" s="20">
        <v>69.222222222222229</v>
      </c>
      <c r="J39" s="20">
        <v>28.318181818181817</v>
      </c>
      <c r="K39" s="19">
        <v>452.68181818181819</v>
      </c>
      <c r="L39" s="19">
        <v>47.956661316211878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150</v>
      </c>
      <c r="C40" s="18">
        <v>8</v>
      </c>
      <c r="D40" s="18">
        <v>4</v>
      </c>
      <c r="E40" s="18">
        <v>18</v>
      </c>
      <c r="F40" s="18">
        <v>8</v>
      </c>
      <c r="G40" s="18">
        <v>8476</v>
      </c>
      <c r="H40" s="18">
        <v>532</v>
      </c>
      <c r="I40" s="20">
        <v>66.5</v>
      </c>
      <c r="J40" s="20">
        <v>29.555555555555557</v>
      </c>
      <c r="K40" s="19">
        <v>470.88888888888891</v>
      </c>
      <c r="L40" s="19">
        <v>47.796992481203006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352</v>
      </c>
      <c r="C41" s="18">
        <v>3</v>
      </c>
      <c r="D41" s="18">
        <v>3</v>
      </c>
      <c r="E41" s="18">
        <v>9</v>
      </c>
      <c r="F41" s="18">
        <v>6</v>
      </c>
      <c r="G41" s="18">
        <v>4203</v>
      </c>
      <c r="H41" s="18">
        <v>270</v>
      </c>
      <c r="I41" s="20">
        <v>90</v>
      </c>
      <c r="J41" s="20">
        <v>30</v>
      </c>
      <c r="K41" s="19">
        <v>467</v>
      </c>
      <c r="L41" s="19">
        <v>46.7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164</v>
      </c>
      <c r="C42" s="18">
        <v>11</v>
      </c>
      <c r="D42" s="18">
        <v>1</v>
      </c>
      <c r="E42" s="18">
        <v>26</v>
      </c>
      <c r="F42" s="18">
        <v>5</v>
      </c>
      <c r="G42" s="18">
        <v>11646</v>
      </c>
      <c r="H42" s="18">
        <v>751</v>
      </c>
      <c r="I42" s="20">
        <v>68.272727272727266</v>
      </c>
      <c r="J42" s="20">
        <v>28.884615384615383</v>
      </c>
      <c r="K42" s="19">
        <v>447.92307692307691</v>
      </c>
      <c r="L42" s="19">
        <v>46.5219707057257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233</v>
      </c>
      <c r="C43" s="18">
        <v>5</v>
      </c>
      <c r="D43" s="18">
        <v>4</v>
      </c>
      <c r="E43" s="18">
        <v>11</v>
      </c>
      <c r="F43" s="18">
        <v>8</v>
      </c>
      <c r="G43" s="18">
        <v>5317</v>
      </c>
      <c r="H43" s="18">
        <v>345</v>
      </c>
      <c r="I43" s="20">
        <v>69</v>
      </c>
      <c r="J43" s="20">
        <v>31.363636363636363</v>
      </c>
      <c r="K43" s="19">
        <v>483.36363636363637</v>
      </c>
      <c r="L43" s="19">
        <v>46.234782608695653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190</v>
      </c>
      <c r="C44" s="18">
        <v>10</v>
      </c>
      <c r="D44" s="18">
        <v>4</v>
      </c>
      <c r="E44" s="18">
        <v>23</v>
      </c>
      <c r="F44" s="18">
        <v>9</v>
      </c>
      <c r="G44" s="18">
        <v>10994</v>
      </c>
      <c r="H44" s="18">
        <v>714</v>
      </c>
      <c r="I44" s="20">
        <v>71.400000000000006</v>
      </c>
      <c r="J44" s="20">
        <v>31.043478260869566</v>
      </c>
      <c r="K44" s="19">
        <v>478</v>
      </c>
      <c r="L44" s="19">
        <v>46.193277310924373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230</v>
      </c>
      <c r="C45" s="18">
        <v>3</v>
      </c>
      <c r="D45" s="18">
        <v>0</v>
      </c>
      <c r="E45" s="18">
        <v>9</v>
      </c>
      <c r="F45" s="18">
        <v>3</v>
      </c>
      <c r="G45" s="18">
        <v>4354</v>
      </c>
      <c r="H45" s="18">
        <v>284</v>
      </c>
      <c r="I45" s="20">
        <v>94.666666666666671</v>
      </c>
      <c r="J45" s="20">
        <v>31.555555555555557</v>
      </c>
      <c r="K45" s="19">
        <v>483.77777777777777</v>
      </c>
      <c r="L45" s="19">
        <v>45.992957746478872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198</v>
      </c>
      <c r="C46" s="18">
        <v>6</v>
      </c>
      <c r="D46" s="18">
        <v>1</v>
      </c>
      <c r="E46" s="18">
        <v>15</v>
      </c>
      <c r="F46" s="18">
        <v>5</v>
      </c>
      <c r="G46" s="18">
        <v>7056</v>
      </c>
      <c r="H46" s="18">
        <v>462</v>
      </c>
      <c r="I46" s="20">
        <v>77</v>
      </c>
      <c r="J46" s="20">
        <v>30.8</v>
      </c>
      <c r="K46" s="19">
        <v>470.4</v>
      </c>
      <c r="L46" s="19">
        <v>45.81818181818182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35" t="s">
        <v>200</v>
      </c>
      <c r="C47" s="35">
        <v>5</v>
      </c>
      <c r="D47" s="35">
        <v>3</v>
      </c>
      <c r="E47" s="35">
        <v>13</v>
      </c>
      <c r="F47" s="35">
        <v>7</v>
      </c>
      <c r="G47" s="35">
        <v>6083</v>
      </c>
      <c r="H47" s="35">
        <v>406</v>
      </c>
      <c r="I47" s="111">
        <v>81.2</v>
      </c>
      <c r="J47" s="111">
        <v>31.23076923076923</v>
      </c>
      <c r="K47" s="109">
        <v>467.92307692307691</v>
      </c>
      <c r="L47" s="109">
        <v>44.948275862068968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18" t="s">
        <v>232</v>
      </c>
      <c r="C48" s="18">
        <v>5</v>
      </c>
      <c r="D48" s="18">
        <v>0</v>
      </c>
      <c r="E48" s="18">
        <v>12</v>
      </c>
      <c r="F48" s="18">
        <v>2</v>
      </c>
      <c r="G48" s="18">
        <v>5032</v>
      </c>
      <c r="H48" s="18">
        <v>338</v>
      </c>
      <c r="I48" s="20">
        <v>67.599999999999994</v>
      </c>
      <c r="J48" s="20">
        <v>28.166666666666668</v>
      </c>
      <c r="K48" s="19">
        <v>419.33333333333331</v>
      </c>
      <c r="L48" s="19">
        <v>44.662721893491124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205</v>
      </c>
      <c r="C49" s="18">
        <v>10</v>
      </c>
      <c r="D49" s="18">
        <v>5</v>
      </c>
      <c r="E49" s="18">
        <v>22</v>
      </c>
      <c r="F49" s="18">
        <v>10</v>
      </c>
      <c r="G49" s="18">
        <v>10430</v>
      </c>
      <c r="H49" s="18">
        <v>705</v>
      </c>
      <c r="I49" s="20">
        <v>70.5</v>
      </c>
      <c r="J49" s="20">
        <v>32.045454545454547</v>
      </c>
      <c r="K49" s="19">
        <v>474.09090909090907</v>
      </c>
      <c r="L49" s="19">
        <v>44.38297872340425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35" t="s">
        <v>160</v>
      </c>
      <c r="C50" s="18">
        <v>6</v>
      </c>
      <c r="D50" s="18">
        <v>3</v>
      </c>
      <c r="E50" s="18">
        <v>16</v>
      </c>
      <c r="F50" s="18">
        <v>8</v>
      </c>
      <c r="G50" s="18">
        <v>7465</v>
      </c>
      <c r="H50" s="18">
        <v>508</v>
      </c>
      <c r="I50" s="20">
        <v>84.666666666666671</v>
      </c>
      <c r="J50" s="20">
        <v>31.75</v>
      </c>
      <c r="K50" s="19">
        <v>466.5625</v>
      </c>
      <c r="L50" s="19">
        <v>44.084645669291341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143</v>
      </c>
      <c r="C51" s="18">
        <v>6</v>
      </c>
      <c r="D51" s="18">
        <v>1</v>
      </c>
      <c r="E51" s="18">
        <v>14</v>
      </c>
      <c r="F51" s="18">
        <v>4</v>
      </c>
      <c r="G51" s="18">
        <v>5689</v>
      </c>
      <c r="H51" s="18">
        <v>389</v>
      </c>
      <c r="I51" s="20">
        <v>64.833333333333329</v>
      </c>
      <c r="J51" s="20">
        <v>27.785714285714285</v>
      </c>
      <c r="K51" s="19">
        <v>406.35714285714283</v>
      </c>
      <c r="L51" s="19">
        <v>43.874035989717221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239</v>
      </c>
      <c r="C52" s="18">
        <v>9</v>
      </c>
      <c r="D52" s="18">
        <v>1</v>
      </c>
      <c r="E52" s="18">
        <v>20</v>
      </c>
      <c r="F52" s="18">
        <v>3</v>
      </c>
      <c r="G52" s="18">
        <v>8602</v>
      </c>
      <c r="H52" s="18">
        <v>589</v>
      </c>
      <c r="I52" s="20">
        <v>65.444444444444443</v>
      </c>
      <c r="J52" s="20">
        <v>29.45</v>
      </c>
      <c r="K52" s="19">
        <v>430.1</v>
      </c>
      <c r="L52" s="19">
        <v>43.813242784380307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234</v>
      </c>
      <c r="C53" s="18">
        <v>4</v>
      </c>
      <c r="D53" s="18">
        <v>1</v>
      </c>
      <c r="E53" s="18">
        <v>9</v>
      </c>
      <c r="F53" s="18">
        <v>3</v>
      </c>
      <c r="G53" s="18">
        <v>4011</v>
      </c>
      <c r="H53" s="18">
        <v>275</v>
      </c>
      <c r="I53" s="20">
        <v>68.75</v>
      </c>
      <c r="J53" s="20">
        <v>30.555555555555557</v>
      </c>
      <c r="K53" s="19">
        <v>445.66666666666669</v>
      </c>
      <c r="L53" s="19">
        <v>43.756363636363638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35" t="s">
        <v>161</v>
      </c>
      <c r="C54" s="18">
        <v>10</v>
      </c>
      <c r="D54" s="18">
        <v>3</v>
      </c>
      <c r="E54" s="18">
        <v>25</v>
      </c>
      <c r="F54" s="18">
        <v>10</v>
      </c>
      <c r="G54" s="18">
        <v>11506</v>
      </c>
      <c r="H54" s="18">
        <v>790</v>
      </c>
      <c r="I54" s="20">
        <v>79</v>
      </c>
      <c r="J54" s="20">
        <v>31.6</v>
      </c>
      <c r="K54" s="19">
        <v>460.24</v>
      </c>
      <c r="L54" s="19">
        <v>43.69367088607595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257</v>
      </c>
      <c r="C55" s="18">
        <v>4</v>
      </c>
      <c r="D55" s="18">
        <v>0</v>
      </c>
      <c r="E55" s="18">
        <v>11</v>
      </c>
      <c r="F55" s="18">
        <v>3</v>
      </c>
      <c r="G55" s="18">
        <v>4554</v>
      </c>
      <c r="H55" s="18">
        <v>313</v>
      </c>
      <c r="I55" s="20">
        <v>78.25</v>
      </c>
      <c r="J55" s="20">
        <v>28.454545454545453</v>
      </c>
      <c r="K55" s="19">
        <v>414</v>
      </c>
      <c r="L55" s="19">
        <v>43.64856230031949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331</v>
      </c>
      <c r="C56" s="18">
        <v>3</v>
      </c>
      <c r="D56" s="18">
        <v>1</v>
      </c>
      <c r="E56" s="18">
        <v>7</v>
      </c>
      <c r="F56" s="18">
        <v>2</v>
      </c>
      <c r="G56" s="18">
        <v>2615</v>
      </c>
      <c r="H56" s="18">
        <v>180</v>
      </c>
      <c r="I56" s="20">
        <v>60</v>
      </c>
      <c r="J56" s="20">
        <v>25.714285714285715</v>
      </c>
      <c r="K56" s="19">
        <v>373.57142857142856</v>
      </c>
      <c r="L56" s="19">
        <v>43.583333333333336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35" t="s">
        <v>224</v>
      </c>
      <c r="C57" s="35">
        <v>6</v>
      </c>
      <c r="D57" s="35">
        <v>3</v>
      </c>
      <c r="E57" s="35">
        <v>13</v>
      </c>
      <c r="F57" s="35">
        <v>6</v>
      </c>
      <c r="G57" s="35">
        <v>6146</v>
      </c>
      <c r="H57" s="35">
        <v>425</v>
      </c>
      <c r="I57" s="111">
        <v>70.833333333333329</v>
      </c>
      <c r="J57" s="111">
        <v>32.692307692307693</v>
      </c>
      <c r="K57" s="109">
        <v>472.76923076923077</v>
      </c>
      <c r="L57" s="109">
        <v>43.383529411764705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156</v>
      </c>
      <c r="C58" s="18">
        <v>10</v>
      </c>
      <c r="D58" s="18">
        <v>4</v>
      </c>
      <c r="E58" s="18">
        <v>25</v>
      </c>
      <c r="F58" s="18">
        <v>11</v>
      </c>
      <c r="G58" s="18">
        <v>11350</v>
      </c>
      <c r="H58" s="18">
        <v>787</v>
      </c>
      <c r="I58" s="20">
        <v>78.7</v>
      </c>
      <c r="J58" s="20">
        <v>31.48</v>
      </c>
      <c r="K58" s="19">
        <v>454</v>
      </c>
      <c r="L58" s="19">
        <v>43.265565438373571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186</v>
      </c>
      <c r="C59" s="18">
        <v>8</v>
      </c>
      <c r="D59" s="18">
        <v>5</v>
      </c>
      <c r="E59" s="18">
        <v>20</v>
      </c>
      <c r="F59" s="18">
        <v>11</v>
      </c>
      <c r="G59" s="18">
        <v>9236</v>
      </c>
      <c r="H59" s="18">
        <v>641</v>
      </c>
      <c r="I59" s="20">
        <v>80.125</v>
      </c>
      <c r="J59" s="20">
        <v>32.049999999999997</v>
      </c>
      <c r="K59" s="19">
        <v>461.8</v>
      </c>
      <c r="L59" s="19">
        <v>43.226209048361937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240</v>
      </c>
      <c r="C60" s="18">
        <v>1</v>
      </c>
      <c r="D60" s="18">
        <v>0</v>
      </c>
      <c r="E60" s="18">
        <v>2</v>
      </c>
      <c r="F60" s="18">
        <v>0</v>
      </c>
      <c r="G60" s="18">
        <v>944</v>
      </c>
      <c r="H60" s="18">
        <v>66</v>
      </c>
      <c r="I60" s="20">
        <v>66</v>
      </c>
      <c r="J60" s="20">
        <v>33</v>
      </c>
      <c r="K60" s="19">
        <v>472</v>
      </c>
      <c r="L60" s="19">
        <v>42.909090909090907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229</v>
      </c>
      <c r="C61" s="18">
        <v>1</v>
      </c>
      <c r="D61" s="18">
        <v>1</v>
      </c>
      <c r="E61" s="18">
        <v>2</v>
      </c>
      <c r="F61" s="18">
        <v>2</v>
      </c>
      <c r="G61" s="18">
        <v>1002</v>
      </c>
      <c r="H61" s="18">
        <v>71</v>
      </c>
      <c r="I61" s="20">
        <v>71</v>
      </c>
      <c r="J61" s="20">
        <v>35.5</v>
      </c>
      <c r="K61" s="19">
        <v>501</v>
      </c>
      <c r="L61" s="19">
        <v>42.338028169014081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35" t="s">
        <v>286</v>
      </c>
      <c r="C62" s="18">
        <v>8</v>
      </c>
      <c r="D62" s="18">
        <v>3</v>
      </c>
      <c r="E62" s="18">
        <v>18</v>
      </c>
      <c r="F62" s="18">
        <v>7</v>
      </c>
      <c r="G62" s="18">
        <v>8034</v>
      </c>
      <c r="H62" s="18">
        <v>572</v>
      </c>
      <c r="I62" s="20">
        <v>71.5</v>
      </c>
      <c r="J62" s="20">
        <v>31.777777777777779</v>
      </c>
      <c r="K62" s="19">
        <v>446.33333333333331</v>
      </c>
      <c r="L62" s="19">
        <v>42.136363636363633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181</v>
      </c>
      <c r="C63" s="18">
        <v>6</v>
      </c>
      <c r="D63" s="18">
        <v>2</v>
      </c>
      <c r="E63" s="18">
        <v>13</v>
      </c>
      <c r="F63" s="18">
        <v>5</v>
      </c>
      <c r="G63" s="18">
        <v>5843</v>
      </c>
      <c r="H63" s="18">
        <v>417</v>
      </c>
      <c r="I63" s="20">
        <v>69.5</v>
      </c>
      <c r="J63" s="20">
        <v>32.07692307692308</v>
      </c>
      <c r="K63" s="19">
        <v>449.46153846153845</v>
      </c>
      <c r="L63" s="19">
        <v>42.035971223021583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187</v>
      </c>
      <c r="C64" s="18">
        <v>11</v>
      </c>
      <c r="D64" s="18">
        <v>4</v>
      </c>
      <c r="E64" s="18">
        <v>29</v>
      </c>
      <c r="F64" s="18">
        <v>12</v>
      </c>
      <c r="G64" s="18">
        <v>13187</v>
      </c>
      <c r="H64" s="18">
        <v>950</v>
      </c>
      <c r="I64" s="20">
        <v>86.36363636363636</v>
      </c>
      <c r="J64" s="20">
        <v>32.758620689655174</v>
      </c>
      <c r="K64" s="19">
        <v>454.72413793103448</v>
      </c>
      <c r="L64" s="19">
        <v>41.643157894736845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254</v>
      </c>
      <c r="C65" s="18">
        <v>5</v>
      </c>
      <c r="D65" s="18">
        <v>1</v>
      </c>
      <c r="E65" s="18">
        <v>11</v>
      </c>
      <c r="F65" s="18">
        <v>3</v>
      </c>
      <c r="G65" s="18">
        <v>4820</v>
      </c>
      <c r="H65" s="18">
        <v>348</v>
      </c>
      <c r="I65" s="20">
        <v>69.599999999999994</v>
      </c>
      <c r="J65" s="20">
        <v>31.636363636363637</v>
      </c>
      <c r="K65" s="19">
        <v>438.18181818181819</v>
      </c>
      <c r="L65" s="19">
        <v>41.551724137931032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197</v>
      </c>
      <c r="C66" s="18">
        <v>10</v>
      </c>
      <c r="D66" s="18">
        <v>3</v>
      </c>
      <c r="E66" s="18">
        <v>109</v>
      </c>
      <c r="F66" s="18">
        <v>10</v>
      </c>
      <c r="G66" s="18">
        <v>11211</v>
      </c>
      <c r="H66" s="18">
        <v>814</v>
      </c>
      <c r="I66" s="20">
        <v>81.400000000000006</v>
      </c>
      <c r="J66" s="20">
        <v>7.4678899082568808</v>
      </c>
      <c r="K66" s="19">
        <v>102.85321100917432</v>
      </c>
      <c r="L66" s="19">
        <v>41.31818181818182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253</v>
      </c>
      <c r="C67" s="18">
        <v>2</v>
      </c>
      <c r="D67" s="18">
        <v>0</v>
      </c>
      <c r="E67" s="18">
        <v>4</v>
      </c>
      <c r="F67" s="18">
        <v>0</v>
      </c>
      <c r="G67" s="18">
        <v>1784</v>
      </c>
      <c r="H67" s="18">
        <v>132</v>
      </c>
      <c r="I67" s="20">
        <v>66</v>
      </c>
      <c r="J67" s="20">
        <v>33</v>
      </c>
      <c r="K67" s="19">
        <v>446</v>
      </c>
      <c r="L67" s="19">
        <v>40.545454545454547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199</v>
      </c>
      <c r="C68" s="18">
        <v>1</v>
      </c>
      <c r="D68" s="18">
        <v>0</v>
      </c>
      <c r="E68" s="18">
        <v>2</v>
      </c>
      <c r="F68" s="18">
        <v>0</v>
      </c>
      <c r="G68" s="18">
        <v>932</v>
      </c>
      <c r="H68" s="18">
        <v>69</v>
      </c>
      <c r="I68" s="20">
        <v>69</v>
      </c>
      <c r="J68" s="20">
        <v>34.5</v>
      </c>
      <c r="K68" s="19">
        <v>466</v>
      </c>
      <c r="L68" s="19">
        <v>40.521739130434781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319</v>
      </c>
      <c r="C69" s="18">
        <v>1</v>
      </c>
      <c r="D69" s="18">
        <v>0</v>
      </c>
      <c r="E69" s="18">
        <v>2</v>
      </c>
      <c r="F69" s="18">
        <v>0</v>
      </c>
      <c r="G69" s="18">
        <v>726</v>
      </c>
      <c r="H69" s="18">
        <v>54</v>
      </c>
      <c r="I69" s="20">
        <v>54</v>
      </c>
      <c r="J69" s="20">
        <v>27</v>
      </c>
      <c r="K69" s="19">
        <v>363</v>
      </c>
      <c r="L69" s="19">
        <v>40.333333333333336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241</v>
      </c>
      <c r="C70" s="18">
        <v>4</v>
      </c>
      <c r="D70" s="18">
        <v>0</v>
      </c>
      <c r="E70" s="18">
        <v>10</v>
      </c>
      <c r="F70" s="18">
        <v>2</v>
      </c>
      <c r="G70" s="18">
        <v>4260</v>
      </c>
      <c r="H70" s="18">
        <v>319</v>
      </c>
      <c r="I70" s="20">
        <v>79.75</v>
      </c>
      <c r="J70" s="20">
        <v>31.9</v>
      </c>
      <c r="K70" s="19">
        <v>426</v>
      </c>
      <c r="L70" s="19">
        <v>40.062695924764888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182</v>
      </c>
      <c r="C71" s="18">
        <v>1</v>
      </c>
      <c r="D71" s="18">
        <v>0</v>
      </c>
      <c r="E71" s="18">
        <v>2</v>
      </c>
      <c r="F71" s="18">
        <v>0</v>
      </c>
      <c r="G71" s="18">
        <v>676</v>
      </c>
      <c r="H71" s="18">
        <v>51</v>
      </c>
      <c r="I71" s="20">
        <v>51</v>
      </c>
      <c r="J71" s="20">
        <v>25.5</v>
      </c>
      <c r="K71" s="19">
        <v>338</v>
      </c>
      <c r="L71" s="19">
        <v>39.764705882352942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203</v>
      </c>
      <c r="C72" s="18">
        <v>1</v>
      </c>
      <c r="D72" s="18">
        <v>0</v>
      </c>
      <c r="E72" s="18">
        <v>2</v>
      </c>
      <c r="F72" s="18">
        <v>0</v>
      </c>
      <c r="G72" s="18">
        <v>596</v>
      </c>
      <c r="H72" s="18">
        <v>45</v>
      </c>
      <c r="I72" s="20">
        <v>45</v>
      </c>
      <c r="J72" s="20">
        <v>22.5</v>
      </c>
      <c r="K72" s="19">
        <v>298</v>
      </c>
      <c r="L72" s="19">
        <v>39.733333333333334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204</v>
      </c>
      <c r="C73" s="18">
        <v>1</v>
      </c>
      <c r="D73" s="18">
        <v>1</v>
      </c>
      <c r="E73" s="18">
        <v>2</v>
      </c>
      <c r="F73" s="18">
        <v>2</v>
      </c>
      <c r="G73" s="18">
        <v>1002</v>
      </c>
      <c r="H73" s="18">
        <v>77</v>
      </c>
      <c r="I73" s="20">
        <v>77</v>
      </c>
      <c r="J73" s="20">
        <v>38.5</v>
      </c>
      <c r="K73" s="19">
        <v>501</v>
      </c>
      <c r="L73" s="19">
        <v>39.038961038961041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148</v>
      </c>
      <c r="C74" s="18">
        <v>7</v>
      </c>
      <c r="D74" s="18">
        <v>4</v>
      </c>
      <c r="E74" s="18">
        <v>18</v>
      </c>
      <c r="F74" s="18">
        <v>9</v>
      </c>
      <c r="G74" s="18">
        <v>8607</v>
      </c>
      <c r="H74" s="18">
        <v>662</v>
      </c>
      <c r="I74" s="20">
        <v>94.571428571428569</v>
      </c>
      <c r="J74" s="20">
        <v>36.777777777777779</v>
      </c>
      <c r="K74" s="19">
        <v>478.16666666666669</v>
      </c>
      <c r="L74" s="19">
        <v>39.004531722054381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256</v>
      </c>
      <c r="C75" s="18">
        <v>9</v>
      </c>
      <c r="D75" s="18">
        <v>3</v>
      </c>
      <c r="E75" s="18">
        <v>22</v>
      </c>
      <c r="F75" s="18">
        <v>9</v>
      </c>
      <c r="G75" s="18">
        <v>10718</v>
      </c>
      <c r="H75" s="18">
        <v>831</v>
      </c>
      <c r="I75" s="20">
        <v>92.333333333333329</v>
      </c>
      <c r="J75" s="20">
        <v>37.772727272727273</v>
      </c>
      <c r="K75" s="19">
        <v>487.18181818181819</v>
      </c>
      <c r="L75" s="19">
        <v>38.693140794223822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255</v>
      </c>
      <c r="C76" s="18">
        <v>4</v>
      </c>
      <c r="D76" s="18">
        <v>0</v>
      </c>
      <c r="E76" s="18">
        <v>9</v>
      </c>
      <c r="F76" s="18">
        <v>1</v>
      </c>
      <c r="G76" s="18">
        <v>3892</v>
      </c>
      <c r="H76" s="18">
        <v>309</v>
      </c>
      <c r="I76" s="20">
        <v>77.25</v>
      </c>
      <c r="J76" s="20">
        <v>34.333333333333336</v>
      </c>
      <c r="K76" s="19">
        <v>432.44444444444446</v>
      </c>
      <c r="L76" s="19">
        <v>37.786407766990287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236</v>
      </c>
      <c r="C77" s="18">
        <v>5</v>
      </c>
      <c r="D77" s="18">
        <v>1</v>
      </c>
      <c r="E77" s="18">
        <v>12</v>
      </c>
      <c r="F77" s="18">
        <v>3</v>
      </c>
      <c r="G77" s="18">
        <v>5240</v>
      </c>
      <c r="H77" s="18">
        <v>424</v>
      </c>
      <c r="I77" s="20">
        <v>84.8</v>
      </c>
      <c r="J77" s="20">
        <v>35.333333333333336</v>
      </c>
      <c r="K77" s="19">
        <v>436.66666666666669</v>
      </c>
      <c r="L77" s="19">
        <v>37.075471698113205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166</v>
      </c>
      <c r="C78" s="18">
        <v>9</v>
      </c>
      <c r="D78" s="18">
        <v>2</v>
      </c>
      <c r="E78" s="18">
        <v>20</v>
      </c>
      <c r="F78" s="18">
        <v>5</v>
      </c>
      <c r="G78" s="18">
        <v>8757</v>
      </c>
      <c r="H78" s="18">
        <v>721</v>
      </c>
      <c r="I78" s="20">
        <v>80.111111111111114</v>
      </c>
      <c r="J78" s="20">
        <v>36.049999999999997</v>
      </c>
      <c r="K78" s="19">
        <v>437.85</v>
      </c>
      <c r="L78" s="19">
        <v>36.4368932038835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231</v>
      </c>
      <c r="C79" s="18">
        <v>2</v>
      </c>
      <c r="D79" s="18">
        <v>1</v>
      </c>
      <c r="E79" s="18">
        <v>6</v>
      </c>
      <c r="F79" s="18">
        <v>3</v>
      </c>
      <c r="G79" s="18">
        <v>2914</v>
      </c>
      <c r="H79" s="18">
        <v>241</v>
      </c>
      <c r="I79" s="20">
        <v>120.5</v>
      </c>
      <c r="J79" s="20">
        <v>40.166666666666664</v>
      </c>
      <c r="K79" s="19">
        <v>485.66666666666669</v>
      </c>
      <c r="L79" s="19">
        <v>36.273858921161825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18" t="s">
        <v>238</v>
      </c>
      <c r="C80" s="18">
        <v>9</v>
      </c>
      <c r="D80" s="18">
        <v>0</v>
      </c>
      <c r="E80" s="18">
        <v>20</v>
      </c>
      <c r="F80" s="18">
        <v>2</v>
      </c>
      <c r="G80" s="18">
        <v>7854</v>
      </c>
      <c r="H80" s="18">
        <v>651</v>
      </c>
      <c r="I80" s="20">
        <v>72.333333333333329</v>
      </c>
      <c r="J80" s="20">
        <v>32.549999999999997</v>
      </c>
      <c r="K80" s="19">
        <v>392.7</v>
      </c>
      <c r="L80" s="19">
        <v>36.193548387096776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302</v>
      </c>
      <c r="C81" s="18">
        <v>2</v>
      </c>
      <c r="D81" s="18">
        <v>0</v>
      </c>
      <c r="E81" s="18">
        <v>5</v>
      </c>
      <c r="F81" s="18">
        <v>1</v>
      </c>
      <c r="G81" s="18">
        <v>2370</v>
      </c>
      <c r="H81" s="18">
        <v>199</v>
      </c>
      <c r="I81" s="20">
        <v>99.5</v>
      </c>
      <c r="J81" s="20">
        <v>39.799999999999997</v>
      </c>
      <c r="K81" s="19">
        <v>474</v>
      </c>
      <c r="L81" s="19">
        <v>35.7286432160804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35" t="s">
        <v>194</v>
      </c>
      <c r="C82" s="18">
        <v>7</v>
      </c>
      <c r="D82" s="18">
        <v>2</v>
      </c>
      <c r="E82" s="18">
        <v>16</v>
      </c>
      <c r="F82" s="18">
        <v>6</v>
      </c>
      <c r="G82" s="18">
        <v>6957</v>
      </c>
      <c r="H82" s="18">
        <v>604</v>
      </c>
      <c r="I82" s="20">
        <v>86.285714285714292</v>
      </c>
      <c r="J82" s="20">
        <v>37.75</v>
      </c>
      <c r="K82" s="19">
        <v>434.8125</v>
      </c>
      <c r="L82" s="19">
        <v>34.554635761589402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18" t="s">
        <v>275</v>
      </c>
      <c r="C83" s="18">
        <v>4</v>
      </c>
      <c r="D83" s="18">
        <v>1</v>
      </c>
      <c r="E83" s="18">
        <v>8</v>
      </c>
      <c r="F83" s="18">
        <v>2</v>
      </c>
      <c r="G83" s="18">
        <v>3582</v>
      </c>
      <c r="H83" s="18">
        <v>316</v>
      </c>
      <c r="I83" s="20">
        <v>79</v>
      </c>
      <c r="J83" s="20">
        <v>39.5</v>
      </c>
      <c r="K83" s="19">
        <v>447.75</v>
      </c>
      <c r="L83" s="19">
        <v>34.006329113924046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83</v>
      </c>
      <c r="B84" s="18" t="s">
        <v>202</v>
      </c>
      <c r="C84" s="18">
        <v>1</v>
      </c>
      <c r="D84" s="18">
        <v>0</v>
      </c>
      <c r="E84" s="18">
        <v>2</v>
      </c>
      <c r="F84" s="18">
        <v>0</v>
      </c>
      <c r="G84" s="18">
        <v>961</v>
      </c>
      <c r="H84" s="18">
        <v>90</v>
      </c>
      <c r="I84" s="20">
        <v>90</v>
      </c>
      <c r="J84" s="20">
        <v>45</v>
      </c>
      <c r="K84" s="19">
        <v>480.5</v>
      </c>
      <c r="L84" s="19">
        <v>32.033333333333331</v>
      </c>
      <c r="M84" s="1">
        <f t="shared" si="4"/>
        <v>83</v>
      </c>
      <c r="N84" s="1">
        <f t="shared" si="5"/>
        <v>83</v>
      </c>
    </row>
    <row r="85" spans="1:14" x14ac:dyDescent="0.2">
      <c r="A85" s="17">
        <f t="shared" si="3"/>
        <v>84</v>
      </c>
      <c r="B85" s="18" t="s">
        <v>235</v>
      </c>
      <c r="C85" s="18">
        <v>2</v>
      </c>
      <c r="D85" s="18">
        <v>0</v>
      </c>
      <c r="E85" s="18">
        <v>5</v>
      </c>
      <c r="F85" s="18">
        <v>1</v>
      </c>
      <c r="G85" s="18">
        <v>2233</v>
      </c>
      <c r="H85" s="18">
        <v>219</v>
      </c>
      <c r="I85" s="20">
        <v>109.5</v>
      </c>
      <c r="J85" s="20">
        <v>43.8</v>
      </c>
      <c r="K85" s="19">
        <v>446.6</v>
      </c>
      <c r="L85" s="19">
        <v>30.589041095890408</v>
      </c>
      <c r="M85" s="1">
        <f t="shared" si="4"/>
        <v>84</v>
      </c>
      <c r="N85" s="1">
        <f t="shared" si="5"/>
        <v>84</v>
      </c>
    </row>
    <row r="86" spans="1:14" x14ac:dyDescent="0.2">
      <c r="A86" s="17">
        <f t="shared" si="3"/>
        <v>85</v>
      </c>
      <c r="B86" s="18" t="s">
        <v>288</v>
      </c>
      <c r="C86" s="18">
        <v>1</v>
      </c>
      <c r="D86" s="18">
        <v>1</v>
      </c>
      <c r="E86" s="18">
        <v>3</v>
      </c>
      <c r="F86" s="18">
        <v>2</v>
      </c>
      <c r="G86" s="18">
        <v>1483</v>
      </c>
      <c r="H86" s="18">
        <v>161</v>
      </c>
      <c r="I86" s="20">
        <v>161</v>
      </c>
      <c r="J86" s="20">
        <v>53.666666666666664</v>
      </c>
      <c r="K86" s="19">
        <v>494.33333333333331</v>
      </c>
      <c r="L86" s="19">
        <v>27.633540372670808</v>
      </c>
      <c r="M86" s="1">
        <f t="shared" si="4"/>
        <v>85</v>
      </c>
      <c r="N86" s="1">
        <f t="shared" si="5"/>
        <v>85</v>
      </c>
    </row>
    <row r="87" spans="1:14" x14ac:dyDescent="0.2">
      <c r="A87" s="17">
        <f t="shared" si="3"/>
        <v>86</v>
      </c>
      <c r="B87" s="35" t="s">
        <v>287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20">
        <v>0</v>
      </c>
      <c r="J87" s="20">
        <v>0</v>
      </c>
      <c r="K87" s="19">
        <v>0</v>
      </c>
      <c r="L87" s="19">
        <v>0</v>
      </c>
      <c r="M87" s="1">
        <f t="shared" si="4"/>
        <v>86</v>
      </c>
      <c r="N87" s="1">
        <f t="shared" si="5"/>
        <v>86</v>
      </c>
    </row>
    <row r="88" spans="1:14" x14ac:dyDescent="0.2">
      <c r="A88" s="17">
        <f t="shared" si="3"/>
        <v>86</v>
      </c>
      <c r="B88" s="18" t="s">
        <v>228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20">
        <v>0</v>
      </c>
      <c r="J88" s="20">
        <v>0</v>
      </c>
      <c r="K88" s="19">
        <v>0</v>
      </c>
      <c r="L88" s="19">
        <v>0</v>
      </c>
      <c r="M88" s="1">
        <f t="shared" si="4"/>
        <v>86</v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>
        <f t="shared" si="4"/>
        <v>86</v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8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7</v>
      </c>
      <c r="C2" s="18">
        <f>'CRICKET CLUB'!EE3</f>
        <v>2</v>
      </c>
      <c r="D2" s="18">
        <f>'CRICKET CLUB'!EF3</f>
        <v>16</v>
      </c>
      <c r="E2" s="18">
        <f>'CRICKET CLUB'!EG3</f>
        <v>6</v>
      </c>
      <c r="F2" s="18">
        <f>'CRICKET CLUB'!EH3</f>
        <v>6957</v>
      </c>
      <c r="G2" s="18">
        <f>'CRICKET CLUB'!EI3</f>
        <v>604</v>
      </c>
      <c r="H2" s="20">
        <f>'CRICKET CLUB'!EL3</f>
        <v>86.285714285714292</v>
      </c>
      <c r="I2" s="20">
        <f>'CRICKET CLUB'!EM3</f>
        <v>37.75</v>
      </c>
      <c r="J2" s="19">
        <f>'CRICKET CLUB'!EK3</f>
        <v>434.8125</v>
      </c>
      <c r="K2" s="19">
        <f>'CRICKET CLUB'!EJ3</f>
        <v>34.554635761589402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10</v>
      </c>
      <c r="C3" s="18">
        <f>'CRICKET CLUB'!EE4</f>
        <v>5</v>
      </c>
      <c r="D3" s="18">
        <f>'CRICKET CLUB'!EF4</f>
        <v>25</v>
      </c>
      <c r="E3" s="18">
        <f>'CRICKET CLUB'!EG4</f>
        <v>14</v>
      </c>
      <c r="F3" s="18">
        <f>'CRICKET CLUB'!EH4</f>
        <v>12343</v>
      </c>
      <c r="G3" s="18">
        <f>'CRICKET CLUB'!EI4</f>
        <v>761</v>
      </c>
      <c r="H3" s="20">
        <f>'CRICKET CLUB'!EL4</f>
        <v>76.099999999999994</v>
      </c>
      <c r="I3" s="20">
        <f>'CRICKET CLUB'!EM4</f>
        <v>30.44</v>
      </c>
      <c r="J3" s="19">
        <f>'CRICKET CLUB'!EK4</f>
        <v>493.72</v>
      </c>
      <c r="K3" s="19">
        <f>'CRICKET CLUB'!EJ4</f>
        <v>48.65834428383706</v>
      </c>
      <c r="L3" s="5">
        <f t="shared" ref="L3:L66" si="0">IF(B3&gt;=10,1,0)</f>
        <v>1</v>
      </c>
      <c r="M3" s="17"/>
    </row>
    <row r="4" spans="1:13" x14ac:dyDescent="0.2">
      <c r="A4" s="35" t="str">
        <f>'CRICKET CLUB'!A5</f>
        <v>CHRIS WAYMAN</v>
      </c>
      <c r="B4" s="18">
        <f>'CRICKET CLUB'!ED5</f>
        <v>6</v>
      </c>
      <c r="C4" s="18">
        <f>'CRICKET CLUB'!EE5</f>
        <v>3</v>
      </c>
      <c r="D4" s="18">
        <f>'CRICKET CLUB'!EF5</f>
        <v>16</v>
      </c>
      <c r="E4" s="18">
        <f>'CRICKET CLUB'!EG5</f>
        <v>8</v>
      </c>
      <c r="F4" s="18">
        <f>'CRICKET CLUB'!EH5</f>
        <v>7465</v>
      </c>
      <c r="G4" s="18">
        <f>'CRICKET CLUB'!EI5</f>
        <v>508</v>
      </c>
      <c r="H4" s="20">
        <f>'CRICKET CLUB'!EL5</f>
        <v>84.666666666666671</v>
      </c>
      <c r="I4" s="20">
        <f>'CRICKET CLUB'!EM5</f>
        <v>31.75</v>
      </c>
      <c r="J4" s="19">
        <f>'CRICKET CLUB'!EK5</f>
        <v>466.5625</v>
      </c>
      <c r="K4" s="19">
        <f>'CRICKET CLUB'!EJ5</f>
        <v>44.084645669291341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10</v>
      </c>
      <c r="C5" s="18">
        <f>'CRICKET CLUB'!EE6</f>
        <v>3</v>
      </c>
      <c r="D5" s="18">
        <f>'CRICKET CLUB'!EF6</f>
        <v>25</v>
      </c>
      <c r="E5" s="18">
        <f>'CRICKET CLUB'!EG6</f>
        <v>10</v>
      </c>
      <c r="F5" s="18">
        <f>'CRICKET CLUB'!EH6</f>
        <v>11506</v>
      </c>
      <c r="G5" s="18">
        <f>'CRICKET CLUB'!EI6</f>
        <v>790</v>
      </c>
      <c r="H5" s="20">
        <f>'CRICKET CLUB'!EL6</f>
        <v>79</v>
      </c>
      <c r="I5" s="20">
        <f>'CRICKET CLUB'!EM6</f>
        <v>31.6</v>
      </c>
      <c r="J5" s="19">
        <f>'CRICKET CLUB'!EK6</f>
        <v>460.24</v>
      </c>
      <c r="K5" s="19">
        <f>'CRICKET CLUB'!EJ6</f>
        <v>43.69367088607595</v>
      </c>
      <c r="L5" s="5">
        <f t="shared" si="0"/>
        <v>1</v>
      </c>
      <c r="M5" s="17"/>
    </row>
    <row r="6" spans="1:13" x14ac:dyDescent="0.2">
      <c r="A6" s="35" t="str">
        <f>'CRICKET CLUB'!A7</f>
        <v>JAMIE BATY</v>
      </c>
      <c r="B6" s="18">
        <f>'CRICKET CLUB'!ED7</f>
        <v>10</v>
      </c>
      <c r="C6" s="18">
        <f>'CRICKET CLUB'!EE7</f>
        <v>7</v>
      </c>
      <c r="D6" s="18">
        <f>'CRICKET CLUB'!EF7</f>
        <v>24</v>
      </c>
      <c r="E6" s="18">
        <f>'CRICKET CLUB'!EG7</f>
        <v>16</v>
      </c>
      <c r="F6" s="18">
        <f>'CRICKET CLUB'!EH7</f>
        <v>11807</v>
      </c>
      <c r="G6" s="18">
        <f>'CRICKET CLUB'!EI7</f>
        <v>629</v>
      </c>
      <c r="H6" s="20">
        <f>'CRICKET CLUB'!EL7</f>
        <v>62.9</v>
      </c>
      <c r="I6" s="20">
        <f>'CRICKET CLUB'!EM7</f>
        <v>26.208333333333332</v>
      </c>
      <c r="J6" s="19">
        <f>'CRICKET CLUB'!EK7</f>
        <v>491.95833333333331</v>
      </c>
      <c r="K6" s="19">
        <f>'CRICKET CLUB'!EJ7</f>
        <v>56.313195548489674</v>
      </c>
      <c r="L6" s="5">
        <f t="shared" si="0"/>
        <v>1</v>
      </c>
      <c r="M6" s="17"/>
    </row>
    <row r="7" spans="1:13" x14ac:dyDescent="0.2">
      <c r="A7" s="35" t="str">
        <f>'CRICKET CLUB'!A8</f>
        <v>MIKE WAYMAN</v>
      </c>
      <c r="B7" s="18">
        <f>'CRICKET CLUB'!ED8</f>
        <v>9</v>
      </c>
      <c r="C7" s="18">
        <f>'CRICKET CLUB'!EE8</f>
        <v>8</v>
      </c>
      <c r="D7" s="18">
        <f>'CRICKET CLUB'!EF8</f>
        <v>20</v>
      </c>
      <c r="E7" s="18">
        <f>'CRICKET CLUB'!EG8</f>
        <v>16</v>
      </c>
      <c r="F7" s="18">
        <f>'CRICKET CLUB'!EH8</f>
        <v>9491</v>
      </c>
      <c r="G7" s="18">
        <f>'CRICKET CLUB'!EI8</f>
        <v>507</v>
      </c>
      <c r="H7" s="20">
        <f>'CRICKET CLUB'!EL8</f>
        <v>56.333333333333336</v>
      </c>
      <c r="I7" s="20">
        <f>'CRICKET CLUB'!EM8</f>
        <v>25.35</v>
      </c>
      <c r="J7" s="19">
        <f>'CRICKET CLUB'!EK8</f>
        <v>474.55</v>
      </c>
      <c r="K7" s="19">
        <f>'CRICKET CLUB'!EJ8</f>
        <v>56.159763313609467</v>
      </c>
      <c r="L7" s="5">
        <f t="shared" si="0"/>
        <v>0</v>
      </c>
      <c r="M7" s="17"/>
    </row>
    <row r="8" spans="1:13" x14ac:dyDescent="0.2">
      <c r="A8" s="35" t="str">
        <f>'CRICKET CLUB'!A9</f>
        <v>JAMES EASTON</v>
      </c>
      <c r="B8" s="18">
        <f>'CRICKET CLUB'!ED9</f>
        <v>8</v>
      </c>
      <c r="C8" s="18">
        <f>'CRICKET CLUB'!EE9</f>
        <v>3</v>
      </c>
      <c r="D8" s="18">
        <f>'CRICKET CLUB'!EF9</f>
        <v>18</v>
      </c>
      <c r="E8" s="18">
        <f>'CRICKET CLUB'!EG9</f>
        <v>7</v>
      </c>
      <c r="F8" s="18">
        <f>'CRICKET CLUB'!EH9</f>
        <v>8034</v>
      </c>
      <c r="G8" s="18">
        <f>'CRICKET CLUB'!EI9</f>
        <v>572</v>
      </c>
      <c r="H8" s="20">
        <f>'CRICKET CLUB'!EL9</f>
        <v>71.5</v>
      </c>
      <c r="I8" s="20">
        <f>'CRICKET CLUB'!EM9</f>
        <v>31.777777777777779</v>
      </c>
      <c r="J8" s="19">
        <f>'CRICKET CLUB'!EK9</f>
        <v>446.33333333333331</v>
      </c>
      <c r="K8" s="19">
        <f>'CRICKET CLUB'!EJ9</f>
        <v>42.136363636363633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10</v>
      </c>
      <c r="C14" s="35">
        <f>SPORTSMANS!EE3</f>
        <v>5</v>
      </c>
      <c r="D14" s="35">
        <f>SPORTSMANS!EF3</f>
        <v>24</v>
      </c>
      <c r="E14" s="35">
        <f>SPORTSMANS!EG3</f>
        <v>11</v>
      </c>
      <c r="F14" s="35">
        <f>SPORTSMANS!EH3</f>
        <v>10946</v>
      </c>
      <c r="G14" s="35">
        <f>SPORTSMANS!EI3</f>
        <v>626</v>
      </c>
      <c r="H14" s="111">
        <f>SPORTSMANS!EL3</f>
        <v>62.6</v>
      </c>
      <c r="I14" s="111">
        <f>SPORTSMANS!EM3</f>
        <v>26.083333333333332</v>
      </c>
      <c r="J14" s="109">
        <f>SPORTSMANS!EK3</f>
        <v>456.08333333333331</v>
      </c>
      <c r="K14" s="109">
        <f>SPORTSMANS!EJ3</f>
        <v>52.456869009584665</v>
      </c>
      <c r="L14" s="5">
        <f t="shared" si="0"/>
        <v>1</v>
      </c>
      <c r="M14" s="17"/>
    </row>
    <row r="15" spans="1:13" x14ac:dyDescent="0.2">
      <c r="A15" s="35" t="str">
        <f>SPORTSMANS!A4</f>
        <v>KYLE YOUNG</v>
      </c>
      <c r="B15" s="35">
        <f>SPORTSMANS!ED4</f>
        <v>9</v>
      </c>
      <c r="C15" s="35">
        <f>SPORTSMANS!EE4</f>
        <v>8</v>
      </c>
      <c r="D15" s="35">
        <f>SPORTSMANS!EF4</f>
        <v>20</v>
      </c>
      <c r="E15" s="35">
        <f>SPORTSMANS!EG4</f>
        <v>16</v>
      </c>
      <c r="F15" s="35">
        <f>SPORTSMANS!EH4</f>
        <v>9712</v>
      </c>
      <c r="G15" s="35">
        <f>SPORTSMANS!EI4</f>
        <v>469</v>
      </c>
      <c r="H15" s="111">
        <f>SPORTSMANS!EL4</f>
        <v>52.111111111111114</v>
      </c>
      <c r="I15" s="111">
        <f>SPORTSMANS!EM4</f>
        <v>23.45</v>
      </c>
      <c r="J15" s="109">
        <f>SPORTSMANS!EK4</f>
        <v>485.6</v>
      </c>
      <c r="K15" s="109">
        <f>SPORTSMANS!EJ4</f>
        <v>62.123667377398725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10</v>
      </c>
      <c r="C16" s="35">
        <f>SPORTSMANS!EE5</f>
        <v>9</v>
      </c>
      <c r="D16" s="35">
        <f>SPORTSMANS!EF5</f>
        <v>21</v>
      </c>
      <c r="E16" s="35">
        <f>SPORTSMANS!EG5</f>
        <v>19</v>
      </c>
      <c r="F16" s="35">
        <f>SPORTSMANS!EH5</f>
        <v>10366</v>
      </c>
      <c r="G16" s="35">
        <f>SPORTSMANS!EI5</f>
        <v>502</v>
      </c>
      <c r="H16" s="111">
        <f>SPORTSMANS!EL5</f>
        <v>50.2</v>
      </c>
      <c r="I16" s="111">
        <f>SPORTSMANS!EM5</f>
        <v>23.904761904761905</v>
      </c>
      <c r="J16" s="109">
        <f>SPORTSMANS!EK5</f>
        <v>493.61904761904759</v>
      </c>
      <c r="K16" s="109">
        <f>SPORTSMANS!EJ5</f>
        <v>61.948207171314742</v>
      </c>
      <c r="L16" s="5">
        <f t="shared" si="0"/>
        <v>1</v>
      </c>
      <c r="M16" s="17"/>
    </row>
    <row r="17" spans="1:13" x14ac:dyDescent="0.2">
      <c r="A17" s="35" t="str">
        <f>SPORTSMANS!A6</f>
        <v>GARY OUTRAM</v>
      </c>
      <c r="B17" s="35">
        <f>SPORTSMANS!ED6</f>
        <v>10</v>
      </c>
      <c r="C17" s="35">
        <f>SPORTSMANS!EE6</f>
        <v>7</v>
      </c>
      <c r="D17" s="35">
        <f>SPORTSMANS!EF6</f>
        <v>25</v>
      </c>
      <c r="E17" s="35">
        <f>SPORTSMANS!EG6</f>
        <v>16</v>
      </c>
      <c r="F17" s="35">
        <f>SPORTSMANS!EH6</f>
        <v>12215</v>
      </c>
      <c r="G17" s="35">
        <f>SPORTSMANS!EI6</f>
        <v>676</v>
      </c>
      <c r="H17" s="111">
        <f>SPORTSMANS!EL6</f>
        <v>67.599999999999994</v>
      </c>
      <c r="I17" s="111">
        <f>SPORTSMANS!EM6</f>
        <v>27.04</v>
      </c>
      <c r="J17" s="109">
        <f>SPORTSMANS!EK6</f>
        <v>488.6</v>
      </c>
      <c r="K17" s="109">
        <f>SPORTSMANS!EJ6</f>
        <v>54.208579881656803</v>
      </c>
      <c r="L17" s="5">
        <f t="shared" si="0"/>
        <v>1</v>
      </c>
      <c r="M17" s="17"/>
    </row>
    <row r="18" spans="1:13" x14ac:dyDescent="0.2">
      <c r="A18" s="35" t="str">
        <f>SPORTSMANS!A7</f>
        <v>GABE BRADLEY</v>
      </c>
      <c r="B18" s="35">
        <f>SPORTSMANS!ED7</f>
        <v>6</v>
      </c>
      <c r="C18" s="35">
        <f>SPORTSMANS!EE7</f>
        <v>3</v>
      </c>
      <c r="D18" s="35">
        <f>SPORTSMANS!EF7</f>
        <v>13</v>
      </c>
      <c r="E18" s="35">
        <f>SPORTSMANS!EG7</f>
        <v>6</v>
      </c>
      <c r="F18" s="35">
        <f>SPORTSMANS!EH7</f>
        <v>6146</v>
      </c>
      <c r="G18" s="35">
        <f>SPORTSMANS!EI7</f>
        <v>425</v>
      </c>
      <c r="H18" s="111">
        <f>SPORTSMANS!EL7</f>
        <v>70.833333333333329</v>
      </c>
      <c r="I18" s="111">
        <f>SPORTSMANS!EM7</f>
        <v>32.692307692307693</v>
      </c>
      <c r="J18" s="109">
        <f>SPORTSMANS!EK7</f>
        <v>472.76923076923077</v>
      </c>
      <c r="K18" s="109">
        <f>SPORTSMANS!EJ7</f>
        <v>43.383529411764705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10</v>
      </c>
      <c r="C19" s="35">
        <f>SPORTSMANS!EE8</f>
        <v>9</v>
      </c>
      <c r="D19" s="35">
        <f>SPORTSMANS!EF8</f>
        <v>21</v>
      </c>
      <c r="E19" s="35">
        <f>SPORTSMANS!EG8</f>
        <v>18</v>
      </c>
      <c r="F19" s="35">
        <f>SPORTSMANS!EH8</f>
        <v>10411</v>
      </c>
      <c r="G19" s="35">
        <f>SPORTSMANS!EI8</f>
        <v>483</v>
      </c>
      <c r="H19" s="111">
        <f>SPORTSMANS!EL8</f>
        <v>48.3</v>
      </c>
      <c r="I19" s="111">
        <f>SPORTSMANS!EM8</f>
        <v>23</v>
      </c>
      <c r="J19" s="109">
        <f>SPORTSMANS!EK8</f>
        <v>495.76190476190476</v>
      </c>
      <c r="K19" s="109">
        <f>SPORTSMANS!EJ8</f>
        <v>64.66459627329192</v>
      </c>
      <c r="L19" s="5">
        <f t="shared" si="0"/>
        <v>1</v>
      </c>
      <c r="M19" s="17"/>
    </row>
    <row r="20" spans="1:13" x14ac:dyDescent="0.2">
      <c r="A20" s="35" t="str">
        <f>SPORTSMANS!A9</f>
        <v>MARTIN YOUNG</v>
      </c>
      <c r="B20" s="35">
        <f>SPORTSMANS!ED9</f>
        <v>5</v>
      </c>
      <c r="C20" s="35">
        <f>SPORTSMANS!EE9</f>
        <v>3</v>
      </c>
      <c r="D20" s="35">
        <f>SPORTSMANS!EF9</f>
        <v>13</v>
      </c>
      <c r="E20" s="35">
        <f>SPORTSMANS!EG9</f>
        <v>7</v>
      </c>
      <c r="F20" s="35">
        <f>SPORTSMANS!EH9</f>
        <v>6083</v>
      </c>
      <c r="G20" s="35">
        <f>SPORTSMANS!EI9</f>
        <v>406</v>
      </c>
      <c r="H20" s="111">
        <f>SPORTSMANS!EL9</f>
        <v>81.2</v>
      </c>
      <c r="I20" s="111">
        <f>SPORTSMANS!EM9</f>
        <v>31.23076923076923</v>
      </c>
      <c r="J20" s="109">
        <f>SPORTSMANS!EK9</f>
        <v>467.92307692307691</v>
      </c>
      <c r="K20" s="109">
        <f>SPORTSMANS!EJ9</f>
        <v>44.948275862068968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10</v>
      </c>
      <c r="C26" s="18">
        <f>'TICKLE TOBY'!EE3</f>
        <v>5</v>
      </c>
      <c r="D26" s="18">
        <f>'TICKLE TOBY'!EF3</f>
        <v>25</v>
      </c>
      <c r="E26" s="18">
        <f>'TICKLE TOBY'!EG3</f>
        <v>13</v>
      </c>
      <c r="F26" s="18">
        <f>'TICKLE TOBY'!EH3</f>
        <v>11636</v>
      </c>
      <c r="G26" s="18">
        <f>'TICKLE TOBY'!EI3</f>
        <v>669</v>
      </c>
      <c r="H26" s="20">
        <f>'TICKLE TOBY'!EL3</f>
        <v>66.900000000000006</v>
      </c>
      <c r="I26" s="20">
        <f>'TICKLE TOBY'!EM3</f>
        <v>26.76</v>
      </c>
      <c r="J26" s="19">
        <f>'TICKLE TOBY'!EK3</f>
        <v>465.44</v>
      </c>
      <c r="K26" s="19">
        <f>'TICKLE TOBY'!EJ3</f>
        <v>52.179372197309412</v>
      </c>
      <c r="L26" s="5">
        <f t="shared" si="0"/>
        <v>1</v>
      </c>
      <c r="M26" s="17"/>
    </row>
    <row r="27" spans="1:13" x14ac:dyDescent="0.2">
      <c r="A27" s="18" t="str">
        <f>'TICKLE TOBY'!A4</f>
        <v>ANDY JOHNSON</v>
      </c>
      <c r="B27" s="18">
        <f>'TICKLE TOBY'!ED4</f>
        <v>9</v>
      </c>
      <c r="C27" s="18">
        <f>'TICKLE TOBY'!EE4</f>
        <v>6</v>
      </c>
      <c r="D27" s="18">
        <f>'TICKLE TOBY'!EF4</f>
        <v>22</v>
      </c>
      <c r="E27" s="18">
        <f>'TICKLE TOBY'!EG4</f>
        <v>13</v>
      </c>
      <c r="F27" s="18">
        <f>'TICKLE TOBY'!EH4</f>
        <v>9959</v>
      </c>
      <c r="G27" s="18">
        <f>'TICKLE TOBY'!EI4</f>
        <v>623</v>
      </c>
      <c r="H27" s="20">
        <f>'TICKLE TOBY'!EL4</f>
        <v>69.222222222222229</v>
      </c>
      <c r="I27" s="20">
        <f>'TICKLE TOBY'!EM4</f>
        <v>28.318181818181817</v>
      </c>
      <c r="J27" s="19">
        <f>'TICKLE TOBY'!EK4</f>
        <v>452.68181818181819</v>
      </c>
      <c r="K27" s="19">
        <f>'TICKLE TOBY'!EJ4</f>
        <v>47.956661316211878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10</v>
      </c>
      <c r="C28" s="18">
        <f>'TICKLE TOBY'!EE5</f>
        <v>8</v>
      </c>
      <c r="D28" s="18">
        <f>'TICKLE TOBY'!EF5</f>
        <v>26</v>
      </c>
      <c r="E28" s="18">
        <f>'TICKLE TOBY'!EG5</f>
        <v>16</v>
      </c>
      <c r="F28" s="18">
        <f>'TICKLE TOBY'!EH5</f>
        <v>12579</v>
      </c>
      <c r="G28" s="18">
        <f>'TICKLE TOBY'!EI5</f>
        <v>778</v>
      </c>
      <c r="H28" s="20">
        <f>'TICKLE TOBY'!EL5</f>
        <v>77.8</v>
      </c>
      <c r="I28" s="20">
        <f>'TICKLE TOBY'!EM5</f>
        <v>29.923076923076923</v>
      </c>
      <c r="J28" s="19">
        <f>'TICKLE TOBY'!EK5</f>
        <v>483.80769230769232</v>
      </c>
      <c r="K28" s="19">
        <f>'TICKLE TOBY'!EJ5</f>
        <v>48.505141388174806</v>
      </c>
      <c r="L28" s="5">
        <f t="shared" si="0"/>
        <v>1</v>
      </c>
      <c r="M28" s="17"/>
    </row>
    <row r="29" spans="1:13" x14ac:dyDescent="0.2">
      <c r="A29" s="18" t="str">
        <f>'TICKLE TOBY'!A6</f>
        <v>AL SPENCE</v>
      </c>
      <c r="B29" s="18">
        <f>'TICKLE TOBY'!ED6</f>
        <v>9</v>
      </c>
      <c r="C29" s="18">
        <f>'TICKLE TOBY'!EE6</f>
        <v>5</v>
      </c>
      <c r="D29" s="18">
        <f>'TICKLE TOBY'!EF6</f>
        <v>21</v>
      </c>
      <c r="E29" s="18">
        <f>'TICKLE TOBY'!EG6</f>
        <v>11</v>
      </c>
      <c r="F29" s="18">
        <f>'TICKLE TOBY'!EH6</f>
        <v>10015</v>
      </c>
      <c r="G29" s="18">
        <f>'TICKLE TOBY'!EI6</f>
        <v>589</v>
      </c>
      <c r="H29" s="20">
        <f>'TICKLE TOBY'!EL6</f>
        <v>65.444444444444443</v>
      </c>
      <c r="I29" s="20">
        <f>'TICKLE TOBY'!EM6</f>
        <v>28.047619047619047</v>
      </c>
      <c r="J29" s="19">
        <f>'TICKLE TOBY'!EK6</f>
        <v>476.90476190476193</v>
      </c>
      <c r="K29" s="19">
        <f>'TICKLE TOBY'!EJ6</f>
        <v>51.010186757215621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6</v>
      </c>
      <c r="C30" s="18">
        <f>'TICKLE TOBY'!EE7</f>
        <v>1</v>
      </c>
      <c r="D30" s="18">
        <f>'TICKLE TOBY'!EF7</f>
        <v>14</v>
      </c>
      <c r="E30" s="18">
        <f>'TICKLE TOBY'!EG7</f>
        <v>4</v>
      </c>
      <c r="F30" s="18">
        <f>'TICKLE TOBY'!EH7</f>
        <v>5689</v>
      </c>
      <c r="G30" s="18">
        <f>'TICKLE TOBY'!EI7</f>
        <v>389</v>
      </c>
      <c r="H30" s="20">
        <f>'TICKLE TOBY'!EL7</f>
        <v>64.833333333333329</v>
      </c>
      <c r="I30" s="20">
        <f>'TICKLE TOBY'!EM7</f>
        <v>27.785714285714285</v>
      </c>
      <c r="J30" s="19">
        <f>'TICKLE TOBY'!EK7</f>
        <v>406.35714285714283</v>
      </c>
      <c r="K30" s="19">
        <f>'TICKLE TOBY'!EJ7</f>
        <v>43.874035989717221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9</v>
      </c>
      <c r="C31" s="18">
        <f>'TICKLE TOBY'!EE8</f>
        <v>6</v>
      </c>
      <c r="D31" s="18">
        <f>'TICKLE TOBY'!EF8</f>
        <v>22</v>
      </c>
      <c r="E31" s="18">
        <f>'TICKLE TOBY'!EG8</f>
        <v>14</v>
      </c>
      <c r="F31" s="18">
        <f>'TICKLE TOBY'!EH8</f>
        <v>10728</v>
      </c>
      <c r="G31" s="18">
        <f>'TICKLE TOBY'!EI8</f>
        <v>538</v>
      </c>
      <c r="H31" s="20">
        <f>'TICKLE TOBY'!EL8</f>
        <v>59.777777777777779</v>
      </c>
      <c r="I31" s="20">
        <f>'TICKLE TOBY'!EM8</f>
        <v>24.454545454545453</v>
      </c>
      <c r="J31" s="19">
        <f>'TICKLE TOBY'!EK8</f>
        <v>487.63636363636363</v>
      </c>
      <c r="K31" s="19">
        <f>'TICKLE TOBY'!EJ8</f>
        <v>59.821561338289968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2</v>
      </c>
      <c r="C32" s="18">
        <f>'TICKLE TOBY'!EE9</f>
        <v>0</v>
      </c>
      <c r="D32" s="18">
        <f>'TICKLE TOBY'!EF9</f>
        <v>5</v>
      </c>
      <c r="E32" s="18">
        <f>'TICKLE TOBY'!EG9</f>
        <v>1</v>
      </c>
      <c r="F32" s="18">
        <f>'TICKLE TOBY'!EH9</f>
        <v>2233</v>
      </c>
      <c r="G32" s="18">
        <f>'TICKLE TOBY'!EI9</f>
        <v>219</v>
      </c>
      <c r="H32" s="20">
        <f>'TICKLE TOBY'!EL9</f>
        <v>109.5</v>
      </c>
      <c r="I32" s="20">
        <f>'TICKLE TOBY'!EM9</f>
        <v>43.8</v>
      </c>
      <c r="J32" s="19">
        <f>'TICKLE TOBY'!EK9</f>
        <v>446.6</v>
      </c>
      <c r="K32" s="19">
        <f>'TICKLE TOBY'!EJ9</f>
        <v>30.589041095890408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5</v>
      </c>
      <c r="C33" s="18">
        <f>'TICKLE TOBY'!EE10</f>
        <v>1</v>
      </c>
      <c r="D33" s="18">
        <f>'TICKLE TOBY'!EF10</f>
        <v>12</v>
      </c>
      <c r="E33" s="18">
        <f>'TICKLE TOBY'!EG10</f>
        <v>3</v>
      </c>
      <c r="F33" s="18">
        <f>'TICKLE TOBY'!EH10</f>
        <v>5240</v>
      </c>
      <c r="G33" s="18">
        <f>'TICKLE TOBY'!EI10</f>
        <v>424</v>
      </c>
      <c r="H33" s="20">
        <f>'TICKLE TOBY'!EL10</f>
        <v>84.8</v>
      </c>
      <c r="I33" s="20">
        <f>'TICKLE TOBY'!EM10</f>
        <v>35.333333333333336</v>
      </c>
      <c r="J33" s="19">
        <f>'TICKLE TOBY'!EK10</f>
        <v>436.66666666666669</v>
      </c>
      <c r="K33" s="19">
        <f>'TICKLE TOBY'!EJ10</f>
        <v>37.075471698113205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10</v>
      </c>
      <c r="C38" s="18">
        <f>CROWN!EE3</f>
        <v>3</v>
      </c>
      <c r="D38" s="18">
        <f>CROWN!EF3</f>
        <v>24</v>
      </c>
      <c r="E38" s="18">
        <f>CROWN!EG3</f>
        <v>9</v>
      </c>
      <c r="F38" s="18">
        <f>CROWN!EH3</f>
        <v>10925</v>
      </c>
      <c r="G38" s="18">
        <f>CROWN!EI3</f>
        <v>611</v>
      </c>
      <c r="H38" s="20">
        <f>CROWN!EL3</f>
        <v>61.1</v>
      </c>
      <c r="I38" s="20">
        <f>CROWN!EM3</f>
        <v>25.458333333333332</v>
      </c>
      <c r="J38" s="19">
        <f>CROWN!EK3</f>
        <v>455.20833333333331</v>
      </c>
      <c r="K38" s="19">
        <f>CROWN!EJ3</f>
        <v>53.64157119476269</v>
      </c>
      <c r="L38" s="5">
        <f t="shared" si="0"/>
        <v>1</v>
      </c>
      <c r="M38" s="17"/>
    </row>
    <row r="39" spans="1:13" x14ac:dyDescent="0.2">
      <c r="A39" s="18" t="str">
        <f>CROWN!A4</f>
        <v>MATHEW CORNFORTH</v>
      </c>
      <c r="B39" s="18">
        <f>CROWN!ED4</f>
        <v>10</v>
      </c>
      <c r="C39" s="18">
        <f>CROWN!EE4</f>
        <v>8</v>
      </c>
      <c r="D39" s="18">
        <f>CROWN!EF4</f>
        <v>23</v>
      </c>
      <c r="E39" s="18">
        <f>CROWN!EG4</f>
        <v>16</v>
      </c>
      <c r="F39" s="18">
        <f>CROWN!EH4</f>
        <v>11150</v>
      </c>
      <c r="G39" s="18">
        <f>CROWN!EI4</f>
        <v>587</v>
      </c>
      <c r="H39" s="20">
        <f>CROWN!EL4</f>
        <v>58.7</v>
      </c>
      <c r="I39" s="20">
        <f>CROWN!EM4</f>
        <v>25.521739130434781</v>
      </c>
      <c r="J39" s="19">
        <f>CROWN!EK4</f>
        <v>484.78260869565219</v>
      </c>
      <c r="K39" s="19">
        <f>CROWN!EJ4</f>
        <v>56.984667802385005</v>
      </c>
      <c r="L39" s="5">
        <f t="shared" si="0"/>
        <v>1</v>
      </c>
      <c r="M39" s="17"/>
    </row>
    <row r="40" spans="1:13" x14ac:dyDescent="0.2">
      <c r="A40" s="18" t="str">
        <f>CROWN!A5</f>
        <v>STEVE ROSE</v>
      </c>
      <c r="B40" s="18">
        <f>CROWN!ED5</f>
        <v>10</v>
      </c>
      <c r="C40" s="18">
        <f>CROWN!EE5</f>
        <v>3</v>
      </c>
      <c r="D40" s="18">
        <f>CROWN!EF5</f>
        <v>109</v>
      </c>
      <c r="E40" s="18">
        <f>CROWN!EG5</f>
        <v>10</v>
      </c>
      <c r="F40" s="18">
        <f>CROWN!EH5</f>
        <v>11211</v>
      </c>
      <c r="G40" s="18">
        <f>CROWN!EI5</f>
        <v>814</v>
      </c>
      <c r="H40" s="20">
        <f>CROWN!EL5</f>
        <v>81.400000000000006</v>
      </c>
      <c r="I40" s="20">
        <f>CROWN!EM5</f>
        <v>7.4678899082568808</v>
      </c>
      <c r="J40" s="19">
        <f>CROWN!EK5</f>
        <v>102.85321100917432</v>
      </c>
      <c r="K40" s="19">
        <f>CROWN!EJ5</f>
        <v>41.31818181818182</v>
      </c>
      <c r="L40" s="5">
        <f t="shared" si="0"/>
        <v>1</v>
      </c>
      <c r="M40" s="17"/>
    </row>
    <row r="41" spans="1:13" x14ac:dyDescent="0.2">
      <c r="A41" s="18" t="str">
        <f>CROWN!A6</f>
        <v>IAN LOMER</v>
      </c>
      <c r="B41" s="18">
        <f>CROWN!ED6</f>
        <v>6</v>
      </c>
      <c r="C41" s="18">
        <f>CROWN!EE6</f>
        <v>3</v>
      </c>
      <c r="D41" s="18">
        <f>CROWN!EF6</f>
        <v>14</v>
      </c>
      <c r="E41" s="18">
        <f>CROWN!EG6</f>
        <v>7</v>
      </c>
      <c r="F41" s="18">
        <f>CROWN!EH6</f>
        <v>6465</v>
      </c>
      <c r="G41" s="18">
        <f>CROWN!EI6</f>
        <v>387</v>
      </c>
      <c r="H41" s="20">
        <f>CROWN!EL6</f>
        <v>64.5</v>
      </c>
      <c r="I41" s="20">
        <f>CROWN!EM6</f>
        <v>27.642857142857142</v>
      </c>
      <c r="J41" s="19">
        <f>CROWN!EK6</f>
        <v>461.78571428571428</v>
      </c>
      <c r="K41" s="19">
        <f>CROWN!EJ6</f>
        <v>50.116279069767444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6</v>
      </c>
      <c r="C43" s="18">
        <f>CROWN!EE8</f>
        <v>1</v>
      </c>
      <c r="D43" s="18">
        <f>CROWN!EF8</f>
        <v>15</v>
      </c>
      <c r="E43" s="18">
        <f>CROWN!EG8</f>
        <v>5</v>
      </c>
      <c r="F43" s="18">
        <f>CROWN!EH8</f>
        <v>7056</v>
      </c>
      <c r="G43" s="18">
        <f>CROWN!EI8</f>
        <v>462</v>
      </c>
      <c r="H43" s="20">
        <f>CROWN!EL8</f>
        <v>77</v>
      </c>
      <c r="I43" s="20">
        <f>CROWN!EM8</f>
        <v>30.8</v>
      </c>
      <c r="J43" s="19">
        <f>CROWN!EK8</f>
        <v>470.4</v>
      </c>
      <c r="K43" s="19">
        <f>CROWN!EJ8</f>
        <v>45.81818181818182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5</v>
      </c>
      <c r="C46" s="18">
        <f>CROWN!EE11</f>
        <v>4</v>
      </c>
      <c r="D46" s="18">
        <f>CROWN!EF11</f>
        <v>11</v>
      </c>
      <c r="E46" s="18">
        <f>CROWN!EG11</f>
        <v>8</v>
      </c>
      <c r="F46" s="18">
        <f>CROWN!EH11</f>
        <v>5317</v>
      </c>
      <c r="G46" s="18">
        <f>CROWN!EI11</f>
        <v>345</v>
      </c>
      <c r="H46" s="20">
        <f>CROWN!EL11</f>
        <v>69</v>
      </c>
      <c r="I46" s="20">
        <f>CROWN!EM11</f>
        <v>31.363636363636363</v>
      </c>
      <c r="J46" s="19">
        <f>CROWN!EK11</f>
        <v>483.36363636363637</v>
      </c>
      <c r="K46" s="19">
        <f>CROWN!EJ11</f>
        <v>46.234782608695653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8</v>
      </c>
      <c r="C50" s="18">
        <f>'JOLLY MINSTER "A"'!EE3</f>
        <v>7</v>
      </c>
      <c r="D50" s="18">
        <f>'JOLLY MINSTER "A"'!EF3</f>
        <v>17</v>
      </c>
      <c r="E50" s="18">
        <f>'JOLLY MINSTER "A"'!EG3</f>
        <v>14</v>
      </c>
      <c r="F50" s="18">
        <f>'JOLLY MINSTER "A"'!EH3</f>
        <v>8261</v>
      </c>
      <c r="G50" s="18">
        <f>'JOLLY MINSTER "A"'!EI3</f>
        <v>359</v>
      </c>
      <c r="H50" s="20">
        <f>'JOLLY MINSTER "A"'!EL3</f>
        <v>44.875</v>
      </c>
      <c r="I50" s="20">
        <f>'JOLLY MINSTER "A"'!EM3</f>
        <v>21.117647058823529</v>
      </c>
      <c r="J50" s="19">
        <f>'JOLLY MINSTER "A"'!EK3</f>
        <v>485.94117647058823</v>
      </c>
      <c r="K50" s="19">
        <f>'JOLLY MINSTER "A"'!EJ3</f>
        <v>69.033426183844014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10</v>
      </c>
      <c r="C51" s="18">
        <f>'JOLLY MINSTER "A"'!EE4</f>
        <v>8</v>
      </c>
      <c r="D51" s="18">
        <f>'JOLLY MINSTER "A"'!EF4</f>
        <v>24</v>
      </c>
      <c r="E51" s="18">
        <f>'JOLLY MINSTER "A"'!EG4</f>
        <v>18</v>
      </c>
      <c r="F51" s="18">
        <f>'JOLLY MINSTER "A"'!EH4</f>
        <v>11662</v>
      </c>
      <c r="G51" s="18">
        <f>'JOLLY MINSTER "A"'!EI4</f>
        <v>608</v>
      </c>
      <c r="H51" s="20">
        <f>'JOLLY MINSTER "A"'!EL4</f>
        <v>60.8</v>
      </c>
      <c r="I51" s="20">
        <f>'JOLLY MINSTER "A"'!EM4</f>
        <v>25.333333333333332</v>
      </c>
      <c r="J51" s="19">
        <f>'JOLLY MINSTER "A"'!EK4</f>
        <v>485.91666666666669</v>
      </c>
      <c r="K51" s="19">
        <f>'JOLLY MINSTER "A"'!EJ4</f>
        <v>57.54276315789474</v>
      </c>
      <c r="L51" s="5">
        <f t="shared" si="0"/>
        <v>1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3</v>
      </c>
      <c r="C52" s="18">
        <f>'JOLLY MINSTER "A"'!EE5</f>
        <v>1</v>
      </c>
      <c r="D52" s="18">
        <f>'JOLLY MINSTER "A"'!EF5</f>
        <v>8</v>
      </c>
      <c r="E52" s="18">
        <f>'JOLLY MINSTER "A"'!EG5</f>
        <v>3</v>
      </c>
      <c r="F52" s="18">
        <f>'JOLLY MINSTER "A"'!EH5</f>
        <v>3885</v>
      </c>
      <c r="G52" s="18">
        <f>'JOLLY MINSTER "A"'!EI5</f>
        <v>226</v>
      </c>
      <c r="H52" s="20">
        <f>'JOLLY MINSTER "A"'!EL5</f>
        <v>75.333333333333329</v>
      </c>
      <c r="I52" s="20">
        <f>'JOLLY MINSTER "A"'!EM5</f>
        <v>28.25</v>
      </c>
      <c r="J52" s="19">
        <f>'JOLLY MINSTER "A"'!EK5</f>
        <v>485.625</v>
      </c>
      <c r="K52" s="19">
        <f>'JOLLY MINSTER "A"'!EJ5</f>
        <v>51.570796460176993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8</v>
      </c>
      <c r="C53" s="18">
        <f>'JOLLY MINSTER "A"'!EE6</f>
        <v>4</v>
      </c>
      <c r="D53" s="18">
        <f>'JOLLY MINSTER "A"'!EF6</f>
        <v>18</v>
      </c>
      <c r="E53" s="18">
        <f>'JOLLY MINSTER "A"'!EG6</f>
        <v>8</v>
      </c>
      <c r="F53" s="18">
        <f>'JOLLY MINSTER "A"'!EH6</f>
        <v>8476</v>
      </c>
      <c r="G53" s="18">
        <f>'JOLLY MINSTER "A"'!EI6</f>
        <v>532</v>
      </c>
      <c r="H53" s="20">
        <f>'JOLLY MINSTER "A"'!EL6</f>
        <v>66.5</v>
      </c>
      <c r="I53" s="20">
        <f>'JOLLY MINSTER "A"'!EM6</f>
        <v>29.555555555555557</v>
      </c>
      <c r="J53" s="19">
        <f>'JOLLY MINSTER "A"'!EK6</f>
        <v>470.88888888888891</v>
      </c>
      <c r="K53" s="19">
        <f>'JOLLY MINSTER "A"'!EJ6</f>
        <v>47.796992481203006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7</v>
      </c>
      <c r="C54" s="18">
        <f>'JOLLY MINSTER "A"'!EE7</f>
        <v>4</v>
      </c>
      <c r="D54" s="18">
        <f>'JOLLY MINSTER "A"'!EF7</f>
        <v>18</v>
      </c>
      <c r="E54" s="18">
        <f>'JOLLY MINSTER "A"'!EG7</f>
        <v>9</v>
      </c>
      <c r="F54" s="18">
        <f>'JOLLY MINSTER "A"'!EH7</f>
        <v>8607</v>
      </c>
      <c r="G54" s="18">
        <f>'JOLLY MINSTER "A"'!EI7</f>
        <v>662</v>
      </c>
      <c r="H54" s="20">
        <f>'JOLLY MINSTER "A"'!EL7</f>
        <v>94.571428571428569</v>
      </c>
      <c r="I54" s="20">
        <f>'JOLLY MINSTER "A"'!EM7</f>
        <v>36.777777777777779</v>
      </c>
      <c r="J54" s="19">
        <f>'JOLLY MINSTER "A"'!EK7</f>
        <v>478.16666666666669</v>
      </c>
      <c r="K54" s="19">
        <f>'JOLLY MINSTER "A"'!EJ7</f>
        <v>39.004531722054381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10</v>
      </c>
      <c r="C55" s="18">
        <f>'JOLLY MINSTER "A"'!EE8</f>
        <v>6</v>
      </c>
      <c r="D55" s="18">
        <f>'JOLLY MINSTER "A"'!EF8</f>
        <v>20</v>
      </c>
      <c r="E55" s="18">
        <f>'JOLLY MINSTER "A"'!EG8</f>
        <v>12</v>
      </c>
      <c r="F55" s="18">
        <f>'JOLLY MINSTER "A"'!EH8</f>
        <v>9070</v>
      </c>
      <c r="G55" s="18">
        <f>'JOLLY MINSTER "A"'!EI8</f>
        <v>503</v>
      </c>
      <c r="H55" s="20">
        <f>'JOLLY MINSTER "A"'!EL8</f>
        <v>50.3</v>
      </c>
      <c r="I55" s="20">
        <f>'JOLLY MINSTER "A"'!EM8</f>
        <v>25.15</v>
      </c>
      <c r="J55" s="19">
        <f>'JOLLY MINSTER "A"'!EK8</f>
        <v>453.5</v>
      </c>
      <c r="K55" s="19">
        <f>'JOLLY MINSTER "A"'!EJ8</f>
        <v>54.09542743538767</v>
      </c>
      <c r="L55" s="5">
        <f t="shared" si="0"/>
        <v>1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9</v>
      </c>
      <c r="C56" s="18">
        <f>'JOLLY MINSTER "A"'!EE9</f>
        <v>6</v>
      </c>
      <c r="D56" s="18">
        <f>'JOLLY MINSTER "A"'!EF9</f>
        <v>25</v>
      </c>
      <c r="E56" s="18">
        <f>'JOLLY MINSTER "A"'!EG9</f>
        <v>15</v>
      </c>
      <c r="F56" s="18">
        <f>'JOLLY MINSTER "A"'!EH9</f>
        <v>12093</v>
      </c>
      <c r="G56" s="18">
        <f>'JOLLY MINSTER "A"'!EI9</f>
        <v>720</v>
      </c>
      <c r="H56" s="20">
        <f>'JOLLY MINSTER "A"'!EL9</f>
        <v>80</v>
      </c>
      <c r="I56" s="20">
        <f>'JOLLY MINSTER "A"'!EM9</f>
        <v>28.8</v>
      </c>
      <c r="J56" s="19">
        <f>'JOLLY MINSTER "A"'!EK9</f>
        <v>483.72</v>
      </c>
      <c r="K56" s="19">
        <f>'JOLLY MINSTER "A"'!EJ9</f>
        <v>50.387500000000003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 t="str">
        <f>'JOLLY MINSTER "A"'!A11</f>
        <v>MAXWELL HEADLAM</v>
      </c>
      <c r="B58" s="18">
        <f>'JOLLY MINSTER "A"'!ED11</f>
        <v>3</v>
      </c>
      <c r="C58" s="18">
        <f>'JOLLY MINSTER "A"'!EE11</f>
        <v>3</v>
      </c>
      <c r="D58" s="18">
        <f>'JOLLY MINSTER "A"'!EF11</f>
        <v>9</v>
      </c>
      <c r="E58" s="18">
        <f>'JOLLY MINSTER "A"'!EG11</f>
        <v>6</v>
      </c>
      <c r="F58" s="18">
        <f>'JOLLY MINSTER "A"'!EH11</f>
        <v>4203</v>
      </c>
      <c r="G58" s="18">
        <f>'JOLLY MINSTER "A"'!EI11</f>
        <v>270</v>
      </c>
      <c r="H58" s="20">
        <f>'JOLLY MINSTER "A"'!EL11</f>
        <v>90</v>
      </c>
      <c r="I58" s="20">
        <f>'JOLLY MINSTER "A"'!EM11</f>
        <v>30</v>
      </c>
      <c r="J58" s="19">
        <f>'JOLLY MINSTER "A"'!EK11</f>
        <v>467</v>
      </c>
      <c r="K58" s="19">
        <f>'JOLLY MINSTER "A"'!EJ11</f>
        <v>46.7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11</v>
      </c>
      <c r="C62" s="18">
        <f>'JOLLY MINSTER "B"'!EE3</f>
        <v>8</v>
      </c>
      <c r="D62" s="18">
        <f>'JOLLY MINSTER "B"'!EF3</f>
        <v>25</v>
      </c>
      <c r="E62" s="18">
        <f>'JOLLY MINSTER "B"'!EG3</f>
        <v>17</v>
      </c>
      <c r="F62" s="18">
        <f>'JOLLY MINSTER "B"'!EH3</f>
        <v>11952</v>
      </c>
      <c r="G62" s="18">
        <f>'JOLLY MINSTER "B"'!EI3</f>
        <v>692</v>
      </c>
      <c r="H62" s="20">
        <f>'JOLLY MINSTER "B"'!EL3</f>
        <v>62.909090909090907</v>
      </c>
      <c r="I62" s="20">
        <f>'JOLLY MINSTER "B"'!EM3</f>
        <v>27.68</v>
      </c>
      <c r="J62" s="19">
        <f>'JOLLY MINSTER "B"'!EK3</f>
        <v>478.08</v>
      </c>
      <c r="K62" s="19">
        <f>'JOLLY MINSTER "B"'!EJ3</f>
        <v>51.815028901734095</v>
      </c>
      <c r="L62" s="5">
        <f t="shared" si="0"/>
        <v>1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8</v>
      </c>
      <c r="C63" s="18">
        <f>'JOLLY MINSTER "B"'!EE4</f>
        <v>5</v>
      </c>
      <c r="D63" s="18">
        <f>'JOLLY MINSTER "B"'!EF4</f>
        <v>20</v>
      </c>
      <c r="E63" s="18">
        <f>'JOLLY MINSTER "B"'!EG4</f>
        <v>11</v>
      </c>
      <c r="F63" s="18">
        <f>'JOLLY MINSTER "B"'!EH4</f>
        <v>9236</v>
      </c>
      <c r="G63" s="18">
        <f>'JOLLY MINSTER "B"'!EI4</f>
        <v>641</v>
      </c>
      <c r="H63" s="20">
        <f>'JOLLY MINSTER "B"'!EL4</f>
        <v>80.125</v>
      </c>
      <c r="I63" s="20">
        <f>'JOLLY MINSTER "B"'!EM4</f>
        <v>32.049999999999997</v>
      </c>
      <c r="J63" s="19">
        <f>'JOLLY MINSTER "B"'!EK4</f>
        <v>461.8</v>
      </c>
      <c r="K63" s="19">
        <f>'JOLLY MINSTER "B"'!EJ4</f>
        <v>43.226209048361937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11</v>
      </c>
      <c r="C64" s="18">
        <f>'JOLLY MINSTER "B"'!EE5</f>
        <v>4</v>
      </c>
      <c r="D64" s="18">
        <f>'JOLLY MINSTER "B"'!EF5</f>
        <v>29</v>
      </c>
      <c r="E64" s="18">
        <f>'JOLLY MINSTER "B"'!EG5</f>
        <v>12</v>
      </c>
      <c r="F64" s="18">
        <f>'JOLLY MINSTER "B"'!EH5</f>
        <v>13187</v>
      </c>
      <c r="G64" s="18">
        <f>'JOLLY MINSTER "B"'!EI5</f>
        <v>950</v>
      </c>
      <c r="H64" s="20">
        <f>'JOLLY MINSTER "B"'!EL5</f>
        <v>86.36363636363636</v>
      </c>
      <c r="I64" s="20">
        <f>'JOLLY MINSTER "B"'!EM5</f>
        <v>32.758620689655174</v>
      </c>
      <c r="J64" s="19">
        <f>'JOLLY MINSTER "B"'!EK5</f>
        <v>454.72413793103448</v>
      </c>
      <c r="K64" s="19">
        <f>'JOLLY MINSTER "B"'!EJ5</f>
        <v>41.643157894736845</v>
      </c>
      <c r="L64" s="5">
        <f t="shared" si="0"/>
        <v>1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11</v>
      </c>
      <c r="C65" s="18">
        <f>'JOLLY MINSTER "B"'!EE6</f>
        <v>8</v>
      </c>
      <c r="D65" s="18">
        <f>'JOLLY MINSTER "B"'!EF6</f>
        <v>25</v>
      </c>
      <c r="E65" s="18">
        <f>'JOLLY MINSTER "B"'!EG6</f>
        <v>18</v>
      </c>
      <c r="F65" s="18">
        <f>'JOLLY MINSTER "B"'!EH6</f>
        <v>12303</v>
      </c>
      <c r="G65" s="18">
        <f>'JOLLY MINSTER "B"'!EI6</f>
        <v>642</v>
      </c>
      <c r="H65" s="20">
        <f>'JOLLY MINSTER "B"'!EL6</f>
        <v>58.363636363636367</v>
      </c>
      <c r="I65" s="20">
        <f>'JOLLY MINSTER "B"'!EM6</f>
        <v>25.68</v>
      </c>
      <c r="J65" s="19">
        <f>'JOLLY MINSTER "B"'!EK6</f>
        <v>492.12</v>
      </c>
      <c r="K65" s="19">
        <f>'JOLLY MINSTER "B"'!EJ6</f>
        <v>57.490654205607484</v>
      </c>
      <c r="L65" s="5">
        <f t="shared" si="0"/>
        <v>1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9</v>
      </c>
      <c r="C66" s="18">
        <f>'JOLLY MINSTER "B"'!EE7</f>
        <v>0</v>
      </c>
      <c r="D66" s="18">
        <f>'JOLLY MINSTER "B"'!EF7</f>
        <v>20</v>
      </c>
      <c r="E66" s="18">
        <f>'JOLLY MINSTER "B"'!EG7</f>
        <v>2</v>
      </c>
      <c r="F66" s="18">
        <f>'JOLLY MINSTER "B"'!EH7</f>
        <v>7854</v>
      </c>
      <c r="G66" s="18">
        <f>'JOLLY MINSTER "B"'!EI7</f>
        <v>651</v>
      </c>
      <c r="H66" s="20">
        <f>'JOLLY MINSTER "B"'!EL7</f>
        <v>72.333333333333329</v>
      </c>
      <c r="I66" s="20">
        <f>'JOLLY MINSTER "B"'!EM7</f>
        <v>32.549999999999997</v>
      </c>
      <c r="J66" s="19">
        <f>'JOLLY MINSTER "B"'!EK7</f>
        <v>392.7</v>
      </c>
      <c r="K66" s="19">
        <f>'JOLLY MINSTER "B"'!EJ7</f>
        <v>36.193548387096776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9</v>
      </c>
      <c r="C67" s="18">
        <f>'JOLLY MINSTER "B"'!EE8</f>
        <v>1</v>
      </c>
      <c r="D67" s="18">
        <f>'JOLLY MINSTER "B"'!EF8</f>
        <v>20</v>
      </c>
      <c r="E67" s="18">
        <f>'JOLLY MINSTER "B"'!EG8</f>
        <v>3</v>
      </c>
      <c r="F67" s="18">
        <f>'JOLLY MINSTER "B"'!EH8</f>
        <v>8602</v>
      </c>
      <c r="G67" s="18">
        <f>'JOLLY MINSTER "B"'!EI8</f>
        <v>589</v>
      </c>
      <c r="H67" s="20">
        <f>'JOLLY MINSTER "B"'!EL8</f>
        <v>65.444444444444443</v>
      </c>
      <c r="I67" s="20">
        <f>'JOLLY MINSTER "B"'!EM8</f>
        <v>29.45</v>
      </c>
      <c r="J67" s="19">
        <f>'JOLLY MINSTER "B"'!EK8</f>
        <v>430.1</v>
      </c>
      <c r="K67" s="19">
        <f>'JOLLY MINSTER "B"'!EJ8</f>
        <v>43.813242784380307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 t="str">
        <f>'JOLLY MINSTER "B"'!A13</f>
        <v>ALEX SINCLAIRE (2)</v>
      </c>
      <c r="B72" s="18">
        <f>'JOLLY MINSTER "B"'!ED13</f>
        <v>3</v>
      </c>
      <c r="C72" s="18">
        <f>'JOLLY MINSTER "B"'!EE13</f>
        <v>1</v>
      </c>
      <c r="D72" s="18">
        <f>'JOLLY MINSTER "B"'!EF13</f>
        <v>8</v>
      </c>
      <c r="E72" s="18">
        <f>'JOLLY MINSTER "B"'!EG13</f>
        <v>4</v>
      </c>
      <c r="F72" s="18">
        <f>'JOLLY MINSTER "B"'!EH13</f>
        <v>3889</v>
      </c>
      <c r="G72" s="18">
        <f>'JOLLY MINSTER "B"'!EI13</f>
        <v>222</v>
      </c>
      <c r="H72" s="20">
        <f>'JOLLY MINSTER "B"'!EL13</f>
        <v>74</v>
      </c>
      <c r="I72" s="20">
        <f>'JOLLY MINSTER "B"'!EM13</f>
        <v>27.75</v>
      </c>
      <c r="J72" s="19">
        <f>'JOLLY MINSTER "B"'!EK13</f>
        <v>486.125</v>
      </c>
      <c r="K72" s="19">
        <f>'JOLLY MINSTER "B"'!EJ13</f>
        <v>52.554054054054056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11</v>
      </c>
      <c r="C74" s="18">
        <f>'WORKMENS CLUB "A"'!EE3</f>
        <v>1</v>
      </c>
      <c r="D74" s="18">
        <f>'WORKMENS CLUB "A"'!EF3</f>
        <v>26</v>
      </c>
      <c r="E74" s="18">
        <f>'WORKMENS CLUB "A"'!EG3</f>
        <v>5</v>
      </c>
      <c r="F74" s="18">
        <f>'WORKMENS CLUB "A"'!EH3</f>
        <v>11646</v>
      </c>
      <c r="G74" s="18">
        <f>'WORKMENS CLUB "A"'!EI3</f>
        <v>751</v>
      </c>
      <c r="H74" s="20">
        <f>'WORKMENS CLUB "A"'!EL3</f>
        <v>68.272727272727266</v>
      </c>
      <c r="I74" s="20">
        <f>'WORKMENS CLUB "A"'!EM3</f>
        <v>28.884615384615383</v>
      </c>
      <c r="J74" s="19">
        <f>'WORKMENS CLUB "A"'!EK3</f>
        <v>447.92307692307691</v>
      </c>
      <c r="K74" s="19">
        <f>'WORKMENS CLUB "A"'!EJ3</f>
        <v>46.5219707057257</v>
      </c>
      <c r="L74" s="5">
        <f t="shared" si="1"/>
        <v>1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9</v>
      </c>
      <c r="C75" s="18">
        <f>'WORKMENS CLUB "A"'!EE4</f>
        <v>3</v>
      </c>
      <c r="D75" s="18">
        <f>'WORKMENS CLUB "A"'!EF4</f>
        <v>22</v>
      </c>
      <c r="E75" s="18">
        <f>'WORKMENS CLUB "A"'!EG4</f>
        <v>9</v>
      </c>
      <c r="F75" s="18">
        <f>'WORKMENS CLUB "A"'!EH4</f>
        <v>10081</v>
      </c>
      <c r="G75" s="18">
        <f>'WORKMENS CLUB "A"'!EI4</f>
        <v>617</v>
      </c>
      <c r="H75" s="20">
        <f>'WORKMENS CLUB "A"'!EL4</f>
        <v>68.555555555555557</v>
      </c>
      <c r="I75" s="20">
        <f>'WORKMENS CLUB "A"'!EM4</f>
        <v>28.045454545454547</v>
      </c>
      <c r="J75" s="19">
        <f>'WORKMENS CLUB "A"'!EK4</f>
        <v>458.22727272727275</v>
      </c>
      <c r="K75" s="19">
        <f>'WORKMENS CLUB "A"'!EJ4</f>
        <v>49.016207455429502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6</v>
      </c>
      <c r="C76" s="18">
        <f>'WORKMENS CLUB "A"'!EE5</f>
        <v>2</v>
      </c>
      <c r="D76" s="18">
        <f>'WORKMENS CLUB "A"'!EF5</f>
        <v>13</v>
      </c>
      <c r="E76" s="18">
        <f>'WORKMENS CLUB "A"'!EG5</f>
        <v>5</v>
      </c>
      <c r="F76" s="18">
        <f>'WORKMENS CLUB "A"'!EH5</f>
        <v>5843</v>
      </c>
      <c r="G76" s="18">
        <f>'WORKMENS CLUB "A"'!EI5</f>
        <v>417</v>
      </c>
      <c r="H76" s="20">
        <f>'WORKMENS CLUB "A"'!EL5</f>
        <v>69.5</v>
      </c>
      <c r="I76" s="20">
        <f>'WORKMENS CLUB "A"'!EM5</f>
        <v>32.07692307692308</v>
      </c>
      <c r="J76" s="19">
        <f>'WORKMENS CLUB "A"'!EK5</f>
        <v>449.46153846153845</v>
      </c>
      <c r="K76" s="19">
        <f>'WORKMENS CLUB "A"'!EJ5</f>
        <v>42.035971223021583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8</v>
      </c>
      <c r="C78" s="18">
        <f>'WORKMENS CLUB "A"'!EE7</f>
        <v>6</v>
      </c>
      <c r="D78" s="18">
        <f>'WORKMENS CLUB "A"'!EF7</f>
        <v>22</v>
      </c>
      <c r="E78" s="18">
        <f>'WORKMENS CLUB "A"'!EG7</f>
        <v>14</v>
      </c>
      <c r="F78" s="18">
        <f>'WORKMENS CLUB "A"'!EH7</f>
        <v>10747</v>
      </c>
      <c r="G78" s="18">
        <f>'WORKMENS CLUB "A"'!EI7</f>
        <v>631</v>
      </c>
      <c r="H78" s="20">
        <f>'WORKMENS CLUB "A"'!EL7</f>
        <v>78.875</v>
      </c>
      <c r="I78" s="20">
        <f>'WORKMENS CLUB "A"'!EM7</f>
        <v>28.681818181818183</v>
      </c>
      <c r="J78" s="19">
        <f>'WORKMENS CLUB "A"'!EK7</f>
        <v>488.5</v>
      </c>
      <c r="K78" s="19">
        <f>'WORKMENS CLUB "A"'!EJ7</f>
        <v>51.095087163232961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10</v>
      </c>
      <c r="C79" s="18">
        <f>'WORKMENS CLUB "A"'!EE8</f>
        <v>5</v>
      </c>
      <c r="D79" s="18">
        <f>'WORKMENS CLUB "A"'!EF8</f>
        <v>22</v>
      </c>
      <c r="E79" s="18">
        <f>'WORKMENS CLUB "A"'!EG8</f>
        <v>10</v>
      </c>
      <c r="F79" s="18">
        <f>'WORKMENS CLUB "A"'!EH8</f>
        <v>10430</v>
      </c>
      <c r="G79" s="18">
        <f>'WORKMENS CLUB "A"'!EI8</f>
        <v>705</v>
      </c>
      <c r="H79" s="20">
        <f>'WORKMENS CLUB "A"'!EL8</f>
        <v>70.5</v>
      </c>
      <c r="I79" s="20">
        <f>'WORKMENS CLUB "A"'!EM8</f>
        <v>32.045454545454547</v>
      </c>
      <c r="J79" s="19">
        <f>'WORKMENS CLUB "A"'!EK8</f>
        <v>474.09090909090907</v>
      </c>
      <c r="K79" s="19">
        <f>'WORKMENS CLUB "A"'!EJ8</f>
        <v>44.38297872340425</v>
      </c>
      <c r="L79" s="5">
        <f t="shared" si="1"/>
        <v>1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4</v>
      </c>
      <c r="C81" s="18">
        <f>'WORKMENS CLUB "A"'!EE10</f>
        <v>1</v>
      </c>
      <c r="D81" s="18">
        <f>'WORKMENS CLUB "A"'!EF10</f>
        <v>9</v>
      </c>
      <c r="E81" s="18">
        <f>'WORKMENS CLUB "A"'!EG10</f>
        <v>3</v>
      </c>
      <c r="F81" s="18">
        <f>'WORKMENS CLUB "A"'!EH10</f>
        <v>4011</v>
      </c>
      <c r="G81" s="18">
        <f>'WORKMENS CLUB "A"'!EI10</f>
        <v>275</v>
      </c>
      <c r="H81" s="20">
        <f>'WORKMENS CLUB "A"'!EL10</f>
        <v>68.75</v>
      </c>
      <c r="I81" s="20">
        <f>'WORKMENS CLUB "A"'!EM10</f>
        <v>30.555555555555557</v>
      </c>
      <c r="J81" s="19">
        <f>'WORKMENS CLUB "A"'!EK10</f>
        <v>445.66666666666669</v>
      </c>
      <c r="K81" s="19">
        <f>'WORKMENS CLUB "A"'!EJ10</f>
        <v>43.756363636363638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2</v>
      </c>
      <c r="C82" s="18">
        <f>'WORKMENS CLUB "A"'!EE11</f>
        <v>0</v>
      </c>
      <c r="D82" s="18">
        <f>'WORKMENS CLUB "A"'!EF11</f>
        <v>4</v>
      </c>
      <c r="E82" s="18">
        <f>'WORKMENS CLUB "A"'!EG11</f>
        <v>0</v>
      </c>
      <c r="F82" s="18">
        <f>'WORKMENS CLUB "A"'!EH11</f>
        <v>1784</v>
      </c>
      <c r="G82" s="18">
        <f>'WORKMENS CLUB "A"'!EI11</f>
        <v>132</v>
      </c>
      <c r="H82" s="20">
        <f>'WORKMENS CLUB "A"'!EL11</f>
        <v>66</v>
      </c>
      <c r="I82" s="20">
        <f>'WORKMENS CLUB "A"'!EM11</f>
        <v>33</v>
      </c>
      <c r="J82" s="19">
        <f>'WORKMENS CLUB "A"'!EK11</f>
        <v>446</v>
      </c>
      <c r="K82" s="19">
        <f>'WORKMENS CLUB "A"'!EJ11</f>
        <v>40.545454545454547</v>
      </c>
      <c r="L82" s="5">
        <f t="shared" si="1"/>
        <v>0</v>
      </c>
      <c r="M82" s="17"/>
    </row>
    <row r="83" spans="1:13" x14ac:dyDescent="0.2">
      <c r="A83" s="18" t="str">
        <f>'WORKMENS CLUB "A"'!A12</f>
        <v>KIAN WHITING (2)</v>
      </c>
      <c r="B83" s="18">
        <f>'WORKMENS CLUB "A"'!ED12</f>
        <v>2</v>
      </c>
      <c r="C83" s="18">
        <f>'WORKMENS CLUB "A"'!EE12</f>
        <v>0</v>
      </c>
      <c r="D83" s="18">
        <f>'WORKMENS CLUB "A"'!EF12</f>
        <v>5</v>
      </c>
      <c r="E83" s="18">
        <f>'WORKMENS CLUB "A"'!EG12</f>
        <v>1</v>
      </c>
      <c r="F83" s="18">
        <f>'WORKMENS CLUB "A"'!EH12</f>
        <v>2368</v>
      </c>
      <c r="G83" s="18">
        <f>'WORKMENS CLUB "A"'!EI12</f>
        <v>141</v>
      </c>
      <c r="H83" s="20">
        <f>'WORKMENS CLUB "A"'!EL12</f>
        <v>70.5</v>
      </c>
      <c r="I83" s="20">
        <f>'WORKMENS CLUB "A"'!EM12</f>
        <v>28.2</v>
      </c>
      <c r="J83" s="19">
        <f>'WORKMENS CLUB "A"'!EK12</f>
        <v>473.6</v>
      </c>
      <c r="K83" s="19">
        <f>'WORKMENS CLUB "A"'!EJ12</f>
        <v>50.38297872340425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7</v>
      </c>
      <c r="C84" s="18">
        <f>'WORKMENS CLUB "A"'!EE13</f>
        <v>4</v>
      </c>
      <c r="D84" s="18">
        <f>'WORKMENS CLUB "A"'!EF13</f>
        <v>18</v>
      </c>
      <c r="E84" s="18">
        <f>'WORKMENS CLUB "A"'!EG13</f>
        <v>10</v>
      </c>
      <c r="F84" s="18">
        <f>'WORKMENS CLUB "A"'!EH13</f>
        <v>8695</v>
      </c>
      <c r="G84" s="18">
        <f>'WORKMENS CLUB "A"'!EI13</f>
        <v>519</v>
      </c>
      <c r="H84" s="20">
        <f>'WORKMENS CLUB "A"'!EL13</f>
        <v>74.142857142857139</v>
      </c>
      <c r="I84" s="20">
        <f>'WORKMENS CLUB "A"'!EM13</f>
        <v>28.833333333333332</v>
      </c>
      <c r="J84" s="19">
        <f>'WORKMENS CLUB "A"'!EK13</f>
        <v>483.05555555555554</v>
      </c>
      <c r="K84" s="19">
        <f>'WORKMENS CLUB "A"'!EJ13</f>
        <v>50.260115606936424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10</v>
      </c>
      <c r="C86" s="18">
        <f>'WORKMENS CLUB "B"'!EE3</f>
        <v>4</v>
      </c>
      <c r="D86" s="18">
        <f>'WORKMENS CLUB "B"'!EF3</f>
        <v>23</v>
      </c>
      <c r="E86" s="18">
        <f>'WORKMENS CLUB "B"'!EG3</f>
        <v>9</v>
      </c>
      <c r="F86" s="18">
        <f>'WORKMENS CLUB "B"'!EH3</f>
        <v>10994</v>
      </c>
      <c r="G86" s="18">
        <f>'WORKMENS CLUB "B"'!EI3</f>
        <v>714</v>
      </c>
      <c r="H86" s="20">
        <f>'WORKMENS CLUB "B"'!EL3</f>
        <v>71.400000000000006</v>
      </c>
      <c r="I86" s="20">
        <f>'WORKMENS CLUB "B"'!EM3</f>
        <v>31.043478260869566</v>
      </c>
      <c r="J86" s="19">
        <f>'WORKMENS CLUB "B"'!EK3</f>
        <v>478</v>
      </c>
      <c r="K86" s="19">
        <f>'WORKMENS CLUB "B"'!EJ3</f>
        <v>46.193277310924373</v>
      </c>
      <c r="L86" s="5">
        <f t="shared" si="1"/>
        <v>1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9</v>
      </c>
      <c r="C87" s="18">
        <f>'WORKMENS CLUB "B"'!EE4</f>
        <v>2</v>
      </c>
      <c r="D87" s="18">
        <f>'WORKMENS CLUB "B"'!EF4</f>
        <v>20</v>
      </c>
      <c r="E87" s="18">
        <f>'WORKMENS CLUB "B"'!EG4</f>
        <v>5</v>
      </c>
      <c r="F87" s="18">
        <f>'WORKMENS CLUB "B"'!EH4</f>
        <v>8757</v>
      </c>
      <c r="G87" s="18">
        <f>'WORKMENS CLUB "B"'!EI4</f>
        <v>721</v>
      </c>
      <c r="H87" s="20">
        <f>'WORKMENS CLUB "B"'!EL4</f>
        <v>80.111111111111114</v>
      </c>
      <c r="I87" s="20">
        <f>'WORKMENS CLUB "B"'!EM4</f>
        <v>36.049999999999997</v>
      </c>
      <c r="J87" s="19">
        <f>'WORKMENS CLUB "B"'!EK4</f>
        <v>437.85</v>
      </c>
      <c r="K87" s="19">
        <f>'WORKMENS CLUB "B"'!EJ4</f>
        <v>36.4368932038835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10</v>
      </c>
      <c r="C88" s="18">
        <f>'WORKMENS CLUB "B"'!EE5</f>
        <v>4</v>
      </c>
      <c r="D88" s="18">
        <f>'WORKMENS CLUB "B"'!EF5</f>
        <v>25</v>
      </c>
      <c r="E88" s="18">
        <f>'WORKMENS CLUB "B"'!EG5</f>
        <v>11</v>
      </c>
      <c r="F88" s="18">
        <f>'WORKMENS CLUB "B"'!EH5</f>
        <v>11350</v>
      </c>
      <c r="G88" s="18">
        <f>'WORKMENS CLUB "B"'!EI5</f>
        <v>787</v>
      </c>
      <c r="H88" s="20">
        <f>'WORKMENS CLUB "B"'!EL5</f>
        <v>78.7</v>
      </c>
      <c r="I88" s="20">
        <f>'WORKMENS CLUB "B"'!EM5</f>
        <v>31.48</v>
      </c>
      <c r="J88" s="19">
        <f>'WORKMENS CLUB "B"'!EK5</f>
        <v>454</v>
      </c>
      <c r="K88" s="19">
        <f>'WORKMENS CLUB "B"'!EJ5</f>
        <v>43.265565438373571</v>
      </c>
      <c r="L88" s="5">
        <f t="shared" si="1"/>
        <v>1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11</v>
      </c>
      <c r="C90" s="18">
        <f>'WORKMENS CLUB "B"'!EE7</f>
        <v>9</v>
      </c>
      <c r="D90" s="18">
        <f>'WORKMENS CLUB "B"'!EF7</f>
        <v>26</v>
      </c>
      <c r="E90" s="18">
        <f>'WORKMENS CLUB "B"'!EG7</f>
        <v>18</v>
      </c>
      <c r="F90" s="18">
        <f>'WORKMENS CLUB "B"'!EH7</f>
        <v>12632</v>
      </c>
      <c r="G90" s="18">
        <f>'WORKMENS CLUB "B"'!EI7</f>
        <v>746</v>
      </c>
      <c r="H90" s="20">
        <f>'WORKMENS CLUB "B"'!EL7</f>
        <v>67.818181818181813</v>
      </c>
      <c r="I90" s="20">
        <f>'WORKMENS CLUB "B"'!EM7</f>
        <v>28.692307692307693</v>
      </c>
      <c r="J90" s="19">
        <f>'WORKMENS CLUB "B"'!EK7</f>
        <v>485.84615384615387</v>
      </c>
      <c r="K90" s="19">
        <f>'WORKMENS CLUB "B"'!EJ7</f>
        <v>50.798927613941018</v>
      </c>
      <c r="L90" s="5">
        <f t="shared" si="1"/>
        <v>1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9</v>
      </c>
      <c r="C94" s="18">
        <f>'WORKMENS CLUB "B"'!EE11</f>
        <v>3</v>
      </c>
      <c r="D94" s="18">
        <f>'WORKMENS CLUB "B"'!EF11</f>
        <v>22</v>
      </c>
      <c r="E94" s="18">
        <f>'WORKMENS CLUB "B"'!EG11</f>
        <v>9</v>
      </c>
      <c r="F94" s="18">
        <f>'WORKMENS CLUB "B"'!EH11</f>
        <v>10718</v>
      </c>
      <c r="G94" s="18">
        <f>'WORKMENS CLUB "B"'!EI11</f>
        <v>831</v>
      </c>
      <c r="H94" s="20">
        <f>'WORKMENS CLUB "B"'!EL11</f>
        <v>92.333333333333329</v>
      </c>
      <c r="I94" s="20">
        <f>'WORKMENS CLUB "B"'!EM11</f>
        <v>37.772727272727273</v>
      </c>
      <c r="J94" s="19">
        <f>'WORKMENS CLUB "B"'!EK11</f>
        <v>487.18181818181819</v>
      </c>
      <c r="K94" s="19">
        <f>'WORKMENS CLUB "B"'!EJ11</f>
        <v>38.693140794223822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4</v>
      </c>
      <c r="C95" s="18">
        <f>'WORKMENS CLUB "B"'!EE12</f>
        <v>0</v>
      </c>
      <c r="D95" s="18">
        <f>'WORKMENS CLUB "B"'!EF12</f>
        <v>11</v>
      </c>
      <c r="E95" s="18">
        <f>'WORKMENS CLUB "B"'!EG12</f>
        <v>3</v>
      </c>
      <c r="F95" s="18">
        <f>'WORKMENS CLUB "B"'!EH12</f>
        <v>4554</v>
      </c>
      <c r="G95" s="18">
        <f>'WORKMENS CLUB "B"'!EI12</f>
        <v>313</v>
      </c>
      <c r="H95" s="20">
        <f>'WORKMENS CLUB "B"'!EL12</f>
        <v>78.25</v>
      </c>
      <c r="I95" s="20">
        <f>'WORKMENS CLUB "B"'!EM12</f>
        <v>28.454545454545453</v>
      </c>
      <c r="J95" s="19">
        <f>'WORKMENS CLUB "B"'!EK12</f>
        <v>414</v>
      </c>
      <c r="K95" s="19">
        <f>'WORKMENS CLUB "B"'!EJ12</f>
        <v>43.64856230031949</v>
      </c>
      <c r="L95" s="5">
        <f t="shared" si="1"/>
        <v>0</v>
      </c>
      <c r="M95" s="17"/>
    </row>
    <row r="96" spans="1:13" x14ac:dyDescent="0.2">
      <c r="A96" s="18" t="str">
        <f>'WORKMENS CLUB "B"'!A13</f>
        <v>JOE HUTCHINSON</v>
      </c>
      <c r="B96" s="18">
        <f>'WORKMENS CLUB "B"'!ED13</f>
        <v>3</v>
      </c>
      <c r="C96" s="18">
        <f>'WORKMENS CLUB "B"'!EE13</f>
        <v>1</v>
      </c>
      <c r="D96" s="18">
        <f>'WORKMENS CLUB "B"'!EF13</f>
        <v>7</v>
      </c>
      <c r="E96" s="18">
        <f>'WORKMENS CLUB "B"'!EG13</f>
        <v>2</v>
      </c>
      <c r="F96" s="18">
        <f>'WORKMENS CLUB "B"'!EH13</f>
        <v>2615</v>
      </c>
      <c r="G96" s="18">
        <f>'WORKMENS CLUB "B"'!EI13</f>
        <v>180</v>
      </c>
      <c r="H96" s="20">
        <f>'WORKMENS CLUB "B"'!EL13</f>
        <v>60</v>
      </c>
      <c r="I96" s="20">
        <f>'WORKMENS CLUB "B"'!EM13</f>
        <v>25.714285714285715</v>
      </c>
      <c r="J96" s="19">
        <f>'WORKMENS CLUB "B"'!EK13</f>
        <v>373.57142857142856</v>
      </c>
      <c r="K96" s="19">
        <f>'WORKMENS CLUB "B"'!EJ13</f>
        <v>43.583333333333336</v>
      </c>
      <c r="L96" s="5">
        <f t="shared" si="1"/>
        <v>0</v>
      </c>
      <c r="M96" s="17"/>
    </row>
    <row r="97" spans="1:13" x14ac:dyDescent="0.2">
      <c r="A97" s="18" t="str">
        <f>'WORKMENS CLUB "B"'!A14</f>
        <v>ANDREAS (2)</v>
      </c>
      <c r="B97" s="18">
        <f>'WORKMENS CLUB "B"'!ED14</f>
        <v>3</v>
      </c>
      <c r="C97" s="18">
        <f>'WORKMENS CLUB "B"'!EE14</f>
        <v>3</v>
      </c>
      <c r="D97" s="18">
        <f>'WORKMENS CLUB "B"'!EF14</f>
        <v>8</v>
      </c>
      <c r="E97" s="18">
        <f>'WORKMENS CLUB "B"'!EG14</f>
        <v>6</v>
      </c>
      <c r="F97" s="18">
        <f>'WORKMENS CLUB "B"'!EH14</f>
        <v>3946</v>
      </c>
      <c r="G97" s="18">
        <f>'WORKMENS CLUB "B"'!EI14</f>
        <v>222</v>
      </c>
      <c r="H97" s="20">
        <f>'WORKMENS CLUB "B"'!EL14</f>
        <v>74</v>
      </c>
      <c r="I97" s="20">
        <f>'WORKMENS CLUB "B"'!EM14</f>
        <v>27.75</v>
      </c>
      <c r="J97" s="19">
        <f>'WORKMENS CLUB "B"'!EK14</f>
        <v>493.25</v>
      </c>
      <c r="K97" s="19">
        <f>'WORKMENS CLUB "B"'!EJ14</f>
        <v>53.324324324324323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10</v>
      </c>
      <c r="D2" s="20">
        <v>47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147</v>
      </c>
      <c r="C3" s="18">
        <v>10</v>
      </c>
      <c r="D3" s="20">
        <v>41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151</v>
      </c>
      <c r="C4" s="18">
        <v>9</v>
      </c>
      <c r="D4" s="20">
        <v>39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3</v>
      </c>
      <c r="B5" s="18" t="s">
        <v>237</v>
      </c>
      <c r="C5" s="18">
        <v>11</v>
      </c>
      <c r="D5" s="20">
        <v>39</v>
      </c>
      <c r="E5" s="23"/>
      <c r="F5" s="13">
        <f t="shared" si="1"/>
        <v>3</v>
      </c>
      <c r="G5" s="12">
        <f t="shared" si="2"/>
        <v>4</v>
      </c>
    </row>
    <row r="6" spans="1:9" x14ac:dyDescent="0.2">
      <c r="A6" s="17">
        <f t="shared" si="0"/>
        <v>5</v>
      </c>
      <c r="B6" s="18" t="s">
        <v>158</v>
      </c>
      <c r="C6" s="18">
        <v>10</v>
      </c>
      <c r="D6" s="20">
        <v>38</v>
      </c>
      <c r="E6" s="23"/>
      <c r="F6" s="13">
        <f t="shared" si="1"/>
        <v>5</v>
      </c>
      <c r="G6" s="12">
        <f t="shared" si="2"/>
        <v>5</v>
      </c>
    </row>
    <row r="7" spans="1:9" x14ac:dyDescent="0.2">
      <c r="A7" s="17">
        <f t="shared" si="0"/>
        <v>6</v>
      </c>
      <c r="B7" s="18" t="s">
        <v>149</v>
      </c>
      <c r="C7" s="18">
        <v>8</v>
      </c>
      <c r="D7" s="20">
        <v>37</v>
      </c>
      <c r="E7" s="23"/>
      <c r="F7" s="13">
        <f t="shared" si="1"/>
        <v>6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153</v>
      </c>
      <c r="C8" s="18">
        <v>10</v>
      </c>
      <c r="D8" s="20">
        <v>34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7</v>
      </c>
      <c r="B9" s="18" t="s">
        <v>185</v>
      </c>
      <c r="C9" s="18">
        <v>11</v>
      </c>
      <c r="D9" s="20">
        <v>34</v>
      </c>
      <c r="E9" s="23"/>
      <c r="F9" s="13">
        <f t="shared" si="1"/>
        <v>7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164</v>
      </c>
      <c r="C10" s="18">
        <v>11</v>
      </c>
      <c r="D10" s="20">
        <v>33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10</v>
      </c>
      <c r="B11" s="18" t="s">
        <v>165</v>
      </c>
      <c r="C11" s="18">
        <v>10</v>
      </c>
      <c r="D11" s="20">
        <v>31</v>
      </c>
      <c r="E11" s="23"/>
      <c r="F11" s="13">
        <f t="shared" si="1"/>
        <v>10</v>
      </c>
      <c r="G11" s="12">
        <f t="shared" si="2"/>
        <v>10</v>
      </c>
    </row>
    <row r="12" spans="1:9" x14ac:dyDescent="0.2">
      <c r="A12" s="17">
        <f t="shared" si="0"/>
        <v>10</v>
      </c>
      <c r="B12" s="18" t="s">
        <v>191</v>
      </c>
      <c r="C12" s="18">
        <v>11</v>
      </c>
      <c r="D12" s="20">
        <v>31</v>
      </c>
      <c r="E12" s="23"/>
      <c r="F12" s="13">
        <f t="shared" si="1"/>
        <v>10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142</v>
      </c>
      <c r="C13" s="18">
        <v>9</v>
      </c>
      <c r="D13" s="20">
        <v>30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13</v>
      </c>
      <c r="B14" s="18" t="s">
        <v>162</v>
      </c>
      <c r="C14" s="18">
        <v>9</v>
      </c>
      <c r="D14" s="20">
        <v>29</v>
      </c>
      <c r="E14" s="23"/>
      <c r="F14" s="13">
        <f t="shared" si="1"/>
        <v>13</v>
      </c>
      <c r="G14" s="12">
        <f t="shared" si="2"/>
        <v>13</v>
      </c>
    </row>
    <row r="15" spans="1:9" x14ac:dyDescent="0.2">
      <c r="A15" s="17">
        <f t="shared" si="0"/>
        <v>13</v>
      </c>
      <c r="B15" s="18" t="s">
        <v>141</v>
      </c>
      <c r="C15" s="18">
        <v>10</v>
      </c>
      <c r="D15" s="20">
        <v>29</v>
      </c>
      <c r="E15" s="23"/>
      <c r="F15" s="13">
        <f t="shared" si="1"/>
        <v>13</v>
      </c>
      <c r="G15" s="12">
        <f t="shared" si="2"/>
        <v>14</v>
      </c>
    </row>
    <row r="16" spans="1:9" x14ac:dyDescent="0.2">
      <c r="A16" s="17">
        <f t="shared" si="0"/>
        <v>15</v>
      </c>
      <c r="B16" s="18" t="s">
        <v>180</v>
      </c>
      <c r="C16" s="18">
        <v>10</v>
      </c>
      <c r="D16" s="20">
        <v>28</v>
      </c>
      <c r="E16" s="23"/>
      <c r="F16" s="13">
        <f t="shared" si="1"/>
        <v>15</v>
      </c>
      <c r="G16" s="12">
        <f t="shared" si="2"/>
        <v>15</v>
      </c>
    </row>
    <row r="17" spans="1:7" x14ac:dyDescent="0.2">
      <c r="A17" s="17">
        <f t="shared" si="0"/>
        <v>15</v>
      </c>
      <c r="B17" s="18" t="s">
        <v>155</v>
      </c>
      <c r="C17" s="18">
        <v>8</v>
      </c>
      <c r="D17" s="20">
        <v>28</v>
      </c>
      <c r="E17" s="23"/>
      <c r="F17" s="13">
        <f t="shared" si="1"/>
        <v>15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195</v>
      </c>
      <c r="C18" s="18">
        <v>10</v>
      </c>
      <c r="D18" s="20">
        <v>27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145</v>
      </c>
      <c r="C19" s="18">
        <v>9</v>
      </c>
      <c r="D19" s="20">
        <v>26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152</v>
      </c>
      <c r="C20" s="18">
        <v>10</v>
      </c>
      <c r="D20" s="20">
        <v>25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20</v>
      </c>
      <c r="B21" s="18" t="s">
        <v>144</v>
      </c>
      <c r="C21" s="18">
        <v>10</v>
      </c>
      <c r="D21" s="20">
        <v>24</v>
      </c>
      <c r="E21" s="23"/>
      <c r="F21" s="13">
        <f t="shared" si="1"/>
        <v>20</v>
      </c>
      <c r="G21" s="12">
        <f t="shared" si="2"/>
        <v>20</v>
      </c>
    </row>
    <row r="22" spans="1:7" x14ac:dyDescent="0.2">
      <c r="A22" s="17">
        <f t="shared" si="0"/>
        <v>20</v>
      </c>
      <c r="B22" s="18" t="s">
        <v>184</v>
      </c>
      <c r="C22" s="18">
        <v>10</v>
      </c>
      <c r="D22" s="20">
        <v>24</v>
      </c>
      <c r="E22" s="23"/>
      <c r="F22" s="13">
        <f t="shared" si="1"/>
        <v>20</v>
      </c>
      <c r="G22" s="12">
        <f t="shared" si="2"/>
        <v>21</v>
      </c>
    </row>
    <row r="23" spans="1:7" x14ac:dyDescent="0.2">
      <c r="A23" s="17">
        <f t="shared" si="0"/>
        <v>20</v>
      </c>
      <c r="B23" s="18" t="s">
        <v>146</v>
      </c>
      <c r="C23" s="18">
        <v>9</v>
      </c>
      <c r="D23" s="20">
        <v>24</v>
      </c>
      <c r="E23" s="23"/>
      <c r="F23" s="13">
        <f t="shared" si="1"/>
        <v>20</v>
      </c>
      <c r="G23" s="12">
        <f t="shared" si="2"/>
        <v>22</v>
      </c>
    </row>
    <row r="24" spans="1:7" x14ac:dyDescent="0.2">
      <c r="A24" s="17">
        <f t="shared" si="0"/>
        <v>23</v>
      </c>
      <c r="B24" s="18" t="s">
        <v>188</v>
      </c>
      <c r="C24" s="18">
        <v>7</v>
      </c>
      <c r="D24" s="20">
        <v>23</v>
      </c>
      <c r="E24" s="23"/>
      <c r="F24" s="13">
        <f t="shared" si="1"/>
        <v>23</v>
      </c>
      <c r="G24" s="12">
        <f t="shared" si="2"/>
        <v>23</v>
      </c>
    </row>
    <row r="25" spans="1:7" x14ac:dyDescent="0.2">
      <c r="A25" s="17">
        <f t="shared" si="0"/>
        <v>24</v>
      </c>
      <c r="B25" s="18" t="s">
        <v>157</v>
      </c>
      <c r="C25" s="18">
        <v>10</v>
      </c>
      <c r="D25" s="20">
        <v>22</v>
      </c>
      <c r="E25" s="23"/>
      <c r="F25" s="13">
        <f t="shared" si="1"/>
        <v>24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190</v>
      </c>
      <c r="C26" s="18">
        <v>10</v>
      </c>
      <c r="D26" s="20">
        <v>19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25</v>
      </c>
      <c r="B27" s="18" t="s">
        <v>226</v>
      </c>
      <c r="C27" s="18">
        <v>6</v>
      </c>
      <c r="D27" s="20">
        <v>19</v>
      </c>
      <c r="E27" s="23"/>
      <c r="F27" s="13">
        <f t="shared" si="1"/>
        <v>25</v>
      </c>
      <c r="G27" s="12">
        <f t="shared" si="2"/>
        <v>26</v>
      </c>
    </row>
    <row r="28" spans="1:7" x14ac:dyDescent="0.2">
      <c r="A28" s="17">
        <f t="shared" si="0"/>
        <v>27</v>
      </c>
      <c r="B28" s="18" t="s">
        <v>161</v>
      </c>
      <c r="C28" s="18">
        <v>10</v>
      </c>
      <c r="D28" s="20">
        <v>18</v>
      </c>
      <c r="E28" s="23"/>
      <c r="F28" s="13">
        <f t="shared" si="1"/>
        <v>27</v>
      </c>
      <c r="G28" s="12">
        <f t="shared" si="2"/>
        <v>27</v>
      </c>
    </row>
    <row r="29" spans="1:7" x14ac:dyDescent="0.2">
      <c r="A29" s="17">
        <f t="shared" si="0"/>
        <v>27</v>
      </c>
      <c r="B29" s="18" t="s">
        <v>189</v>
      </c>
      <c r="C29" s="18">
        <v>9</v>
      </c>
      <c r="D29" s="20">
        <v>18</v>
      </c>
      <c r="E29" s="23"/>
      <c r="F29" s="13">
        <f t="shared" si="1"/>
        <v>27</v>
      </c>
      <c r="G29" s="12">
        <f t="shared" si="2"/>
        <v>28</v>
      </c>
    </row>
    <row r="30" spans="1:7" x14ac:dyDescent="0.2">
      <c r="A30" s="17">
        <f t="shared" si="0"/>
        <v>27</v>
      </c>
      <c r="B30" s="18" t="s">
        <v>150</v>
      </c>
      <c r="C30" s="18">
        <v>8</v>
      </c>
      <c r="D30" s="20">
        <v>18</v>
      </c>
      <c r="E30" s="23"/>
      <c r="F30" s="13">
        <f t="shared" si="1"/>
        <v>27</v>
      </c>
      <c r="G30" s="12">
        <f t="shared" si="2"/>
        <v>29</v>
      </c>
    </row>
    <row r="31" spans="1:7" x14ac:dyDescent="0.2">
      <c r="A31" s="17">
        <f t="shared" si="0"/>
        <v>27</v>
      </c>
      <c r="B31" s="18" t="s">
        <v>163</v>
      </c>
      <c r="C31" s="18">
        <v>9</v>
      </c>
      <c r="D31" s="20">
        <v>18</v>
      </c>
      <c r="E31" s="23"/>
      <c r="F31" s="13">
        <f t="shared" si="1"/>
        <v>27</v>
      </c>
      <c r="G31" s="12">
        <f t="shared" si="2"/>
        <v>30</v>
      </c>
    </row>
    <row r="32" spans="1:7" x14ac:dyDescent="0.2">
      <c r="A32" s="17">
        <f t="shared" si="0"/>
        <v>27</v>
      </c>
      <c r="B32" s="18" t="s">
        <v>256</v>
      </c>
      <c r="C32" s="18">
        <v>9</v>
      </c>
      <c r="D32" s="20">
        <v>18</v>
      </c>
      <c r="E32" s="23"/>
      <c r="F32" s="13">
        <f t="shared" si="1"/>
        <v>27</v>
      </c>
      <c r="G32" s="12">
        <f t="shared" si="2"/>
        <v>31</v>
      </c>
    </row>
    <row r="33" spans="1:7" x14ac:dyDescent="0.2">
      <c r="A33" s="17">
        <f t="shared" si="0"/>
        <v>27</v>
      </c>
      <c r="B33" s="18" t="s">
        <v>225</v>
      </c>
      <c r="C33" s="18">
        <v>7</v>
      </c>
      <c r="D33" s="20">
        <v>18</v>
      </c>
      <c r="E33" s="23"/>
      <c r="F33" s="13">
        <f t="shared" si="1"/>
        <v>27</v>
      </c>
      <c r="G33" s="12">
        <f t="shared" si="2"/>
        <v>32</v>
      </c>
    </row>
    <row r="34" spans="1:7" x14ac:dyDescent="0.2">
      <c r="A34" s="17">
        <f t="shared" si="0"/>
        <v>33</v>
      </c>
      <c r="B34" s="18" t="s">
        <v>187</v>
      </c>
      <c r="C34" s="18">
        <v>11</v>
      </c>
      <c r="D34" s="20">
        <v>15</v>
      </c>
      <c r="E34" s="23"/>
      <c r="F34" s="13">
        <f t="shared" si="1"/>
        <v>33</v>
      </c>
      <c r="G34" s="12">
        <f t="shared" si="2"/>
        <v>33</v>
      </c>
    </row>
    <row r="35" spans="1:7" x14ac:dyDescent="0.2">
      <c r="A35" s="17">
        <f t="shared" si="0"/>
        <v>33</v>
      </c>
      <c r="B35" s="18" t="s">
        <v>205</v>
      </c>
      <c r="C35" s="18">
        <v>10</v>
      </c>
      <c r="D35" s="20">
        <v>15</v>
      </c>
      <c r="E35" s="23"/>
      <c r="F35" s="13">
        <f t="shared" si="1"/>
        <v>33</v>
      </c>
      <c r="G35" s="12">
        <f t="shared" si="2"/>
        <v>34</v>
      </c>
    </row>
    <row r="36" spans="1:7" x14ac:dyDescent="0.2">
      <c r="A36" s="17">
        <f t="shared" si="0"/>
        <v>33</v>
      </c>
      <c r="B36" s="18" t="s">
        <v>156</v>
      </c>
      <c r="C36" s="18">
        <v>10</v>
      </c>
      <c r="D36" s="20">
        <v>15</v>
      </c>
      <c r="E36" s="23"/>
      <c r="F36" s="13">
        <f t="shared" si="1"/>
        <v>33</v>
      </c>
      <c r="G36" s="12">
        <f t="shared" si="2"/>
        <v>35</v>
      </c>
    </row>
    <row r="37" spans="1:7" x14ac:dyDescent="0.2">
      <c r="A37" s="17">
        <f t="shared" si="0"/>
        <v>36</v>
      </c>
      <c r="B37" s="18" t="s">
        <v>160</v>
      </c>
      <c r="C37" s="18">
        <v>6</v>
      </c>
      <c r="D37" s="20">
        <v>14</v>
      </c>
      <c r="E37" s="23"/>
      <c r="F37" s="13">
        <f t="shared" si="1"/>
        <v>36</v>
      </c>
      <c r="G37" s="12">
        <f t="shared" si="2"/>
        <v>36</v>
      </c>
    </row>
    <row r="38" spans="1:7" x14ac:dyDescent="0.2">
      <c r="A38" s="17">
        <f t="shared" si="0"/>
        <v>36</v>
      </c>
      <c r="B38" s="18" t="s">
        <v>197</v>
      </c>
      <c r="C38" s="18">
        <v>10</v>
      </c>
      <c r="D38" s="20">
        <v>14</v>
      </c>
      <c r="E38" s="23"/>
      <c r="F38" s="13">
        <f t="shared" si="1"/>
        <v>36</v>
      </c>
      <c r="G38" s="12">
        <f t="shared" si="2"/>
        <v>37</v>
      </c>
    </row>
    <row r="39" spans="1:7" x14ac:dyDescent="0.2">
      <c r="A39" s="17">
        <f t="shared" si="0"/>
        <v>36</v>
      </c>
      <c r="B39" s="18" t="s">
        <v>183</v>
      </c>
      <c r="C39" s="18">
        <v>6</v>
      </c>
      <c r="D39" s="20">
        <v>14</v>
      </c>
      <c r="E39" s="23"/>
      <c r="F39" s="13">
        <f t="shared" si="1"/>
        <v>36</v>
      </c>
      <c r="G39" s="12">
        <f t="shared" si="2"/>
        <v>38</v>
      </c>
    </row>
    <row r="40" spans="1:7" x14ac:dyDescent="0.2">
      <c r="A40" s="17">
        <f t="shared" si="0"/>
        <v>39</v>
      </c>
      <c r="B40" s="18" t="s">
        <v>159</v>
      </c>
      <c r="C40" s="18">
        <v>6</v>
      </c>
      <c r="D40" s="20">
        <v>12</v>
      </c>
      <c r="E40" s="23"/>
      <c r="F40" s="13">
        <f t="shared" si="1"/>
        <v>39</v>
      </c>
      <c r="G40" s="12">
        <f t="shared" si="2"/>
        <v>39</v>
      </c>
    </row>
    <row r="41" spans="1:7" x14ac:dyDescent="0.2">
      <c r="A41" s="17">
        <f t="shared" si="0"/>
        <v>40</v>
      </c>
      <c r="B41" s="18" t="s">
        <v>200</v>
      </c>
      <c r="C41" s="18">
        <v>5</v>
      </c>
      <c r="D41" s="20">
        <v>11</v>
      </c>
      <c r="E41" s="23"/>
      <c r="F41" s="13">
        <f t="shared" si="1"/>
        <v>40</v>
      </c>
      <c r="G41" s="12">
        <f t="shared" si="2"/>
        <v>40</v>
      </c>
    </row>
    <row r="42" spans="1:7" x14ac:dyDescent="0.2">
      <c r="A42" s="17">
        <f t="shared" si="0"/>
        <v>40</v>
      </c>
      <c r="B42" s="18" t="s">
        <v>186</v>
      </c>
      <c r="C42" s="18">
        <v>8</v>
      </c>
      <c r="D42" s="20">
        <v>11</v>
      </c>
      <c r="E42" s="23"/>
      <c r="F42" s="13">
        <f t="shared" si="1"/>
        <v>40</v>
      </c>
      <c r="G42" s="12">
        <f t="shared" si="2"/>
        <v>41</v>
      </c>
    </row>
    <row r="43" spans="1:7" x14ac:dyDescent="0.2">
      <c r="A43" s="17">
        <f t="shared" si="0"/>
        <v>42</v>
      </c>
      <c r="B43" s="18" t="s">
        <v>286</v>
      </c>
      <c r="C43" s="18">
        <v>8</v>
      </c>
      <c r="D43" s="20">
        <v>10</v>
      </c>
      <c r="E43" s="23"/>
      <c r="F43" s="13">
        <f t="shared" si="1"/>
        <v>42</v>
      </c>
      <c r="G43" s="12">
        <f t="shared" si="2"/>
        <v>42</v>
      </c>
    </row>
    <row r="44" spans="1:7" x14ac:dyDescent="0.2">
      <c r="A44" s="17">
        <f t="shared" si="0"/>
        <v>42</v>
      </c>
      <c r="B44" s="18" t="s">
        <v>224</v>
      </c>
      <c r="C44" s="18">
        <v>6</v>
      </c>
      <c r="D44" s="20">
        <v>10</v>
      </c>
      <c r="E44" s="23"/>
      <c r="F44" s="13">
        <f t="shared" si="1"/>
        <v>42</v>
      </c>
      <c r="G44" s="12">
        <f t="shared" si="2"/>
        <v>43</v>
      </c>
    </row>
    <row r="45" spans="1:7" x14ac:dyDescent="0.2">
      <c r="A45" s="17">
        <f t="shared" si="0"/>
        <v>42</v>
      </c>
      <c r="B45" s="18" t="s">
        <v>143</v>
      </c>
      <c r="C45" s="18">
        <v>6</v>
      </c>
      <c r="D45" s="20">
        <v>10</v>
      </c>
      <c r="E45" s="23"/>
      <c r="F45" s="13">
        <f t="shared" si="1"/>
        <v>42</v>
      </c>
      <c r="G45" s="12">
        <f t="shared" si="2"/>
        <v>44</v>
      </c>
    </row>
    <row r="46" spans="1:7" x14ac:dyDescent="0.2">
      <c r="A46" s="17">
        <f t="shared" si="0"/>
        <v>42</v>
      </c>
      <c r="B46" s="18" t="s">
        <v>274</v>
      </c>
      <c r="C46" s="18">
        <v>7</v>
      </c>
      <c r="D46" s="20">
        <v>10</v>
      </c>
      <c r="E46" s="23"/>
      <c r="F46" s="13">
        <f t="shared" si="1"/>
        <v>42</v>
      </c>
      <c r="G46" s="12">
        <f t="shared" si="2"/>
        <v>45</v>
      </c>
    </row>
    <row r="47" spans="1:7" x14ac:dyDescent="0.2">
      <c r="A47" s="17">
        <f t="shared" si="0"/>
        <v>46</v>
      </c>
      <c r="B47" s="18" t="s">
        <v>339</v>
      </c>
      <c r="C47" s="18">
        <v>3</v>
      </c>
      <c r="D47" s="20">
        <v>9</v>
      </c>
      <c r="E47" s="23"/>
      <c r="F47" s="13">
        <f t="shared" si="1"/>
        <v>46</v>
      </c>
      <c r="G47" s="12">
        <f t="shared" si="2"/>
        <v>46</v>
      </c>
    </row>
    <row r="48" spans="1:7" x14ac:dyDescent="0.2">
      <c r="A48" s="17">
        <f t="shared" si="0"/>
        <v>47</v>
      </c>
      <c r="B48" s="18" t="s">
        <v>236</v>
      </c>
      <c r="C48" s="18">
        <v>5</v>
      </c>
      <c r="D48" s="20">
        <v>8</v>
      </c>
      <c r="E48" s="23"/>
      <c r="F48" s="13">
        <f t="shared" si="1"/>
        <v>47</v>
      </c>
      <c r="G48" s="12">
        <f t="shared" si="2"/>
        <v>47</v>
      </c>
    </row>
    <row r="49" spans="1:7" x14ac:dyDescent="0.2">
      <c r="A49" s="17">
        <f t="shared" si="0"/>
        <v>47</v>
      </c>
      <c r="B49" s="18" t="s">
        <v>198</v>
      </c>
      <c r="C49" s="18">
        <v>6</v>
      </c>
      <c r="D49" s="20">
        <v>8</v>
      </c>
      <c r="E49" s="23"/>
      <c r="F49" s="13">
        <f t="shared" si="1"/>
        <v>47</v>
      </c>
      <c r="G49" s="12">
        <f t="shared" si="2"/>
        <v>48</v>
      </c>
    </row>
    <row r="50" spans="1:7" x14ac:dyDescent="0.2">
      <c r="A50" s="17">
        <f t="shared" si="0"/>
        <v>47</v>
      </c>
      <c r="B50" s="18" t="s">
        <v>233</v>
      </c>
      <c r="C50" s="18">
        <v>5</v>
      </c>
      <c r="D50" s="20">
        <v>8</v>
      </c>
      <c r="E50" s="23"/>
      <c r="F50" s="13">
        <f t="shared" si="1"/>
        <v>47</v>
      </c>
      <c r="G50" s="12">
        <f t="shared" si="2"/>
        <v>49</v>
      </c>
    </row>
    <row r="51" spans="1:7" x14ac:dyDescent="0.2">
      <c r="A51" s="17">
        <f t="shared" si="0"/>
        <v>47</v>
      </c>
      <c r="B51" s="18" t="s">
        <v>148</v>
      </c>
      <c r="C51" s="18">
        <v>7</v>
      </c>
      <c r="D51" s="20">
        <v>8</v>
      </c>
      <c r="E51" s="23"/>
      <c r="F51" s="13">
        <f t="shared" si="1"/>
        <v>47</v>
      </c>
      <c r="G51" s="12">
        <f t="shared" si="2"/>
        <v>50</v>
      </c>
    </row>
    <row r="52" spans="1:7" x14ac:dyDescent="0.2">
      <c r="A52" s="17">
        <f t="shared" si="0"/>
        <v>47</v>
      </c>
      <c r="B52" s="18" t="s">
        <v>258</v>
      </c>
      <c r="C52" s="18">
        <v>2</v>
      </c>
      <c r="D52" s="20">
        <v>8</v>
      </c>
      <c r="E52" s="23"/>
      <c r="F52" s="13">
        <f t="shared" si="1"/>
        <v>47</v>
      </c>
      <c r="G52" s="12">
        <f t="shared" si="2"/>
        <v>51</v>
      </c>
    </row>
    <row r="53" spans="1:7" x14ac:dyDescent="0.2">
      <c r="A53" s="17">
        <f t="shared" si="0"/>
        <v>47</v>
      </c>
      <c r="B53" s="18" t="s">
        <v>352</v>
      </c>
      <c r="C53" s="18">
        <v>3</v>
      </c>
      <c r="D53" s="20">
        <v>8</v>
      </c>
      <c r="E53" s="23"/>
      <c r="F53" s="13">
        <f t="shared" si="1"/>
        <v>47</v>
      </c>
      <c r="G53" s="12">
        <f t="shared" si="2"/>
        <v>52</v>
      </c>
    </row>
    <row r="54" spans="1:7" x14ac:dyDescent="0.2">
      <c r="A54" s="17">
        <f t="shared" si="0"/>
        <v>47</v>
      </c>
      <c r="B54" s="18" t="s">
        <v>239</v>
      </c>
      <c r="C54" s="18">
        <v>9</v>
      </c>
      <c r="D54" s="20">
        <v>8</v>
      </c>
      <c r="E54" s="23"/>
      <c r="F54" s="13">
        <f t="shared" si="1"/>
        <v>47</v>
      </c>
      <c r="G54" s="12">
        <f t="shared" si="2"/>
        <v>53</v>
      </c>
    </row>
    <row r="55" spans="1:7" x14ac:dyDescent="0.2">
      <c r="A55" s="17">
        <f t="shared" si="0"/>
        <v>47</v>
      </c>
      <c r="B55" s="18" t="s">
        <v>340</v>
      </c>
      <c r="C55" s="18">
        <v>3</v>
      </c>
      <c r="D55" s="20">
        <v>8</v>
      </c>
      <c r="E55" s="23"/>
      <c r="F55" s="13">
        <f t="shared" si="1"/>
        <v>47</v>
      </c>
      <c r="G55" s="12">
        <f t="shared" si="2"/>
        <v>54</v>
      </c>
    </row>
    <row r="56" spans="1:7" x14ac:dyDescent="0.2">
      <c r="A56" s="17">
        <f t="shared" si="0"/>
        <v>55</v>
      </c>
      <c r="B56" s="18" t="s">
        <v>194</v>
      </c>
      <c r="C56" s="18">
        <v>7</v>
      </c>
      <c r="D56" s="20">
        <v>7</v>
      </c>
      <c r="E56" s="23"/>
      <c r="F56" s="13">
        <f t="shared" si="1"/>
        <v>55</v>
      </c>
      <c r="G56" s="12">
        <f t="shared" si="2"/>
        <v>55</v>
      </c>
    </row>
    <row r="57" spans="1:7" x14ac:dyDescent="0.2">
      <c r="A57" s="17">
        <f t="shared" si="0"/>
        <v>55</v>
      </c>
      <c r="B57" s="18" t="s">
        <v>232</v>
      </c>
      <c r="C57" s="18">
        <v>5</v>
      </c>
      <c r="D57" s="20">
        <v>7</v>
      </c>
      <c r="E57" s="23"/>
      <c r="F57" s="13">
        <f t="shared" si="1"/>
        <v>55</v>
      </c>
      <c r="G57" s="12">
        <f t="shared" si="2"/>
        <v>56</v>
      </c>
    </row>
    <row r="58" spans="1:7" x14ac:dyDescent="0.2">
      <c r="A58" s="17">
        <f t="shared" si="0"/>
        <v>55</v>
      </c>
      <c r="B58" s="18" t="s">
        <v>196</v>
      </c>
      <c r="C58" s="18">
        <v>3</v>
      </c>
      <c r="D58" s="20">
        <v>7</v>
      </c>
      <c r="E58" s="23"/>
      <c r="F58" s="13">
        <f t="shared" si="1"/>
        <v>55</v>
      </c>
      <c r="G58" s="12">
        <f t="shared" si="2"/>
        <v>57</v>
      </c>
    </row>
    <row r="59" spans="1:7" x14ac:dyDescent="0.2">
      <c r="A59" s="17">
        <f t="shared" si="0"/>
        <v>55</v>
      </c>
      <c r="B59" s="18" t="s">
        <v>181</v>
      </c>
      <c r="C59" s="18">
        <v>6</v>
      </c>
      <c r="D59" s="20">
        <v>7</v>
      </c>
      <c r="E59" s="23"/>
      <c r="F59" s="13">
        <f t="shared" si="1"/>
        <v>55</v>
      </c>
      <c r="G59" s="12">
        <f t="shared" si="2"/>
        <v>58</v>
      </c>
    </row>
    <row r="60" spans="1:7" x14ac:dyDescent="0.2">
      <c r="A60" s="17">
        <f t="shared" si="0"/>
        <v>55</v>
      </c>
      <c r="B60" s="18" t="s">
        <v>230</v>
      </c>
      <c r="C60" s="18">
        <v>3</v>
      </c>
      <c r="D60" s="20">
        <v>7</v>
      </c>
      <c r="E60" s="23"/>
      <c r="F60" s="13">
        <f t="shared" si="1"/>
        <v>55</v>
      </c>
      <c r="G60" s="12">
        <f t="shared" si="2"/>
        <v>59</v>
      </c>
    </row>
    <row r="61" spans="1:7" x14ac:dyDescent="0.2">
      <c r="A61" s="17">
        <f t="shared" si="0"/>
        <v>55</v>
      </c>
      <c r="B61" s="18" t="s">
        <v>255</v>
      </c>
      <c r="C61" s="18">
        <v>4</v>
      </c>
      <c r="D61" s="20">
        <v>7</v>
      </c>
      <c r="E61" s="23"/>
      <c r="F61" s="13">
        <f t="shared" si="1"/>
        <v>55</v>
      </c>
      <c r="G61" s="12">
        <f t="shared" si="2"/>
        <v>60</v>
      </c>
    </row>
    <row r="62" spans="1:7" x14ac:dyDescent="0.2">
      <c r="A62" s="17">
        <f t="shared" si="0"/>
        <v>61</v>
      </c>
      <c r="B62" s="18" t="s">
        <v>227</v>
      </c>
      <c r="C62" s="18">
        <v>4</v>
      </c>
      <c r="D62" s="20">
        <v>5</v>
      </c>
      <c r="E62" s="23"/>
      <c r="F62" s="13">
        <f t="shared" si="1"/>
        <v>61</v>
      </c>
      <c r="G62" s="12">
        <f t="shared" si="2"/>
        <v>61</v>
      </c>
    </row>
    <row r="63" spans="1:7" x14ac:dyDescent="0.2">
      <c r="A63" s="17">
        <f t="shared" si="0"/>
        <v>62</v>
      </c>
      <c r="B63" s="18" t="s">
        <v>234</v>
      </c>
      <c r="C63" s="18">
        <v>4</v>
      </c>
      <c r="D63" s="20">
        <v>4</v>
      </c>
      <c r="E63" s="23"/>
      <c r="F63" s="13">
        <f t="shared" si="1"/>
        <v>62</v>
      </c>
      <c r="G63" s="12">
        <f t="shared" si="2"/>
        <v>62</v>
      </c>
    </row>
    <row r="64" spans="1:7" x14ac:dyDescent="0.2">
      <c r="A64" s="17">
        <f t="shared" si="0"/>
        <v>62</v>
      </c>
      <c r="B64" s="18" t="s">
        <v>254</v>
      </c>
      <c r="C64" s="18">
        <v>5</v>
      </c>
      <c r="D64" s="20">
        <v>4</v>
      </c>
      <c r="E64" s="23"/>
      <c r="F64" s="13">
        <f t="shared" si="1"/>
        <v>62</v>
      </c>
      <c r="G64" s="12">
        <f t="shared" si="2"/>
        <v>63</v>
      </c>
    </row>
    <row r="65" spans="1:7" x14ac:dyDescent="0.2">
      <c r="A65" s="17">
        <f t="shared" si="0"/>
        <v>64</v>
      </c>
      <c r="B65" s="18" t="s">
        <v>231</v>
      </c>
      <c r="C65" s="18">
        <v>2</v>
      </c>
      <c r="D65" s="20">
        <v>3</v>
      </c>
      <c r="E65" s="23"/>
      <c r="F65" s="13">
        <f t="shared" si="1"/>
        <v>64</v>
      </c>
      <c r="G65" s="12">
        <f t="shared" si="2"/>
        <v>64</v>
      </c>
    </row>
    <row r="66" spans="1:7" x14ac:dyDescent="0.2">
      <c r="A66" s="17">
        <f t="shared" si="0"/>
        <v>64</v>
      </c>
      <c r="B66" s="18" t="s">
        <v>341</v>
      </c>
      <c r="C66" s="18">
        <v>2</v>
      </c>
      <c r="D66" s="20">
        <v>3</v>
      </c>
      <c r="E66" s="23"/>
      <c r="F66" s="13">
        <f t="shared" si="1"/>
        <v>64</v>
      </c>
      <c r="G66" s="12">
        <f t="shared" si="2"/>
        <v>65</v>
      </c>
    </row>
    <row r="67" spans="1:7" x14ac:dyDescent="0.2">
      <c r="A67" s="17">
        <f t="shared" si="0"/>
        <v>64</v>
      </c>
      <c r="B67" s="18" t="s">
        <v>275</v>
      </c>
      <c r="C67" s="18">
        <v>4</v>
      </c>
      <c r="D67" s="20">
        <v>3</v>
      </c>
      <c r="E67" s="23"/>
      <c r="F67" s="13">
        <f t="shared" si="1"/>
        <v>64</v>
      </c>
      <c r="G67" s="12">
        <f t="shared" si="2"/>
        <v>66</v>
      </c>
    </row>
    <row r="68" spans="1:7" x14ac:dyDescent="0.2">
      <c r="A68" s="17">
        <f t="shared" ref="A68:A131" si="3">IF(B68="","",F68)</f>
        <v>64</v>
      </c>
      <c r="B68" s="18" t="s">
        <v>166</v>
      </c>
      <c r="C68" s="18">
        <v>9</v>
      </c>
      <c r="D68" s="20">
        <v>3</v>
      </c>
      <c r="E68" s="23"/>
      <c r="F68" s="13">
        <f t="shared" ref="F68:F121" si="4">IF(D68=D67,A67,G68)</f>
        <v>64</v>
      </c>
      <c r="G68" s="12">
        <f t="shared" ref="G68:G121" si="5">SUM(G67+1)</f>
        <v>67</v>
      </c>
    </row>
    <row r="69" spans="1:7" x14ac:dyDescent="0.2">
      <c r="A69" s="17">
        <f t="shared" si="3"/>
        <v>64</v>
      </c>
      <c r="B69" s="18" t="s">
        <v>241</v>
      </c>
      <c r="C69" s="18">
        <v>4</v>
      </c>
      <c r="D69" s="20">
        <v>3</v>
      </c>
      <c r="E69" s="23"/>
      <c r="F69" s="13">
        <f t="shared" si="4"/>
        <v>64</v>
      </c>
      <c r="G69" s="12">
        <f t="shared" si="5"/>
        <v>68</v>
      </c>
    </row>
    <row r="70" spans="1:7" x14ac:dyDescent="0.2">
      <c r="A70" s="17">
        <f t="shared" si="3"/>
        <v>64</v>
      </c>
      <c r="B70" s="18" t="s">
        <v>331</v>
      </c>
      <c r="C70" s="18">
        <v>3</v>
      </c>
      <c r="D70" s="20">
        <v>3</v>
      </c>
      <c r="E70" s="23"/>
      <c r="F70" s="13">
        <f t="shared" si="4"/>
        <v>64</v>
      </c>
      <c r="G70" s="12">
        <f t="shared" si="5"/>
        <v>69</v>
      </c>
    </row>
    <row r="71" spans="1:7" x14ac:dyDescent="0.2">
      <c r="A71" s="17">
        <f t="shared" si="3"/>
        <v>70</v>
      </c>
      <c r="B71" s="18" t="s">
        <v>303</v>
      </c>
      <c r="C71" s="18">
        <v>1</v>
      </c>
      <c r="D71" s="20">
        <v>2</v>
      </c>
      <c r="E71" s="23"/>
      <c r="F71" s="13">
        <f t="shared" si="4"/>
        <v>70</v>
      </c>
      <c r="G71" s="12">
        <f t="shared" si="5"/>
        <v>70</v>
      </c>
    </row>
    <row r="72" spans="1:7" x14ac:dyDescent="0.2">
      <c r="A72" s="17">
        <f t="shared" si="3"/>
        <v>70</v>
      </c>
      <c r="B72" s="18" t="s">
        <v>253</v>
      </c>
      <c r="C72" s="18">
        <v>2</v>
      </c>
      <c r="D72" s="20">
        <v>2</v>
      </c>
      <c r="E72" s="23"/>
      <c r="F72" s="13">
        <f t="shared" si="4"/>
        <v>70</v>
      </c>
      <c r="G72" s="12">
        <f t="shared" si="5"/>
        <v>71</v>
      </c>
    </row>
    <row r="73" spans="1:7" x14ac:dyDescent="0.2">
      <c r="A73" s="17">
        <f t="shared" si="3"/>
        <v>70</v>
      </c>
      <c r="B73" s="18" t="s">
        <v>257</v>
      </c>
      <c r="C73" s="18">
        <v>4</v>
      </c>
      <c r="D73" s="20">
        <v>2</v>
      </c>
      <c r="E73" s="23"/>
      <c r="F73" s="13">
        <f t="shared" si="4"/>
        <v>70</v>
      </c>
      <c r="G73" s="12">
        <f t="shared" si="5"/>
        <v>72</v>
      </c>
    </row>
    <row r="74" spans="1:7" x14ac:dyDescent="0.2">
      <c r="A74" s="17">
        <f t="shared" si="3"/>
        <v>70</v>
      </c>
      <c r="B74" s="18" t="s">
        <v>228</v>
      </c>
      <c r="C74" s="18">
        <v>0</v>
      </c>
      <c r="D74" s="20">
        <v>2</v>
      </c>
      <c r="E74" s="23"/>
      <c r="F74" s="13">
        <f t="shared" si="4"/>
        <v>70</v>
      </c>
      <c r="G74" s="12">
        <f t="shared" si="5"/>
        <v>73</v>
      </c>
    </row>
    <row r="75" spans="1:7" x14ac:dyDescent="0.2">
      <c r="A75" s="17">
        <f t="shared" si="3"/>
        <v>74</v>
      </c>
      <c r="B75" s="18" t="s">
        <v>287</v>
      </c>
      <c r="C75" s="18">
        <v>0</v>
      </c>
      <c r="D75" s="20">
        <v>1</v>
      </c>
      <c r="E75" s="23"/>
      <c r="F75" s="13">
        <f t="shared" si="4"/>
        <v>74</v>
      </c>
      <c r="G75" s="12">
        <f t="shared" si="5"/>
        <v>74</v>
      </c>
    </row>
    <row r="76" spans="1:7" x14ac:dyDescent="0.2">
      <c r="A76" s="17">
        <f t="shared" si="3"/>
        <v>74</v>
      </c>
      <c r="B76" s="18" t="s">
        <v>238</v>
      </c>
      <c r="C76" s="18">
        <v>9</v>
      </c>
      <c r="D76" s="20">
        <v>1</v>
      </c>
      <c r="E76" s="23"/>
      <c r="F76" s="13">
        <f t="shared" si="4"/>
        <v>74</v>
      </c>
      <c r="G76" s="12">
        <f t="shared" si="5"/>
        <v>75</v>
      </c>
    </row>
    <row r="77" spans="1:7" x14ac:dyDescent="0.2">
      <c r="A77" s="17">
        <f t="shared" si="3"/>
        <v>74</v>
      </c>
      <c r="B77" s="18" t="s">
        <v>240</v>
      </c>
      <c r="C77" s="18">
        <v>1</v>
      </c>
      <c r="D77" s="20">
        <v>1</v>
      </c>
      <c r="E77" s="23"/>
      <c r="F77" s="13">
        <f t="shared" si="4"/>
        <v>74</v>
      </c>
      <c r="G77" s="12">
        <f t="shared" si="5"/>
        <v>76</v>
      </c>
    </row>
    <row r="78" spans="1:7" x14ac:dyDescent="0.2">
      <c r="A78" s="17">
        <f t="shared" si="3"/>
        <v>74</v>
      </c>
      <c r="B78" s="18" t="s">
        <v>204</v>
      </c>
      <c r="C78" s="18">
        <v>1</v>
      </c>
      <c r="D78" s="20">
        <v>1</v>
      </c>
      <c r="E78" s="23"/>
      <c r="F78" s="13">
        <f t="shared" si="4"/>
        <v>74</v>
      </c>
      <c r="G78" s="12">
        <f t="shared" si="5"/>
        <v>77</v>
      </c>
    </row>
    <row r="79" spans="1:7" x14ac:dyDescent="0.2">
      <c r="A79" s="17">
        <f t="shared" si="3"/>
        <v>74</v>
      </c>
      <c r="B79" s="18" t="s">
        <v>202</v>
      </c>
      <c r="C79" s="18">
        <v>1</v>
      </c>
      <c r="D79" s="20">
        <v>1</v>
      </c>
      <c r="E79" s="23"/>
      <c r="F79" s="13">
        <f t="shared" si="4"/>
        <v>74</v>
      </c>
      <c r="G79" s="12">
        <f t="shared" si="5"/>
        <v>78</v>
      </c>
    </row>
    <row r="80" spans="1:7" x14ac:dyDescent="0.2">
      <c r="A80" s="17">
        <f t="shared" si="3"/>
        <v>74</v>
      </c>
      <c r="B80" s="18" t="s">
        <v>203</v>
      </c>
      <c r="C80" s="18">
        <v>1</v>
      </c>
      <c r="D80" s="20">
        <v>1</v>
      </c>
      <c r="E80" s="23"/>
      <c r="F80" s="13">
        <f t="shared" si="4"/>
        <v>74</v>
      </c>
      <c r="G80" s="12">
        <f t="shared" si="5"/>
        <v>79</v>
      </c>
    </row>
    <row r="81" spans="1:7" x14ac:dyDescent="0.2">
      <c r="A81" s="17">
        <f t="shared" si="3"/>
        <v>74</v>
      </c>
      <c r="B81" s="18" t="s">
        <v>199</v>
      </c>
      <c r="C81" s="18">
        <v>1</v>
      </c>
      <c r="D81" s="20">
        <v>1</v>
      </c>
      <c r="E81" s="23"/>
      <c r="F81" s="13">
        <f t="shared" si="4"/>
        <v>74</v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>
        <f t="shared" si="4"/>
        <v>81</v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81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5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237</v>
      </c>
      <c r="C3" s="18">
        <v>3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3</v>
      </c>
      <c r="B4" s="18" t="s">
        <v>180</v>
      </c>
      <c r="C4" s="18">
        <v>2</v>
      </c>
      <c r="D4" s="5">
        <f>IF(C4=C3,A3,E4)</f>
        <v>3</v>
      </c>
      <c r="E4" s="1">
        <f t="shared" ref="E4:E67" si="1">SUM(E3+1)</f>
        <v>3</v>
      </c>
    </row>
    <row r="5" spans="1:5" x14ac:dyDescent="0.2">
      <c r="A5" s="17">
        <f t="shared" si="0"/>
        <v>3</v>
      </c>
      <c r="B5" s="18" t="s">
        <v>147</v>
      </c>
      <c r="C5" s="18">
        <v>2</v>
      </c>
      <c r="D5" s="5">
        <f t="shared" ref="D5:D68" si="2">IF(C5=C4,A4,E5)</f>
        <v>3</v>
      </c>
      <c r="E5" s="1">
        <f t="shared" si="1"/>
        <v>4</v>
      </c>
    </row>
    <row r="6" spans="1:5" x14ac:dyDescent="0.2">
      <c r="A6" s="17">
        <f t="shared" si="0"/>
        <v>3</v>
      </c>
      <c r="B6" s="18" t="s">
        <v>151</v>
      </c>
      <c r="C6" s="18">
        <v>2</v>
      </c>
      <c r="D6" s="5">
        <f t="shared" si="2"/>
        <v>3</v>
      </c>
      <c r="E6" s="1">
        <f t="shared" si="1"/>
        <v>5</v>
      </c>
    </row>
    <row r="7" spans="1:5" x14ac:dyDescent="0.2">
      <c r="A7" s="17">
        <f t="shared" si="0"/>
        <v>3</v>
      </c>
      <c r="B7" s="18" t="s">
        <v>184</v>
      </c>
      <c r="C7" s="18">
        <v>2</v>
      </c>
      <c r="D7" s="5">
        <f t="shared" si="2"/>
        <v>3</v>
      </c>
      <c r="E7" s="1">
        <f t="shared" si="1"/>
        <v>6</v>
      </c>
    </row>
    <row r="8" spans="1:5" x14ac:dyDescent="0.2">
      <c r="A8" s="17">
        <f t="shared" si="0"/>
        <v>3</v>
      </c>
      <c r="B8" s="18" t="s">
        <v>154</v>
      </c>
      <c r="C8" s="18">
        <v>2</v>
      </c>
      <c r="D8" s="5">
        <f t="shared" si="2"/>
        <v>3</v>
      </c>
      <c r="E8" s="1">
        <f t="shared" si="1"/>
        <v>7</v>
      </c>
    </row>
    <row r="9" spans="1:5" x14ac:dyDescent="0.2">
      <c r="A9" s="17">
        <f t="shared" si="0"/>
        <v>3</v>
      </c>
      <c r="B9" s="18" t="s">
        <v>142</v>
      </c>
      <c r="C9" s="18">
        <v>2</v>
      </c>
      <c r="D9" s="5">
        <f t="shared" si="2"/>
        <v>3</v>
      </c>
      <c r="E9" s="1">
        <f t="shared" si="1"/>
        <v>8</v>
      </c>
    </row>
    <row r="10" spans="1:5" x14ac:dyDescent="0.2">
      <c r="A10" s="17">
        <f t="shared" si="0"/>
        <v>9</v>
      </c>
      <c r="B10" s="18" t="s">
        <v>150</v>
      </c>
      <c r="C10" s="18">
        <v>1</v>
      </c>
      <c r="D10" s="5">
        <f t="shared" si="2"/>
        <v>9</v>
      </c>
      <c r="E10" s="1">
        <f t="shared" si="1"/>
        <v>9</v>
      </c>
    </row>
    <row r="11" spans="1:5" x14ac:dyDescent="0.2">
      <c r="A11" s="17">
        <f t="shared" si="0"/>
        <v>9</v>
      </c>
      <c r="B11" s="18" t="s">
        <v>339</v>
      </c>
      <c r="C11" s="18">
        <v>1</v>
      </c>
      <c r="D11" s="5">
        <f t="shared" si="2"/>
        <v>9</v>
      </c>
      <c r="E11" s="1">
        <f t="shared" si="1"/>
        <v>10</v>
      </c>
    </row>
    <row r="12" spans="1:5" x14ac:dyDescent="0.2">
      <c r="A12" s="17">
        <f t="shared" si="0"/>
        <v>9</v>
      </c>
      <c r="B12" s="18" t="s">
        <v>226</v>
      </c>
      <c r="C12" s="18">
        <v>1</v>
      </c>
      <c r="D12" s="5">
        <f t="shared" si="2"/>
        <v>9</v>
      </c>
      <c r="E12" s="1">
        <f t="shared" si="1"/>
        <v>11</v>
      </c>
    </row>
    <row r="13" spans="1:5" x14ac:dyDescent="0.2">
      <c r="A13" s="17">
        <f t="shared" si="0"/>
        <v>9</v>
      </c>
      <c r="B13" s="18" t="s">
        <v>152</v>
      </c>
      <c r="C13" s="18">
        <v>1</v>
      </c>
      <c r="D13" s="5">
        <f t="shared" si="2"/>
        <v>9</v>
      </c>
      <c r="E13" s="1">
        <f t="shared" si="1"/>
        <v>12</v>
      </c>
    </row>
    <row r="14" spans="1:5" x14ac:dyDescent="0.2">
      <c r="A14" s="17">
        <f t="shared" si="0"/>
        <v>9</v>
      </c>
      <c r="B14" s="18" t="s">
        <v>143</v>
      </c>
      <c r="C14" s="18">
        <v>1</v>
      </c>
      <c r="D14" s="5">
        <f t="shared" si="2"/>
        <v>9</v>
      </c>
      <c r="E14" s="1">
        <f t="shared" si="1"/>
        <v>13</v>
      </c>
    </row>
    <row r="15" spans="1:5" x14ac:dyDescent="0.2">
      <c r="A15" s="17">
        <f t="shared" si="0"/>
        <v>9</v>
      </c>
      <c r="B15" s="18" t="s">
        <v>232</v>
      </c>
      <c r="C15" s="18">
        <v>1</v>
      </c>
      <c r="D15" s="5">
        <f t="shared" si="2"/>
        <v>9</v>
      </c>
      <c r="E15" s="1">
        <f t="shared" si="1"/>
        <v>14</v>
      </c>
    </row>
    <row r="16" spans="1:5" x14ac:dyDescent="0.2">
      <c r="A16" s="17">
        <f t="shared" si="0"/>
        <v>9</v>
      </c>
      <c r="B16" s="18" t="s">
        <v>224</v>
      </c>
      <c r="C16" s="18">
        <v>1</v>
      </c>
      <c r="D16" s="5">
        <f t="shared" si="2"/>
        <v>9</v>
      </c>
      <c r="E16" s="1">
        <f t="shared" si="1"/>
        <v>15</v>
      </c>
    </row>
    <row r="17" spans="1:5" x14ac:dyDescent="0.2">
      <c r="A17" s="17">
        <f t="shared" si="0"/>
        <v>9</v>
      </c>
      <c r="B17" s="18" t="s">
        <v>165</v>
      </c>
      <c r="C17" s="18">
        <v>1</v>
      </c>
      <c r="D17" s="5">
        <f t="shared" si="2"/>
        <v>9</v>
      </c>
      <c r="E17" s="1">
        <f t="shared" si="1"/>
        <v>16</v>
      </c>
    </row>
    <row r="18" spans="1:5" x14ac:dyDescent="0.2">
      <c r="A18" s="17">
        <f t="shared" si="0"/>
        <v>9</v>
      </c>
      <c r="B18" s="18" t="s">
        <v>233</v>
      </c>
      <c r="C18" s="18">
        <v>1</v>
      </c>
      <c r="D18" s="5">
        <f t="shared" si="2"/>
        <v>9</v>
      </c>
      <c r="E18" s="1">
        <f t="shared" si="1"/>
        <v>17</v>
      </c>
    </row>
    <row r="19" spans="1:5" x14ac:dyDescent="0.2">
      <c r="A19" s="17">
        <f t="shared" si="0"/>
        <v>9</v>
      </c>
      <c r="B19" s="18" t="s">
        <v>153</v>
      </c>
      <c r="C19" s="18">
        <v>1</v>
      </c>
      <c r="D19" s="5">
        <f t="shared" si="2"/>
        <v>9</v>
      </c>
      <c r="E19" s="1">
        <f t="shared" si="1"/>
        <v>18</v>
      </c>
    </row>
    <row r="20" spans="1:5" x14ac:dyDescent="0.2">
      <c r="A20" s="17">
        <f t="shared" si="0"/>
        <v>9</v>
      </c>
      <c r="B20" s="18" t="s">
        <v>195</v>
      </c>
      <c r="C20" s="18">
        <v>1</v>
      </c>
      <c r="D20" s="5">
        <f t="shared" si="2"/>
        <v>9</v>
      </c>
      <c r="E20" s="1">
        <f t="shared" si="1"/>
        <v>19</v>
      </c>
    </row>
    <row r="21" spans="1:5" x14ac:dyDescent="0.2">
      <c r="A21" s="17">
        <f t="shared" si="0"/>
        <v>9</v>
      </c>
      <c r="B21" s="18" t="s">
        <v>191</v>
      </c>
      <c r="C21" s="18">
        <v>1</v>
      </c>
      <c r="D21" s="5">
        <f t="shared" si="2"/>
        <v>9</v>
      </c>
      <c r="E21" s="1">
        <f t="shared" si="1"/>
        <v>20</v>
      </c>
    </row>
    <row r="22" spans="1:5" x14ac:dyDescent="0.2">
      <c r="A22" s="17">
        <f t="shared" si="0"/>
        <v>9</v>
      </c>
      <c r="B22" s="18" t="s">
        <v>256</v>
      </c>
      <c r="C22" s="18">
        <v>1</v>
      </c>
      <c r="D22" s="5">
        <f t="shared" si="2"/>
        <v>9</v>
      </c>
      <c r="E22" s="1">
        <f t="shared" si="1"/>
        <v>21</v>
      </c>
    </row>
    <row r="23" spans="1:5" x14ac:dyDescent="0.2">
      <c r="A23" s="17">
        <f t="shared" si="0"/>
        <v>9</v>
      </c>
      <c r="B23" s="18" t="s">
        <v>185</v>
      </c>
      <c r="C23" s="18">
        <v>1</v>
      </c>
      <c r="D23" s="5">
        <f t="shared" si="2"/>
        <v>9</v>
      </c>
      <c r="E23" s="1">
        <f t="shared" si="1"/>
        <v>22</v>
      </c>
    </row>
    <row r="24" spans="1:5" x14ac:dyDescent="0.2">
      <c r="A24" s="17">
        <f t="shared" si="0"/>
        <v>9</v>
      </c>
      <c r="B24" s="18" t="s">
        <v>141</v>
      </c>
      <c r="C24" s="18">
        <v>1</v>
      </c>
      <c r="D24" s="5">
        <f t="shared" si="2"/>
        <v>9</v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>
        <f t="shared" si="2"/>
        <v>24</v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24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>
        <v>1</v>
      </c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7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16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6957</v>
      </c>
      <c r="EI3" s="18">
        <f t="shared" ref="EI3:EI14" si="4">SUM(E3+K3+Q3+W3+AC3+AI3+AO3+AU3+BA3+BG3+BM3+BS3+BY3+CE3+CK3+CQ3+CW3+DC3+DI3+DO3+DU3+EA3)</f>
        <v>604</v>
      </c>
      <c r="EJ3" s="19">
        <f t="shared" ref="EJ3:EJ14" si="5">IF(EH3=0,0,(SUM(EH3/EI3)*3))</f>
        <v>34.554635761589402</v>
      </c>
      <c r="EK3" s="20">
        <f>IF(EF3=0,0,(SUM(EH3/EF3)))</f>
        <v>434.8125</v>
      </c>
      <c r="EL3" s="20">
        <f>IF(ED3=0,0,SUM(EI3/ED3))</f>
        <v>86.285714285714292</v>
      </c>
      <c r="EM3" s="20">
        <f>IF(EF3=0,0,SUM(EI3/EF3))</f>
        <v>37.75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>
        <v>1462</v>
      </c>
      <c r="BE4" s="29">
        <v>3</v>
      </c>
      <c r="BF4" s="29">
        <v>1</v>
      </c>
      <c r="BG4" s="29">
        <v>107</v>
      </c>
      <c r="BH4" s="29"/>
      <c r="BI4" s="30"/>
      <c r="BJ4" s="28">
        <v>712</v>
      </c>
      <c r="BK4" s="29">
        <v>2</v>
      </c>
      <c r="BL4" s="29">
        <v>0</v>
      </c>
      <c r="BM4" s="29">
        <v>42</v>
      </c>
      <c r="BN4" s="29">
        <v>1</v>
      </c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5</v>
      </c>
      <c r="EF4" s="18">
        <f t="shared" si="1"/>
        <v>25</v>
      </c>
      <c r="EG4" s="18">
        <f t="shared" si="2"/>
        <v>14</v>
      </c>
      <c r="EH4" s="18">
        <f t="shared" si="3"/>
        <v>12343</v>
      </c>
      <c r="EI4" s="18">
        <f t="shared" si="4"/>
        <v>761</v>
      </c>
      <c r="EJ4" s="19">
        <f t="shared" si="5"/>
        <v>48.65834428383706</v>
      </c>
      <c r="EK4" s="20">
        <f t="shared" ref="EK4:EK14" si="9">IF(EF4=0,0,(SUM(EH4/EF4)))</f>
        <v>493.72</v>
      </c>
      <c r="EL4" s="20">
        <f t="shared" ref="EL4:EL14" si="10">IF(ED4=0,0,SUM(EI4/ED4))</f>
        <v>76.099999999999994</v>
      </c>
      <c r="EM4" s="20">
        <f t="shared" ref="EM4:EM14" si="11">IF(EF4=0,0,SUM(EI4/EF4))</f>
        <v>30.44</v>
      </c>
      <c r="EN4" s="20">
        <f t="shared" si="6"/>
        <v>28</v>
      </c>
      <c r="EO4" s="20">
        <f t="shared" si="7"/>
        <v>2.8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>
        <v>1271</v>
      </c>
      <c r="BE5" s="29">
        <v>3</v>
      </c>
      <c r="BF5" s="29">
        <v>1</v>
      </c>
      <c r="BG5" s="29">
        <v>87</v>
      </c>
      <c r="BH5" s="29">
        <v>1</v>
      </c>
      <c r="BI5" s="30"/>
      <c r="BJ5" s="28">
        <v>1495</v>
      </c>
      <c r="BK5" s="29">
        <v>3</v>
      </c>
      <c r="BL5" s="29">
        <v>2</v>
      </c>
      <c r="BM5" s="29">
        <v>107</v>
      </c>
      <c r="BN5" s="29">
        <v>4</v>
      </c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3</v>
      </c>
      <c r="EF5" s="18">
        <f t="shared" si="1"/>
        <v>16</v>
      </c>
      <c r="EG5" s="18">
        <f t="shared" si="2"/>
        <v>8</v>
      </c>
      <c r="EH5" s="18">
        <f t="shared" si="3"/>
        <v>7465</v>
      </c>
      <c r="EI5" s="18">
        <f t="shared" si="4"/>
        <v>508</v>
      </c>
      <c r="EJ5" s="19">
        <f t="shared" si="5"/>
        <v>44.084645669291341</v>
      </c>
      <c r="EK5" s="20">
        <f t="shared" si="9"/>
        <v>466.5625</v>
      </c>
      <c r="EL5" s="20">
        <f t="shared" si="10"/>
        <v>84.666666666666671</v>
      </c>
      <c r="EM5" s="20">
        <f t="shared" si="11"/>
        <v>31.75</v>
      </c>
      <c r="EN5" s="20">
        <f t="shared" si="6"/>
        <v>14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>
        <v>873</v>
      </c>
      <c r="BE6" s="29">
        <v>2</v>
      </c>
      <c r="BF6" s="29">
        <v>0</v>
      </c>
      <c r="BG6" s="29">
        <v>48</v>
      </c>
      <c r="BH6" s="29">
        <v>2</v>
      </c>
      <c r="BI6" s="30"/>
      <c r="BJ6" s="28">
        <v>1255</v>
      </c>
      <c r="BK6" s="29">
        <v>3</v>
      </c>
      <c r="BL6" s="29">
        <v>1</v>
      </c>
      <c r="BM6" s="29">
        <v>91</v>
      </c>
      <c r="BN6" s="29">
        <v>1</v>
      </c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10</v>
      </c>
      <c r="EE6" s="18">
        <f t="shared" si="0"/>
        <v>3</v>
      </c>
      <c r="EF6" s="18">
        <f t="shared" si="1"/>
        <v>25</v>
      </c>
      <c r="EG6" s="18">
        <f t="shared" si="2"/>
        <v>10</v>
      </c>
      <c r="EH6" s="18">
        <f t="shared" si="3"/>
        <v>11506</v>
      </c>
      <c r="EI6" s="18">
        <f t="shared" si="4"/>
        <v>790</v>
      </c>
      <c r="EJ6" s="19">
        <f t="shared" si="5"/>
        <v>43.69367088607595</v>
      </c>
      <c r="EK6" s="20">
        <f t="shared" si="9"/>
        <v>460.24</v>
      </c>
      <c r="EL6" s="20">
        <f t="shared" si="10"/>
        <v>79</v>
      </c>
      <c r="EM6" s="20">
        <f t="shared" si="11"/>
        <v>31.6</v>
      </c>
      <c r="EN6" s="20">
        <f t="shared" si="6"/>
        <v>18</v>
      </c>
      <c r="EO6" s="20">
        <f t="shared" si="7"/>
        <v>1.8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>
        <v>1391</v>
      </c>
      <c r="BE7" s="29">
        <v>3</v>
      </c>
      <c r="BF7" s="29">
        <v>1</v>
      </c>
      <c r="BG7" s="29">
        <v>72</v>
      </c>
      <c r="BH7" s="29">
        <v>5</v>
      </c>
      <c r="BI7" s="30"/>
      <c r="BJ7" s="28">
        <v>1499</v>
      </c>
      <c r="BK7" s="29">
        <v>3</v>
      </c>
      <c r="BL7" s="29">
        <v>2</v>
      </c>
      <c r="BM7" s="29">
        <v>82</v>
      </c>
      <c r="BN7" s="29">
        <v>4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7</v>
      </c>
      <c r="EF7" s="18">
        <f t="shared" si="1"/>
        <v>24</v>
      </c>
      <c r="EG7" s="18">
        <f t="shared" si="2"/>
        <v>16</v>
      </c>
      <c r="EH7" s="18">
        <f t="shared" si="3"/>
        <v>11807</v>
      </c>
      <c r="EI7" s="18">
        <f t="shared" si="4"/>
        <v>629</v>
      </c>
      <c r="EJ7" s="19">
        <f t="shared" si="5"/>
        <v>56.313195548489674</v>
      </c>
      <c r="EK7" s="20">
        <f t="shared" si="9"/>
        <v>491.95833333333331</v>
      </c>
      <c r="EL7" s="20">
        <f t="shared" si="10"/>
        <v>62.9</v>
      </c>
      <c r="EM7" s="20">
        <f t="shared" si="11"/>
        <v>26.208333333333332</v>
      </c>
      <c r="EN7" s="20">
        <f t="shared" si="6"/>
        <v>27</v>
      </c>
      <c r="EO7" s="20">
        <f t="shared" si="7"/>
        <v>2.7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50</v>
      </c>
      <c r="BH8" s="29">
        <v>3</v>
      </c>
      <c r="BI8" s="30"/>
      <c r="BJ8" s="28">
        <v>1002</v>
      </c>
      <c r="BK8" s="29">
        <v>2</v>
      </c>
      <c r="BL8" s="29">
        <v>2</v>
      </c>
      <c r="BM8" s="29">
        <v>39</v>
      </c>
      <c r="BN8" s="29">
        <v>6</v>
      </c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8</v>
      </c>
      <c r="EF8" s="18">
        <f t="shared" si="1"/>
        <v>20</v>
      </c>
      <c r="EG8" s="18">
        <f t="shared" si="2"/>
        <v>16</v>
      </c>
      <c r="EH8" s="18">
        <f t="shared" si="3"/>
        <v>9491</v>
      </c>
      <c r="EI8" s="18">
        <f t="shared" si="4"/>
        <v>507</v>
      </c>
      <c r="EJ8" s="19">
        <f t="shared" si="5"/>
        <v>56.159763313609467</v>
      </c>
      <c r="EK8" s="20">
        <f t="shared" si="9"/>
        <v>474.55</v>
      </c>
      <c r="EL8" s="20">
        <f t="shared" si="10"/>
        <v>56.333333333333336</v>
      </c>
      <c r="EM8" s="20">
        <f t="shared" si="11"/>
        <v>25.35</v>
      </c>
      <c r="EN8" s="20">
        <f t="shared" si="6"/>
        <v>29</v>
      </c>
      <c r="EO8" s="20">
        <f t="shared" si="7"/>
        <v>3.2222222222222223</v>
      </c>
      <c r="EP8" s="18">
        <f t="shared" si="12"/>
        <v>0</v>
      </c>
    </row>
    <row r="9" spans="1:146" x14ac:dyDescent="0.2">
      <c r="A9" s="37" t="s">
        <v>286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>
        <v>796</v>
      </c>
      <c r="BE9" s="29">
        <v>2</v>
      </c>
      <c r="BF9" s="29">
        <v>0</v>
      </c>
      <c r="BG9" s="29">
        <v>45</v>
      </c>
      <c r="BH9" s="29">
        <v>1</v>
      </c>
      <c r="BI9" s="30"/>
      <c r="BJ9" s="28">
        <v>726</v>
      </c>
      <c r="BK9" s="29">
        <v>2</v>
      </c>
      <c r="BL9" s="29">
        <v>0</v>
      </c>
      <c r="BM9" s="29">
        <v>51</v>
      </c>
      <c r="BN9" s="29">
        <v>1</v>
      </c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8</v>
      </c>
      <c r="EE9" s="18">
        <f t="shared" si="0"/>
        <v>3</v>
      </c>
      <c r="EF9" s="18">
        <f t="shared" si="1"/>
        <v>18</v>
      </c>
      <c r="EG9" s="18">
        <f t="shared" si="2"/>
        <v>7</v>
      </c>
      <c r="EH9" s="18">
        <f t="shared" si="3"/>
        <v>8034</v>
      </c>
      <c r="EI9" s="18">
        <f t="shared" si="4"/>
        <v>572</v>
      </c>
      <c r="EJ9" s="19">
        <f t="shared" si="5"/>
        <v>42.136363636363633</v>
      </c>
      <c r="EK9" s="20">
        <f t="shared" si="9"/>
        <v>446.33333333333331</v>
      </c>
      <c r="EL9" s="20">
        <f t="shared" si="10"/>
        <v>71.5</v>
      </c>
      <c r="EM9" s="20">
        <f t="shared" si="11"/>
        <v>31.777777777777779</v>
      </c>
      <c r="EN9" s="20">
        <f t="shared" si="6"/>
        <v>10</v>
      </c>
      <c r="EO9" s="20">
        <f t="shared" si="7"/>
        <v>1.25</v>
      </c>
      <c r="EP9" s="18">
        <f t="shared" si="12"/>
        <v>0</v>
      </c>
    </row>
    <row r="10" spans="1:146" x14ac:dyDescent="0.2">
      <c r="A10" s="37" t="s">
        <v>287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1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1</v>
      </c>
      <c r="BJ41" s="5">
        <f>SUM(BJ29:BJ40)</f>
        <v>3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AN76" sqref="AN7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>
        <v>757</v>
      </c>
      <c r="BE3" s="26">
        <v>2</v>
      </c>
      <c r="BF3" s="26">
        <v>0</v>
      </c>
      <c r="BG3" s="26">
        <v>42</v>
      </c>
      <c r="BH3" s="26">
        <v>3</v>
      </c>
      <c r="BI3" s="25"/>
      <c r="BJ3" s="24">
        <v>1495</v>
      </c>
      <c r="BK3" s="26">
        <v>3</v>
      </c>
      <c r="BL3" s="26">
        <v>2</v>
      </c>
      <c r="BM3" s="26">
        <v>85</v>
      </c>
      <c r="BN3" s="26">
        <v>3</v>
      </c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24</v>
      </c>
      <c r="EG3" s="18">
        <f t="shared" ref="EG3:EG14" si="2">SUM(D3+J3+P3+V3+AB3+AH3+AN3+AT3+AZ3+BF3+BL3+BR3+BX3+CD3+CJ3+CP3+CV3+DB3+DH3+DN3+DT3+DZ3)</f>
        <v>11</v>
      </c>
      <c r="EH3" s="18">
        <f t="shared" ref="EH3:EH14" si="3">SUM(B3+H3+N3+T3+Z3+AF3+AL3+AR3+AX3+BD3+BJ3+BP3+BV3+CB3+CH3+CN3+CT3+CZ3+DF3+DL3+DR3+DX3)</f>
        <v>10946</v>
      </c>
      <c r="EI3" s="18">
        <f t="shared" ref="EI3:EI14" si="4">SUM(E3+K3+Q3+W3+AC3+AI3+AO3+AU3+BA3+BG3+BM3+BS3+BY3+CE3+CK3+CQ3+CW3+DC3+DI3+DO3+DU3+EA3)</f>
        <v>626</v>
      </c>
      <c r="EJ3" s="19">
        <f t="shared" ref="EJ3:EJ14" si="5">IF(EH3=0,0,(SUM(EH3/EI3)*3))</f>
        <v>52.456869009584665</v>
      </c>
      <c r="EK3" s="20">
        <f>IF(EF3=0,0,(SUM(EH3/EF3)))</f>
        <v>456.08333333333331</v>
      </c>
      <c r="EL3" s="20">
        <f>IF(ED3=0,0,SUM(EI3/ED3))</f>
        <v>62.6</v>
      </c>
      <c r="EM3" s="20">
        <f>IF(EF3=0,0,SUM(EI3/EF3))</f>
        <v>26.083333333333332</v>
      </c>
      <c r="EN3" s="20">
        <f t="shared" ref="EN3:EN14" si="6">SUM(F3+L3+R3+X3+AD3+AJ3+AP3+AV3+BB3+BH3+BN3+BT3+BZ3+CF3+CL3+CR3+CX3+DD3+DJ3+DP3+DV3+EB3)</f>
        <v>25</v>
      </c>
      <c r="EO3" s="20">
        <f t="shared" ref="EO3:EO14" si="7">IF(ED3=0,0,(SUM(EN3/ED3)))</f>
        <v>2.5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>
        <v>1489</v>
      </c>
      <c r="BE4" s="29">
        <v>3</v>
      </c>
      <c r="BF4" s="29">
        <v>2</v>
      </c>
      <c r="BG4" s="29">
        <v>79</v>
      </c>
      <c r="BH4" s="29">
        <v>4</v>
      </c>
      <c r="BI4" s="30">
        <v>1</v>
      </c>
      <c r="BJ4" s="28">
        <v>1002</v>
      </c>
      <c r="BK4" s="29">
        <v>2</v>
      </c>
      <c r="BL4" s="29">
        <v>2</v>
      </c>
      <c r="BM4" s="29">
        <v>37</v>
      </c>
      <c r="BN4" s="29">
        <v>6</v>
      </c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8</v>
      </c>
      <c r="EF4" s="18">
        <f t="shared" si="1"/>
        <v>20</v>
      </c>
      <c r="EG4" s="18">
        <f t="shared" si="2"/>
        <v>16</v>
      </c>
      <c r="EH4" s="18">
        <f t="shared" si="3"/>
        <v>9712</v>
      </c>
      <c r="EI4" s="18">
        <f t="shared" si="4"/>
        <v>469</v>
      </c>
      <c r="EJ4" s="19">
        <f t="shared" si="5"/>
        <v>62.123667377398725</v>
      </c>
      <c r="EK4" s="20">
        <f t="shared" ref="EK4:EK14" si="9">IF(EF4=0,0,(SUM(EH4/EF4)))</f>
        <v>485.6</v>
      </c>
      <c r="EL4" s="20">
        <f t="shared" ref="EL4:EL14" si="10">IF(ED4=0,0,SUM(EI4/ED4))</f>
        <v>52.111111111111114</v>
      </c>
      <c r="EM4" s="20">
        <f t="shared" ref="EM4:EM14" si="11">IF(EF4=0,0,SUM(EI4/EF4))</f>
        <v>23.45</v>
      </c>
      <c r="EN4" s="20">
        <f t="shared" si="6"/>
        <v>39</v>
      </c>
      <c r="EO4" s="20">
        <f t="shared" si="7"/>
        <v>4.333333333333333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>
        <v>1002</v>
      </c>
      <c r="BE5" s="29">
        <v>2</v>
      </c>
      <c r="BF5" s="29">
        <v>2</v>
      </c>
      <c r="BG5" s="29">
        <v>46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44</v>
      </c>
      <c r="BN5" s="29">
        <v>3</v>
      </c>
      <c r="BO5" s="30">
        <v>1</v>
      </c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10</v>
      </c>
      <c r="EE5" s="18">
        <f t="shared" si="0"/>
        <v>9</v>
      </c>
      <c r="EF5" s="18">
        <f t="shared" si="1"/>
        <v>21</v>
      </c>
      <c r="EG5" s="18">
        <f t="shared" si="2"/>
        <v>19</v>
      </c>
      <c r="EH5" s="18">
        <f t="shared" si="3"/>
        <v>10366</v>
      </c>
      <c r="EI5" s="18">
        <f t="shared" si="4"/>
        <v>502</v>
      </c>
      <c r="EJ5" s="19">
        <f t="shared" si="5"/>
        <v>61.948207171314742</v>
      </c>
      <c r="EK5" s="20">
        <f t="shared" si="9"/>
        <v>493.61904761904759</v>
      </c>
      <c r="EL5" s="20">
        <f t="shared" si="10"/>
        <v>50.2</v>
      </c>
      <c r="EM5" s="20">
        <f t="shared" si="11"/>
        <v>23.904761904761905</v>
      </c>
      <c r="EN5" s="20">
        <f t="shared" si="6"/>
        <v>34</v>
      </c>
      <c r="EO5" s="20">
        <f t="shared" si="7"/>
        <v>3.4</v>
      </c>
      <c r="EP5" s="18">
        <f t="shared" si="12"/>
        <v>1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>
        <v>1478</v>
      </c>
      <c r="BE6" s="29">
        <v>3</v>
      </c>
      <c r="BF6" s="29">
        <v>1</v>
      </c>
      <c r="BG6" s="29">
        <v>100</v>
      </c>
      <c r="BH6" s="29">
        <v>2</v>
      </c>
      <c r="BI6" s="30"/>
      <c r="BJ6" s="28">
        <v>1371</v>
      </c>
      <c r="BK6" s="29">
        <v>3</v>
      </c>
      <c r="BL6" s="29">
        <v>2</v>
      </c>
      <c r="BM6" s="29">
        <v>60</v>
      </c>
      <c r="BN6" s="29">
        <v>5</v>
      </c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10</v>
      </c>
      <c r="EE6" s="18">
        <f t="shared" si="0"/>
        <v>7</v>
      </c>
      <c r="EF6" s="18">
        <f t="shared" si="1"/>
        <v>25</v>
      </c>
      <c r="EG6" s="18">
        <f t="shared" si="2"/>
        <v>16</v>
      </c>
      <c r="EH6" s="18">
        <f t="shared" si="3"/>
        <v>12215</v>
      </c>
      <c r="EI6" s="18">
        <f t="shared" si="4"/>
        <v>676</v>
      </c>
      <c r="EJ6" s="19">
        <f t="shared" si="5"/>
        <v>54.208579881656803</v>
      </c>
      <c r="EK6" s="20">
        <f t="shared" si="9"/>
        <v>488.6</v>
      </c>
      <c r="EL6" s="20">
        <f t="shared" si="10"/>
        <v>67.599999999999994</v>
      </c>
      <c r="EM6" s="20">
        <f t="shared" si="11"/>
        <v>27.04</v>
      </c>
      <c r="EN6" s="20">
        <f t="shared" si="6"/>
        <v>31</v>
      </c>
      <c r="EO6" s="20">
        <f t="shared" si="7"/>
        <v>3.1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>
        <v>1002</v>
      </c>
      <c r="BE7" s="29">
        <v>2</v>
      </c>
      <c r="BF7" s="29">
        <v>2</v>
      </c>
      <c r="BG7" s="29">
        <v>57</v>
      </c>
      <c r="BH7" s="29">
        <v>3</v>
      </c>
      <c r="BI7" s="30">
        <v>1</v>
      </c>
      <c r="BJ7" s="28">
        <v>937</v>
      </c>
      <c r="BK7" s="29">
        <v>2</v>
      </c>
      <c r="BL7" s="29">
        <v>0</v>
      </c>
      <c r="BM7" s="29">
        <v>63</v>
      </c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13</v>
      </c>
      <c r="EG7" s="18">
        <f t="shared" si="2"/>
        <v>6</v>
      </c>
      <c r="EH7" s="18">
        <f t="shared" si="3"/>
        <v>6146</v>
      </c>
      <c r="EI7" s="18">
        <f t="shared" si="4"/>
        <v>425</v>
      </c>
      <c r="EJ7" s="19">
        <f t="shared" si="5"/>
        <v>43.383529411764705</v>
      </c>
      <c r="EK7" s="20">
        <f t="shared" si="9"/>
        <v>472.76923076923077</v>
      </c>
      <c r="EL7" s="20">
        <f t="shared" si="10"/>
        <v>70.833333333333329</v>
      </c>
      <c r="EM7" s="20">
        <f t="shared" si="11"/>
        <v>32.692307692307693</v>
      </c>
      <c r="EN7" s="20">
        <f t="shared" si="6"/>
        <v>10</v>
      </c>
      <c r="EO7" s="20">
        <f t="shared" si="7"/>
        <v>1.6666666666666667</v>
      </c>
      <c r="EP7" s="18">
        <f t="shared" si="12"/>
        <v>1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43</v>
      </c>
      <c r="BH8" s="29">
        <v>2</v>
      </c>
      <c r="BI8" s="30"/>
      <c r="BJ8" s="28">
        <v>1413</v>
      </c>
      <c r="BK8" s="29">
        <v>3</v>
      </c>
      <c r="BL8" s="29">
        <v>2</v>
      </c>
      <c r="BM8" s="29">
        <v>63</v>
      </c>
      <c r="BN8" s="29">
        <v>6</v>
      </c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9</v>
      </c>
      <c r="EF8" s="18">
        <f t="shared" si="1"/>
        <v>21</v>
      </c>
      <c r="EG8" s="18">
        <f t="shared" si="2"/>
        <v>18</v>
      </c>
      <c r="EH8" s="18">
        <f t="shared" si="3"/>
        <v>10411</v>
      </c>
      <c r="EI8" s="18">
        <f t="shared" si="4"/>
        <v>483</v>
      </c>
      <c r="EJ8" s="19">
        <f t="shared" si="5"/>
        <v>64.66459627329192</v>
      </c>
      <c r="EK8" s="20">
        <f t="shared" si="9"/>
        <v>495.76190476190476</v>
      </c>
      <c r="EL8" s="20">
        <f t="shared" si="10"/>
        <v>48.3</v>
      </c>
      <c r="EM8" s="20">
        <f t="shared" si="11"/>
        <v>23</v>
      </c>
      <c r="EN8" s="20">
        <f t="shared" si="6"/>
        <v>47</v>
      </c>
      <c r="EO8" s="20">
        <f t="shared" si="7"/>
        <v>4.7</v>
      </c>
      <c r="EP8" s="18">
        <f t="shared" si="12"/>
        <v>2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>
        <v>1</v>
      </c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5</v>
      </c>
      <c r="EE9" s="18">
        <f t="shared" si="0"/>
        <v>3</v>
      </c>
      <c r="EF9" s="18">
        <f t="shared" si="1"/>
        <v>13</v>
      </c>
      <c r="EG9" s="18">
        <f t="shared" si="2"/>
        <v>7</v>
      </c>
      <c r="EH9" s="18">
        <f t="shared" si="3"/>
        <v>6083</v>
      </c>
      <c r="EI9" s="18">
        <f t="shared" si="4"/>
        <v>406</v>
      </c>
      <c r="EJ9" s="19">
        <f t="shared" si="5"/>
        <v>44.948275862068968</v>
      </c>
      <c r="EK9" s="20">
        <f t="shared" si="9"/>
        <v>467.92307692307691</v>
      </c>
      <c r="EL9" s="20">
        <f t="shared" si="10"/>
        <v>81.2</v>
      </c>
      <c r="EM9" s="20">
        <f t="shared" si="11"/>
        <v>31.23076923076923</v>
      </c>
      <c r="EN9" s="20">
        <f t="shared" si="6"/>
        <v>11</v>
      </c>
      <c r="EO9" s="20">
        <f t="shared" si="7"/>
        <v>2.2000000000000002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1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4</v>
      </c>
      <c r="BJ41" s="5">
        <f>SUM(BJ29:BJ40)</f>
        <v>5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U1" activePane="topRight" state="frozen"/>
      <selection pane="topRight" activeCell="AV64" sqref="AV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1129</v>
      </c>
      <c r="BK3" s="26">
        <v>3</v>
      </c>
      <c r="BL3" s="26">
        <v>1</v>
      </c>
      <c r="BM3" s="26">
        <v>63</v>
      </c>
      <c r="BN3" s="26">
        <v>5</v>
      </c>
      <c r="BO3" s="25"/>
      <c r="BP3" s="24">
        <v>1485</v>
      </c>
      <c r="BQ3" s="26">
        <v>3</v>
      </c>
      <c r="BR3" s="26">
        <v>1</v>
      </c>
      <c r="BS3" s="26">
        <v>73</v>
      </c>
      <c r="BT3" s="26">
        <v>5</v>
      </c>
      <c r="BU3" s="25">
        <v>1</v>
      </c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5</v>
      </c>
      <c r="EF3" s="18">
        <f t="shared" ref="EF3:EF14" si="1">SUM(C3+I3+O3+U3+AA3+AG3+AM3+AS3+AY3+BE3+BK3+BQ3+BW3+CC3+CI3+CO3+CU3+DA3+DG3+DM3+DS3+DY3)</f>
        <v>25</v>
      </c>
      <c r="EG3" s="18">
        <f t="shared" ref="EG3:EG14" si="2">SUM(D3+J3+P3+V3+AB3+AH3+AN3+AT3+AZ3+BF3+BL3+BR3+BX3+CD3+CJ3+CP3+CV3+DB3+DH3+DN3+DT3+DZ3)</f>
        <v>13</v>
      </c>
      <c r="EH3" s="18">
        <f t="shared" ref="EH3:EH14" si="3">SUM(B3+H3+N3+T3+Z3+AF3+AL3+AR3+AX3+BD3+BJ3+BP3+BV3+CB3+CH3+CN3+CT3+CZ3+DF3+DL3+DR3+DX3)</f>
        <v>11636</v>
      </c>
      <c r="EI3" s="18">
        <f t="shared" ref="EI3:EI14" si="4">SUM(E3+K3+Q3+W3+AC3+AI3+AO3+AU3+BA3+BG3+BM3+BS3+BY3+CE3+CK3+CQ3+CW3+DC3+DI3+DO3+DU3+EA3)</f>
        <v>669</v>
      </c>
      <c r="EJ3" s="19">
        <f t="shared" ref="EJ3:EJ14" si="5">IF(EH3=0,0,(SUM(EH3/EI3)*3))</f>
        <v>52.179372197309412</v>
      </c>
      <c r="EK3" s="20">
        <f>IF(EF3=0,0,(SUM(EH3/EF3)))</f>
        <v>465.44</v>
      </c>
      <c r="EL3" s="20">
        <f>IF(ED3=0,0,SUM(EI3/ED3))</f>
        <v>66.900000000000006</v>
      </c>
      <c r="EM3" s="20">
        <f>IF(EF3=0,0,SUM(EI3/EF3))</f>
        <v>26.76</v>
      </c>
      <c r="EN3" s="20">
        <f t="shared" ref="EN3:EN14" si="6">SUM(F3+L3+R3+X3+AD3+AJ3+AP3+AV3+BB3+BH3+BN3+BT3+BZ3+CF3+CL3+CR3+CX3+DD3+DJ3+DP3+DV3+EB3)</f>
        <v>29</v>
      </c>
      <c r="EO3" s="20">
        <f t="shared" ref="EO3:EO14" si="7">IF(ED3=0,0,(SUM(EN3/ED3)))</f>
        <v>2.9</v>
      </c>
      <c r="EP3" s="18">
        <f>SUM(G3+M3+S3+Y3+AE3+AK3+AQ3+AW3+BC3+BI3+BO3+BU3+CA3+CG3+CM3+CS3+CY3+DE3+DK3+DQ3+DW3+EC3)</f>
        <v>1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>
        <v>575</v>
      </c>
      <c r="BK4" s="29">
        <v>2</v>
      </c>
      <c r="BL4" s="29">
        <v>0</v>
      </c>
      <c r="BM4" s="29">
        <v>36</v>
      </c>
      <c r="BN4" s="29">
        <v>1</v>
      </c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6</v>
      </c>
      <c r="EF4" s="18">
        <f t="shared" si="1"/>
        <v>22</v>
      </c>
      <c r="EG4" s="18">
        <f t="shared" si="2"/>
        <v>13</v>
      </c>
      <c r="EH4" s="18">
        <f t="shared" si="3"/>
        <v>9959</v>
      </c>
      <c r="EI4" s="18">
        <f t="shared" si="4"/>
        <v>623</v>
      </c>
      <c r="EJ4" s="19">
        <f t="shared" si="5"/>
        <v>47.956661316211878</v>
      </c>
      <c r="EK4" s="20">
        <f t="shared" ref="EK4:EK14" si="9">IF(EF4=0,0,(SUM(EH4/EF4)))</f>
        <v>452.68181818181819</v>
      </c>
      <c r="EL4" s="20">
        <f t="shared" ref="EL4:EL14" si="10">IF(ED4=0,0,SUM(EI4/ED4))</f>
        <v>69.222222222222229</v>
      </c>
      <c r="EM4" s="20">
        <f t="shared" ref="EM4:EM14" si="11">IF(EF4=0,0,SUM(EI4/EF4))</f>
        <v>28.318181818181817</v>
      </c>
      <c r="EN4" s="20">
        <f t="shared" si="6"/>
        <v>18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1002</v>
      </c>
      <c r="BK5" s="29">
        <v>2</v>
      </c>
      <c r="BL5" s="29">
        <v>2</v>
      </c>
      <c r="BM5" s="29">
        <v>64</v>
      </c>
      <c r="BN5" s="29">
        <v>3</v>
      </c>
      <c r="BO5" s="30"/>
      <c r="BP5" s="28">
        <v>854</v>
      </c>
      <c r="BQ5" s="29">
        <v>2</v>
      </c>
      <c r="BR5" s="29">
        <v>0</v>
      </c>
      <c r="BS5" s="29">
        <v>69</v>
      </c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10</v>
      </c>
      <c r="EE5" s="18">
        <f t="shared" si="0"/>
        <v>8</v>
      </c>
      <c r="EF5" s="18">
        <f t="shared" si="1"/>
        <v>26</v>
      </c>
      <c r="EG5" s="18">
        <f t="shared" si="2"/>
        <v>16</v>
      </c>
      <c r="EH5" s="18">
        <f t="shared" si="3"/>
        <v>12579</v>
      </c>
      <c r="EI5" s="18">
        <f t="shared" si="4"/>
        <v>778</v>
      </c>
      <c r="EJ5" s="19">
        <f t="shared" si="5"/>
        <v>48.505141388174806</v>
      </c>
      <c r="EK5" s="20">
        <f t="shared" si="9"/>
        <v>483.80769230769232</v>
      </c>
      <c r="EL5" s="20">
        <f t="shared" si="10"/>
        <v>77.8</v>
      </c>
      <c r="EM5" s="20">
        <f t="shared" si="11"/>
        <v>29.923076923076923</v>
      </c>
      <c r="EN5" s="20">
        <f t="shared" si="6"/>
        <v>24</v>
      </c>
      <c r="EO5" s="20">
        <f t="shared" si="7"/>
        <v>2.4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>
        <v>1002</v>
      </c>
      <c r="BQ6" s="29">
        <v>2</v>
      </c>
      <c r="BR6" s="29">
        <v>2</v>
      </c>
      <c r="BS6" s="29">
        <v>48</v>
      </c>
      <c r="BT6" s="29">
        <v>4</v>
      </c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9</v>
      </c>
      <c r="EE6" s="18">
        <f t="shared" si="0"/>
        <v>5</v>
      </c>
      <c r="EF6" s="18">
        <f t="shared" si="1"/>
        <v>21</v>
      </c>
      <c r="EG6" s="18">
        <f t="shared" si="2"/>
        <v>11</v>
      </c>
      <c r="EH6" s="18">
        <f t="shared" si="3"/>
        <v>10015</v>
      </c>
      <c r="EI6" s="18">
        <f t="shared" si="4"/>
        <v>589</v>
      </c>
      <c r="EJ6" s="19">
        <f t="shared" si="5"/>
        <v>51.010186757215621</v>
      </c>
      <c r="EK6" s="20">
        <f t="shared" si="9"/>
        <v>476.90476190476193</v>
      </c>
      <c r="EL6" s="20">
        <f t="shared" si="10"/>
        <v>65.444444444444443</v>
      </c>
      <c r="EM6" s="20">
        <f t="shared" si="11"/>
        <v>28.047619047619047</v>
      </c>
      <c r="EN6" s="20">
        <f t="shared" si="6"/>
        <v>26</v>
      </c>
      <c r="EO6" s="20">
        <f t="shared" si="7"/>
        <v>2.8888888888888888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>
        <v>1351</v>
      </c>
      <c r="BK7" s="29">
        <v>3</v>
      </c>
      <c r="BL7" s="29">
        <v>1</v>
      </c>
      <c r="BM7" s="29">
        <v>83</v>
      </c>
      <c r="BN7" s="29">
        <v>4</v>
      </c>
      <c r="BO7" s="30"/>
      <c r="BP7" s="28">
        <v>816</v>
      </c>
      <c r="BQ7" s="29">
        <v>2</v>
      </c>
      <c r="BR7" s="29">
        <v>0</v>
      </c>
      <c r="BS7" s="29">
        <v>57</v>
      </c>
      <c r="BT7" s="29">
        <v>1</v>
      </c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1</v>
      </c>
      <c r="EF7" s="18">
        <f t="shared" si="1"/>
        <v>14</v>
      </c>
      <c r="EG7" s="18">
        <f t="shared" si="2"/>
        <v>4</v>
      </c>
      <c r="EH7" s="18">
        <f t="shared" si="3"/>
        <v>5689</v>
      </c>
      <c r="EI7" s="18">
        <f t="shared" si="4"/>
        <v>389</v>
      </c>
      <c r="EJ7" s="19">
        <f t="shared" si="5"/>
        <v>43.874035989717221</v>
      </c>
      <c r="EK7" s="20">
        <f t="shared" si="9"/>
        <v>406.35714285714283</v>
      </c>
      <c r="EL7" s="20">
        <f t="shared" si="10"/>
        <v>64.833333333333329</v>
      </c>
      <c r="EM7" s="20">
        <f t="shared" si="11"/>
        <v>27.785714285714285</v>
      </c>
      <c r="EN7" s="20">
        <f t="shared" si="6"/>
        <v>10</v>
      </c>
      <c r="EO7" s="20">
        <f t="shared" si="7"/>
        <v>1.6666666666666667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>
        <v>1396</v>
      </c>
      <c r="BK8" s="29">
        <v>3</v>
      </c>
      <c r="BL8" s="29">
        <v>1</v>
      </c>
      <c r="BM8" s="29">
        <v>59</v>
      </c>
      <c r="BN8" s="29">
        <v>4</v>
      </c>
      <c r="BO8" s="30">
        <v>1</v>
      </c>
      <c r="BP8" s="28">
        <v>1002</v>
      </c>
      <c r="BQ8" s="29">
        <v>2</v>
      </c>
      <c r="BR8" s="29">
        <v>2</v>
      </c>
      <c r="BS8" s="29">
        <v>47</v>
      </c>
      <c r="BT8" s="29">
        <v>5</v>
      </c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6</v>
      </c>
      <c r="EF8" s="18">
        <f t="shared" si="1"/>
        <v>22</v>
      </c>
      <c r="EG8" s="18">
        <f t="shared" si="2"/>
        <v>14</v>
      </c>
      <c r="EH8" s="18">
        <f t="shared" si="3"/>
        <v>10728</v>
      </c>
      <c r="EI8" s="18">
        <f t="shared" si="4"/>
        <v>538</v>
      </c>
      <c r="EJ8" s="19">
        <f t="shared" si="5"/>
        <v>59.821561338289968</v>
      </c>
      <c r="EK8" s="20">
        <f t="shared" si="9"/>
        <v>487.63636363636363</v>
      </c>
      <c r="EL8" s="20">
        <f t="shared" si="10"/>
        <v>59.777777777777779</v>
      </c>
      <c r="EM8" s="20">
        <f t="shared" si="11"/>
        <v>24.454545454545453</v>
      </c>
      <c r="EN8" s="20">
        <f t="shared" si="6"/>
        <v>30</v>
      </c>
      <c r="EO8" s="20">
        <f t="shared" si="7"/>
        <v>3.3333333333333335</v>
      </c>
      <c r="EP8" s="18">
        <f t="shared" si="12"/>
        <v>2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2233</v>
      </c>
      <c r="EI9" s="18">
        <f t="shared" si="4"/>
        <v>219</v>
      </c>
      <c r="EJ9" s="19">
        <f t="shared" si="5"/>
        <v>30.589041095890408</v>
      </c>
      <c r="EK9" s="20">
        <f t="shared" si="9"/>
        <v>446.6</v>
      </c>
      <c r="EL9" s="20">
        <f t="shared" si="10"/>
        <v>109.5</v>
      </c>
      <c r="EM9" s="20">
        <f t="shared" si="11"/>
        <v>43.8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635</v>
      </c>
      <c r="BK10" s="29">
        <v>2</v>
      </c>
      <c r="BL10" s="29">
        <v>0</v>
      </c>
      <c r="BM10" s="29">
        <v>42</v>
      </c>
      <c r="BN10" s="29">
        <v>2</v>
      </c>
      <c r="BO10" s="30"/>
      <c r="BP10" s="28">
        <v>824</v>
      </c>
      <c r="BQ10" s="29">
        <v>2</v>
      </c>
      <c r="BR10" s="29">
        <v>0</v>
      </c>
      <c r="BS10" s="29">
        <v>51</v>
      </c>
      <c r="BT10" s="29">
        <v>2</v>
      </c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1</v>
      </c>
      <c r="EF10" s="18">
        <f t="shared" si="1"/>
        <v>12</v>
      </c>
      <c r="EG10" s="18">
        <f t="shared" si="2"/>
        <v>3</v>
      </c>
      <c r="EH10" s="18">
        <f t="shared" si="3"/>
        <v>5240</v>
      </c>
      <c r="EI10" s="18">
        <f t="shared" si="4"/>
        <v>424</v>
      </c>
      <c r="EJ10" s="19">
        <f t="shared" si="5"/>
        <v>37.075471698113205</v>
      </c>
      <c r="EK10" s="20">
        <f t="shared" si="9"/>
        <v>436.66666666666669</v>
      </c>
      <c r="EL10" s="20">
        <f t="shared" si="10"/>
        <v>84.8</v>
      </c>
      <c r="EM10" s="20">
        <f t="shared" si="11"/>
        <v>35.333333333333336</v>
      </c>
      <c r="EN10" s="20">
        <f t="shared" si="6"/>
        <v>8</v>
      </c>
      <c r="EO10" s="20">
        <f t="shared" si="7"/>
        <v>1.6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1</v>
      </c>
      <c r="BT24" s="5">
        <f t="shared" si="57"/>
        <v>0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1</v>
      </c>
      <c r="BP41" s="5">
        <f>SUM(BP29:BP40)</f>
        <v>2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1002</v>
      </c>
      <c r="BK3" s="26">
        <v>2</v>
      </c>
      <c r="BL3" s="26">
        <v>2</v>
      </c>
      <c r="BM3" s="26">
        <v>43</v>
      </c>
      <c r="BN3" s="26">
        <v>4</v>
      </c>
      <c r="BO3" s="25"/>
      <c r="BP3" s="24">
        <v>1371</v>
      </c>
      <c r="BQ3" s="26">
        <v>3</v>
      </c>
      <c r="BR3" s="26">
        <v>1</v>
      </c>
      <c r="BS3" s="26">
        <v>69</v>
      </c>
      <c r="BT3" s="26">
        <v>2</v>
      </c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24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10925</v>
      </c>
      <c r="EI3" s="18">
        <f t="shared" ref="EI3:EI14" si="4">SUM(E3+K3+Q3+W3+AC3+AI3+AO3+AU3+BA3+BG3+BM3+BS3+BY3+CE3+CK3+CQ3+CW3+DC3+DI3+DO3+DU3+EA3)</f>
        <v>611</v>
      </c>
      <c r="EJ3" s="19">
        <f t="shared" ref="EJ3:EJ14" si="5">IF(EH3=0,0,(SUM(EH3/EI3)*3))</f>
        <v>53.64157119476269</v>
      </c>
      <c r="EK3" s="20">
        <f>IF(EF3=0,0,(SUM(EH3/EF3)))</f>
        <v>455.20833333333331</v>
      </c>
      <c r="EL3" s="20">
        <f>IF(ED3=0,0,SUM(EI3/ED3))</f>
        <v>61.1</v>
      </c>
      <c r="EM3" s="20">
        <f>IF(EF3=0,0,SUM(EI3/EF3))</f>
        <v>25.458333333333332</v>
      </c>
      <c r="EN3" s="20">
        <f t="shared" ref="EN3:EN14" si="6">SUM(F3+L3+R3+X3+AD3+AJ3+AP3+AV3+BB3+BH3+BN3+BT3+BZ3+CF3+CL3+CR3+CX3+DD3+DJ3+DP3+DV3+EB3)</f>
        <v>22</v>
      </c>
      <c r="EO3" s="20">
        <f t="shared" ref="EO3:EO14" si="7">IF(ED3=0,0,(SUM(EN3/ED3)))</f>
        <v>2.2000000000000002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>
        <v>832</v>
      </c>
      <c r="BK4" s="29">
        <v>2</v>
      </c>
      <c r="BL4" s="29">
        <v>0</v>
      </c>
      <c r="BM4" s="29">
        <v>36</v>
      </c>
      <c r="BN4" s="29">
        <v>4</v>
      </c>
      <c r="BO4" s="30"/>
      <c r="BP4" s="28">
        <v>1363</v>
      </c>
      <c r="BQ4" s="29">
        <v>3</v>
      </c>
      <c r="BR4" s="29">
        <v>2</v>
      </c>
      <c r="BS4" s="29">
        <v>75</v>
      </c>
      <c r="BT4" s="29">
        <v>6</v>
      </c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8</v>
      </c>
      <c r="EF4" s="18">
        <f t="shared" si="1"/>
        <v>23</v>
      </c>
      <c r="EG4" s="18">
        <f t="shared" si="2"/>
        <v>16</v>
      </c>
      <c r="EH4" s="18">
        <f t="shared" si="3"/>
        <v>11150</v>
      </c>
      <c r="EI4" s="18">
        <f t="shared" si="4"/>
        <v>587</v>
      </c>
      <c r="EJ4" s="19">
        <f t="shared" si="5"/>
        <v>56.984667802385005</v>
      </c>
      <c r="EK4" s="20">
        <f t="shared" ref="EK4:EK14" si="9">IF(EF4=0,0,(SUM(EH4/EF4)))</f>
        <v>484.78260869565219</v>
      </c>
      <c r="EL4" s="20">
        <f t="shared" ref="EL4:EL14" si="10">IF(ED4=0,0,SUM(EI4/ED4))</f>
        <v>58.7</v>
      </c>
      <c r="EM4" s="20">
        <f t="shared" ref="EM4:EM14" si="11">IF(EF4=0,0,SUM(EI4/EF4))</f>
        <v>25.521739130434781</v>
      </c>
      <c r="EN4" s="20">
        <f t="shared" si="6"/>
        <v>38</v>
      </c>
      <c r="EO4" s="20">
        <f t="shared" si="7"/>
        <v>3.8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1463</v>
      </c>
      <c r="BK5" s="29">
        <v>3</v>
      </c>
      <c r="BL5" s="29">
        <v>1</v>
      </c>
      <c r="BM5" s="29">
        <v>103</v>
      </c>
      <c r="BN5" s="29">
        <v>2</v>
      </c>
      <c r="BO5" s="30"/>
      <c r="BP5" s="28">
        <v>601</v>
      </c>
      <c r="BQ5" s="29">
        <v>2</v>
      </c>
      <c r="BR5" s="29">
        <v>0</v>
      </c>
      <c r="BS5" s="29">
        <v>30</v>
      </c>
      <c r="BT5" s="29">
        <v>1</v>
      </c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10</v>
      </c>
      <c r="EE5" s="18">
        <f t="shared" si="0"/>
        <v>3</v>
      </c>
      <c r="EF5" s="18">
        <f t="shared" si="1"/>
        <v>109</v>
      </c>
      <c r="EG5" s="18">
        <f t="shared" si="2"/>
        <v>10</v>
      </c>
      <c r="EH5" s="18">
        <f t="shared" si="3"/>
        <v>11211</v>
      </c>
      <c r="EI5" s="18">
        <f t="shared" si="4"/>
        <v>814</v>
      </c>
      <c r="EJ5" s="19">
        <f t="shared" si="5"/>
        <v>41.31818181818182</v>
      </c>
      <c r="EK5" s="20">
        <f t="shared" si="9"/>
        <v>102.85321100917432</v>
      </c>
      <c r="EL5" s="20">
        <f t="shared" si="10"/>
        <v>81.400000000000006</v>
      </c>
      <c r="EM5" s="20">
        <f t="shared" si="11"/>
        <v>7.4678899082568808</v>
      </c>
      <c r="EN5" s="20">
        <f t="shared" si="6"/>
        <v>14</v>
      </c>
      <c r="EO5" s="20">
        <f t="shared" si="7"/>
        <v>1.4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>
        <v>1487</v>
      </c>
      <c r="BK6" s="29">
        <v>3</v>
      </c>
      <c r="BL6" s="29">
        <v>2</v>
      </c>
      <c r="BM6" s="29">
        <v>92</v>
      </c>
      <c r="BN6" s="29">
        <v>2</v>
      </c>
      <c r="BO6" s="30"/>
      <c r="BP6" s="28">
        <v>819</v>
      </c>
      <c r="BQ6" s="29">
        <v>2</v>
      </c>
      <c r="BR6" s="29">
        <v>0</v>
      </c>
      <c r="BS6" s="29">
        <v>60</v>
      </c>
      <c r="BT6" s="29">
        <v>1</v>
      </c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3</v>
      </c>
      <c r="EF6" s="18">
        <f t="shared" si="1"/>
        <v>14</v>
      </c>
      <c r="EG6" s="18">
        <f t="shared" si="2"/>
        <v>7</v>
      </c>
      <c r="EH6" s="18">
        <f t="shared" si="3"/>
        <v>6465</v>
      </c>
      <c r="EI6" s="18">
        <f t="shared" si="4"/>
        <v>387</v>
      </c>
      <c r="EJ6" s="19">
        <f t="shared" si="5"/>
        <v>50.116279069767444</v>
      </c>
      <c r="EK6" s="20">
        <f t="shared" si="9"/>
        <v>461.78571428571428</v>
      </c>
      <c r="EL6" s="20">
        <f t="shared" si="10"/>
        <v>64.5</v>
      </c>
      <c r="EM6" s="20">
        <f t="shared" si="11"/>
        <v>27.642857142857142</v>
      </c>
      <c r="EN6" s="20">
        <f t="shared" si="6"/>
        <v>14</v>
      </c>
      <c r="EO6" s="20">
        <f t="shared" si="7"/>
        <v>2.3333333333333335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>
        <v>1329</v>
      </c>
      <c r="BK8" s="29">
        <v>3</v>
      </c>
      <c r="BL8" s="29">
        <v>1</v>
      </c>
      <c r="BM8" s="29">
        <v>80</v>
      </c>
      <c r="BN8" s="29">
        <v>1</v>
      </c>
      <c r="BO8" s="30"/>
      <c r="BP8" s="28">
        <v>944</v>
      </c>
      <c r="BQ8" s="29">
        <v>2</v>
      </c>
      <c r="BR8" s="29">
        <v>0</v>
      </c>
      <c r="BS8" s="29">
        <v>64</v>
      </c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1</v>
      </c>
      <c r="EF8" s="18">
        <f t="shared" si="1"/>
        <v>15</v>
      </c>
      <c r="EG8" s="18">
        <f t="shared" si="2"/>
        <v>5</v>
      </c>
      <c r="EH8" s="18">
        <f t="shared" si="3"/>
        <v>7056</v>
      </c>
      <c r="EI8" s="18">
        <f t="shared" si="4"/>
        <v>462</v>
      </c>
      <c r="EJ8" s="19">
        <f t="shared" si="5"/>
        <v>45.81818181818182</v>
      </c>
      <c r="EK8" s="20">
        <f t="shared" si="9"/>
        <v>470.4</v>
      </c>
      <c r="EL8" s="20">
        <f t="shared" si="10"/>
        <v>77</v>
      </c>
      <c r="EM8" s="20">
        <f t="shared" si="11"/>
        <v>30.8</v>
      </c>
      <c r="EN8" s="20">
        <f t="shared" si="6"/>
        <v>8</v>
      </c>
      <c r="EO8" s="20">
        <f t="shared" si="7"/>
        <v>1.3333333333333333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>
        <v>1002</v>
      </c>
      <c r="BK11" s="29">
        <v>2</v>
      </c>
      <c r="BL11" s="29">
        <v>2</v>
      </c>
      <c r="BM11" s="29">
        <v>52</v>
      </c>
      <c r="BN11" s="29">
        <v>1</v>
      </c>
      <c r="BO11" s="30"/>
      <c r="BP11" s="28">
        <v>1426</v>
      </c>
      <c r="BQ11" s="29">
        <v>3</v>
      </c>
      <c r="BR11" s="29">
        <v>2</v>
      </c>
      <c r="BS11" s="29">
        <v>83</v>
      </c>
      <c r="BT11" s="29">
        <v>2</v>
      </c>
      <c r="BU11" s="30">
        <v>1</v>
      </c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5</v>
      </c>
      <c r="EE11" s="18">
        <f t="shared" si="0"/>
        <v>4</v>
      </c>
      <c r="EF11" s="18">
        <f t="shared" si="1"/>
        <v>11</v>
      </c>
      <c r="EG11" s="18">
        <f t="shared" si="2"/>
        <v>8</v>
      </c>
      <c r="EH11" s="18">
        <f t="shared" si="3"/>
        <v>5317</v>
      </c>
      <c r="EI11" s="18">
        <f t="shared" si="4"/>
        <v>345</v>
      </c>
      <c r="EJ11" s="19">
        <f t="shared" si="5"/>
        <v>46.234782608695653</v>
      </c>
      <c r="EK11" s="20">
        <f t="shared" si="9"/>
        <v>483.36363636363637</v>
      </c>
      <c r="EL11" s="20">
        <f t="shared" si="10"/>
        <v>69</v>
      </c>
      <c r="EM11" s="20">
        <f t="shared" si="11"/>
        <v>31.363636363636363</v>
      </c>
      <c r="EN11" s="20">
        <f t="shared" si="6"/>
        <v>8</v>
      </c>
      <c r="EO11" s="20">
        <f t="shared" si="7"/>
        <v>1.6</v>
      </c>
      <c r="EP11" s="18">
        <f t="shared" si="12"/>
        <v>1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3</v>
      </c>
      <c r="BP41" s="5">
        <f>SUM(BP29:BP40)</f>
        <v>2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M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>
        <v>1402</v>
      </c>
      <c r="BE3" s="26">
        <v>3</v>
      </c>
      <c r="BF3" s="26">
        <v>2</v>
      </c>
      <c r="BG3" s="26">
        <v>75</v>
      </c>
      <c r="BH3" s="26">
        <v>3</v>
      </c>
      <c r="BI3" s="25">
        <v>1</v>
      </c>
      <c r="BJ3" s="24"/>
      <c r="BK3" s="26"/>
      <c r="BL3" s="26"/>
      <c r="BM3" s="26"/>
      <c r="BN3" s="26"/>
      <c r="BO3" s="25"/>
      <c r="BP3" s="24">
        <v>1002</v>
      </c>
      <c r="BQ3" s="26">
        <v>2</v>
      </c>
      <c r="BR3" s="26">
        <v>2</v>
      </c>
      <c r="BS3" s="26">
        <v>33</v>
      </c>
      <c r="BT3" s="26">
        <v>7</v>
      </c>
      <c r="BU3" s="25">
        <v>1</v>
      </c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7</v>
      </c>
      <c r="EF3" s="18">
        <f t="shared" ref="EF3:EF14" si="1">SUM(C3+I3+O3+U3+AA3+AG3+AM3+AS3+AY3+BE3+BK3+BQ3+BW3+CC3+CI3+CO3+CU3+DA3+DG3+DM3+DS3+DY3)</f>
        <v>17</v>
      </c>
      <c r="EG3" s="18">
        <f t="shared" ref="EG3:EG14" si="2">SUM(D3+J3+P3+V3+AB3+AH3+AN3+AT3+AZ3+BF3+BL3+BR3+BX3+CD3+CJ3+CP3+CV3+DB3+DH3+DN3+DT3+DZ3)</f>
        <v>14</v>
      </c>
      <c r="EH3" s="18">
        <f t="shared" ref="EH3:EH14" si="3">SUM(B3+H3+N3+T3+Z3+AF3+AL3+AR3+AX3+BD3+BJ3+BP3+BV3+CB3+CH3+CN3+CT3+CZ3+DF3+DL3+DR3+DX3)</f>
        <v>8261</v>
      </c>
      <c r="EI3" s="18">
        <f t="shared" ref="EI3:EI14" si="4">SUM(E3+K3+Q3+W3+AC3+AI3+AO3+AU3+BA3+BG3+BM3+BS3+BY3+CE3+CK3+CQ3+CW3+DC3+DI3+DO3+DU3+EA3)</f>
        <v>359</v>
      </c>
      <c r="EJ3" s="19">
        <f t="shared" ref="EJ3:EJ14" si="5">IF(EH3=0,0,(SUM(EH3/EI3)*3))</f>
        <v>69.033426183844014</v>
      </c>
      <c r="EK3" s="20">
        <f>IF(EF3=0,0,(SUM(EH3/EF3)))</f>
        <v>485.94117647058823</v>
      </c>
      <c r="EL3" s="20">
        <f>IF(ED3=0,0,SUM(EI3/ED3))</f>
        <v>44.875</v>
      </c>
      <c r="EM3" s="20">
        <f>IF(EF3=0,0,SUM(EI3/EF3))</f>
        <v>21.117647058823529</v>
      </c>
      <c r="EN3" s="20">
        <f t="shared" ref="EN3:EN14" si="6">SUM(F3+L3+R3+X3+AD3+AJ3+AP3+AV3+BB3+BH3+BN3+BT3+BZ3+CF3+CL3+CR3+CX3+DD3+DJ3+DP3+DV3+EB3)</f>
        <v>37</v>
      </c>
      <c r="EO3" s="20">
        <f t="shared" ref="EO3:EO14" si="7">IF(ED3=0,0,(SUM(EN3/ED3)))</f>
        <v>4.625</v>
      </c>
      <c r="EP3" s="18">
        <f>SUM(G3+M3+S3+Y3+AE3+AK3+AQ3+AW3+BC3+BI3+BO3+BU3+CA3+CG3+CM3+CS3+CY3+DE3+DK3+DQ3+DW3+EC3)</f>
        <v>5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>
        <v>1002</v>
      </c>
      <c r="BE4" s="29">
        <v>2</v>
      </c>
      <c r="BF4" s="29">
        <v>2</v>
      </c>
      <c r="BG4" s="29">
        <v>46</v>
      </c>
      <c r="BH4" s="29">
        <v>5</v>
      </c>
      <c r="BI4" s="30"/>
      <c r="BJ4" s="28">
        <v>1002</v>
      </c>
      <c r="BK4" s="29">
        <v>2</v>
      </c>
      <c r="BL4" s="29">
        <v>2</v>
      </c>
      <c r="BM4" s="29">
        <v>60</v>
      </c>
      <c r="BN4" s="29">
        <v>3</v>
      </c>
      <c r="BO4" s="30"/>
      <c r="BP4" s="28">
        <v>1413</v>
      </c>
      <c r="BQ4" s="29">
        <v>3</v>
      </c>
      <c r="BR4" s="29">
        <v>1</v>
      </c>
      <c r="BS4" s="29">
        <v>77</v>
      </c>
      <c r="BT4" s="29">
        <v>4</v>
      </c>
      <c r="BU4" s="30">
        <v>1</v>
      </c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8</v>
      </c>
      <c r="EF4" s="18">
        <f t="shared" si="1"/>
        <v>24</v>
      </c>
      <c r="EG4" s="18">
        <f t="shared" si="2"/>
        <v>18</v>
      </c>
      <c r="EH4" s="18">
        <f t="shared" si="3"/>
        <v>11662</v>
      </c>
      <c r="EI4" s="18">
        <f t="shared" si="4"/>
        <v>608</v>
      </c>
      <c r="EJ4" s="19">
        <f t="shared" si="5"/>
        <v>57.54276315789474</v>
      </c>
      <c r="EK4" s="20">
        <f t="shared" ref="EK4:EK14" si="9">IF(EF4=0,0,(SUM(EH4/EF4)))</f>
        <v>485.91666666666669</v>
      </c>
      <c r="EL4" s="20">
        <f t="shared" ref="EL4:EL14" si="10">IF(ED4=0,0,SUM(EI4/ED4))</f>
        <v>60.8</v>
      </c>
      <c r="EM4" s="20">
        <f t="shared" ref="EM4:EM14" si="11">IF(EF4=0,0,SUM(EI4/EF4))</f>
        <v>25.333333333333332</v>
      </c>
      <c r="EN4" s="20">
        <f t="shared" si="6"/>
        <v>41</v>
      </c>
      <c r="EO4" s="20">
        <f t="shared" si="7"/>
        <v>4.0999999999999996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8</v>
      </c>
      <c r="EG5" s="18">
        <f t="shared" si="2"/>
        <v>3</v>
      </c>
      <c r="EH5" s="18">
        <f t="shared" si="3"/>
        <v>3885</v>
      </c>
      <c r="EI5" s="18">
        <f t="shared" si="4"/>
        <v>226</v>
      </c>
      <c r="EJ5" s="19">
        <f t="shared" si="5"/>
        <v>51.570796460176993</v>
      </c>
      <c r="EK5" s="20">
        <f t="shared" si="9"/>
        <v>485.625</v>
      </c>
      <c r="EL5" s="20">
        <f t="shared" si="10"/>
        <v>75.333333333333329</v>
      </c>
      <c r="EM5" s="20">
        <f t="shared" si="11"/>
        <v>28.25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>
        <v>1423</v>
      </c>
      <c r="BK6" s="29">
        <v>3</v>
      </c>
      <c r="BL6" s="29">
        <v>2</v>
      </c>
      <c r="BM6" s="29">
        <v>86</v>
      </c>
      <c r="BN6" s="29">
        <v>3</v>
      </c>
      <c r="BO6" s="30"/>
      <c r="BP6" s="28">
        <v>1002</v>
      </c>
      <c r="BQ6" s="29">
        <v>2</v>
      </c>
      <c r="BR6" s="29">
        <v>2</v>
      </c>
      <c r="BS6" s="29">
        <v>64</v>
      </c>
      <c r="BT6" s="29">
        <v>4</v>
      </c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8</v>
      </c>
      <c r="EE6" s="18">
        <f t="shared" si="0"/>
        <v>4</v>
      </c>
      <c r="EF6" s="18">
        <f t="shared" si="1"/>
        <v>18</v>
      </c>
      <c r="EG6" s="18">
        <f t="shared" si="2"/>
        <v>8</v>
      </c>
      <c r="EH6" s="18">
        <f t="shared" si="3"/>
        <v>8476</v>
      </c>
      <c r="EI6" s="18">
        <f t="shared" si="4"/>
        <v>532</v>
      </c>
      <c r="EJ6" s="19">
        <f t="shared" si="5"/>
        <v>47.796992481203006</v>
      </c>
      <c r="EK6" s="20">
        <f t="shared" si="9"/>
        <v>470.88888888888891</v>
      </c>
      <c r="EL6" s="20">
        <f t="shared" si="10"/>
        <v>66.5</v>
      </c>
      <c r="EM6" s="20">
        <f t="shared" si="11"/>
        <v>29.555555555555557</v>
      </c>
      <c r="EN6" s="20">
        <f t="shared" si="6"/>
        <v>18</v>
      </c>
      <c r="EO6" s="20">
        <f t="shared" si="7"/>
        <v>2.25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>
        <v>1002</v>
      </c>
      <c r="BE7" s="29">
        <v>2</v>
      </c>
      <c r="BF7" s="29">
        <v>2</v>
      </c>
      <c r="BG7" s="29">
        <v>51</v>
      </c>
      <c r="BH7" s="29">
        <v>1</v>
      </c>
      <c r="BI7" s="30"/>
      <c r="BJ7" s="28">
        <v>890</v>
      </c>
      <c r="BK7" s="29">
        <v>2</v>
      </c>
      <c r="BL7" s="29">
        <v>0</v>
      </c>
      <c r="BM7" s="29">
        <v>63</v>
      </c>
      <c r="BN7" s="29">
        <v>1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4</v>
      </c>
      <c r="EF7" s="18">
        <f t="shared" si="1"/>
        <v>18</v>
      </c>
      <c r="EG7" s="18">
        <f t="shared" si="2"/>
        <v>9</v>
      </c>
      <c r="EH7" s="18">
        <f t="shared" si="3"/>
        <v>8607</v>
      </c>
      <c r="EI7" s="18">
        <f t="shared" si="4"/>
        <v>662</v>
      </c>
      <c r="EJ7" s="19">
        <f t="shared" si="5"/>
        <v>39.004531722054381</v>
      </c>
      <c r="EK7" s="20">
        <f t="shared" si="9"/>
        <v>478.16666666666669</v>
      </c>
      <c r="EL7" s="20">
        <f t="shared" si="10"/>
        <v>94.571428571428569</v>
      </c>
      <c r="EM7" s="20">
        <f t="shared" si="11"/>
        <v>36.777777777777779</v>
      </c>
      <c r="EN7" s="20">
        <f t="shared" si="6"/>
        <v>8</v>
      </c>
      <c r="EO7" s="20">
        <f t="shared" si="7"/>
        <v>1.1428571428571428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785</v>
      </c>
      <c r="BE8" s="29">
        <v>2</v>
      </c>
      <c r="BF8" s="29">
        <v>0</v>
      </c>
      <c r="BG8" s="29">
        <v>48</v>
      </c>
      <c r="BH8" s="29">
        <v>2</v>
      </c>
      <c r="BI8" s="30"/>
      <c r="BJ8" s="28">
        <v>1002</v>
      </c>
      <c r="BK8" s="29">
        <v>2</v>
      </c>
      <c r="BL8" s="29">
        <v>2</v>
      </c>
      <c r="BM8" s="29">
        <v>54</v>
      </c>
      <c r="BN8" s="29">
        <v>4</v>
      </c>
      <c r="BO8" s="30"/>
      <c r="BP8" s="28">
        <v>1002</v>
      </c>
      <c r="BQ8" s="29">
        <v>2</v>
      </c>
      <c r="BR8" s="29">
        <v>2</v>
      </c>
      <c r="BS8" s="29">
        <v>59</v>
      </c>
      <c r="BT8" s="29">
        <v>4</v>
      </c>
      <c r="BU8" s="30">
        <v>1</v>
      </c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6</v>
      </c>
      <c r="EF8" s="18">
        <f t="shared" si="1"/>
        <v>20</v>
      </c>
      <c r="EG8" s="18">
        <f t="shared" si="2"/>
        <v>12</v>
      </c>
      <c r="EH8" s="18">
        <f t="shared" si="3"/>
        <v>9070</v>
      </c>
      <c r="EI8" s="18">
        <f t="shared" si="4"/>
        <v>503</v>
      </c>
      <c r="EJ8" s="19">
        <f t="shared" si="5"/>
        <v>54.09542743538767</v>
      </c>
      <c r="EK8" s="20">
        <f t="shared" si="9"/>
        <v>453.5</v>
      </c>
      <c r="EL8" s="20">
        <f t="shared" si="10"/>
        <v>50.3</v>
      </c>
      <c r="EM8" s="20">
        <f t="shared" si="11"/>
        <v>25.15</v>
      </c>
      <c r="EN8" s="20">
        <f t="shared" si="6"/>
        <v>24</v>
      </c>
      <c r="EO8" s="20">
        <f t="shared" si="7"/>
        <v>2.4</v>
      </c>
      <c r="EP8" s="18">
        <f t="shared" si="12"/>
        <v>2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>
        <v>1501</v>
      </c>
      <c r="BE9" s="29">
        <v>3</v>
      </c>
      <c r="BF9" s="29">
        <v>2</v>
      </c>
      <c r="BG9" s="29">
        <v>88</v>
      </c>
      <c r="BH9" s="29">
        <v>3</v>
      </c>
      <c r="BI9" s="30"/>
      <c r="BJ9" s="28">
        <v>1423</v>
      </c>
      <c r="BK9" s="29">
        <v>3</v>
      </c>
      <c r="BL9" s="29">
        <v>1</v>
      </c>
      <c r="BM9" s="29">
        <v>84</v>
      </c>
      <c r="BN9" s="29">
        <v>2</v>
      </c>
      <c r="BO9" s="30"/>
      <c r="BP9" s="28">
        <v>1438</v>
      </c>
      <c r="BQ9" s="29">
        <v>3</v>
      </c>
      <c r="BR9" s="29">
        <v>1</v>
      </c>
      <c r="BS9" s="29">
        <v>84</v>
      </c>
      <c r="BT9" s="29">
        <v>1</v>
      </c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9</v>
      </c>
      <c r="EE9" s="18">
        <f t="shared" si="0"/>
        <v>6</v>
      </c>
      <c r="EF9" s="18">
        <f t="shared" si="1"/>
        <v>25</v>
      </c>
      <c r="EG9" s="18">
        <f t="shared" si="2"/>
        <v>15</v>
      </c>
      <c r="EH9" s="18">
        <f t="shared" si="3"/>
        <v>12093</v>
      </c>
      <c r="EI9" s="18">
        <f t="shared" si="4"/>
        <v>720</v>
      </c>
      <c r="EJ9" s="19">
        <f t="shared" si="5"/>
        <v>50.387500000000003</v>
      </c>
      <c r="EK9" s="20">
        <f t="shared" si="9"/>
        <v>483.72</v>
      </c>
      <c r="EL9" s="20">
        <f t="shared" si="10"/>
        <v>80</v>
      </c>
      <c r="EM9" s="20">
        <f t="shared" si="11"/>
        <v>28.8</v>
      </c>
      <c r="EN9" s="20">
        <f t="shared" si="6"/>
        <v>24</v>
      </c>
      <c r="EO9" s="20">
        <f t="shared" si="7"/>
        <v>2.6666666666666665</v>
      </c>
      <c r="EP9" s="18">
        <f t="shared" si="12"/>
        <v>0</v>
      </c>
    </row>
    <row r="10" spans="1:146" x14ac:dyDescent="0.2">
      <c r="A10" s="37" t="s">
        <v>258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 t="s">
        <v>352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>
        <v>1471</v>
      </c>
      <c r="BE11" s="29">
        <v>3</v>
      </c>
      <c r="BF11" s="29">
        <v>2</v>
      </c>
      <c r="BG11" s="29">
        <v>109</v>
      </c>
      <c r="BH11" s="29">
        <v>2</v>
      </c>
      <c r="BI11" s="30"/>
      <c r="BJ11" s="28">
        <v>1495</v>
      </c>
      <c r="BK11" s="29">
        <v>3</v>
      </c>
      <c r="BL11" s="29">
        <v>2</v>
      </c>
      <c r="BM11" s="29">
        <v>96</v>
      </c>
      <c r="BN11" s="29">
        <v>3</v>
      </c>
      <c r="BO11" s="30"/>
      <c r="BP11" s="28">
        <v>1237</v>
      </c>
      <c r="BQ11" s="29">
        <v>3</v>
      </c>
      <c r="BR11" s="29">
        <v>2</v>
      </c>
      <c r="BS11" s="29">
        <v>65</v>
      </c>
      <c r="BT11" s="29">
        <v>3</v>
      </c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3</v>
      </c>
      <c r="EF11" s="18">
        <f t="shared" si="1"/>
        <v>9</v>
      </c>
      <c r="EG11" s="18">
        <f t="shared" si="2"/>
        <v>6</v>
      </c>
      <c r="EH11" s="18">
        <f t="shared" si="3"/>
        <v>4203</v>
      </c>
      <c r="EI11" s="18">
        <f t="shared" si="4"/>
        <v>270</v>
      </c>
      <c r="EJ11" s="19">
        <f t="shared" si="5"/>
        <v>46.7</v>
      </c>
      <c r="EK11" s="20">
        <f t="shared" si="9"/>
        <v>467</v>
      </c>
      <c r="EL11" s="20">
        <f t="shared" si="10"/>
        <v>90</v>
      </c>
      <c r="EM11" s="20">
        <f t="shared" si="11"/>
        <v>30</v>
      </c>
      <c r="EN11" s="20">
        <f t="shared" si="6"/>
        <v>8</v>
      </c>
      <c r="EO11" s="20">
        <f t="shared" si="7"/>
        <v>2.6666666666666665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1</v>
      </c>
      <c r="BT23" s="5">
        <f t="shared" si="57"/>
        <v>0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1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1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5</v>
      </c>
      <c r="BJ41" s="5">
        <f>SUM(BJ29:BJ40)</f>
        <v>4</v>
      </c>
      <c r="BP41" s="5">
        <f>SUM(BP29:BP40)</f>
        <v>4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>
        <v>831</v>
      </c>
      <c r="BE3" s="26">
        <v>2</v>
      </c>
      <c r="BF3" s="26">
        <v>0</v>
      </c>
      <c r="BG3" s="26">
        <v>45</v>
      </c>
      <c r="BH3" s="26">
        <v>3</v>
      </c>
      <c r="BI3" s="25"/>
      <c r="BJ3" s="24">
        <v>1002</v>
      </c>
      <c r="BK3" s="26">
        <v>2</v>
      </c>
      <c r="BL3" s="26">
        <v>2</v>
      </c>
      <c r="BM3" s="26">
        <v>53</v>
      </c>
      <c r="BN3" s="26">
        <v>3</v>
      </c>
      <c r="BO3" s="25"/>
      <c r="BP3" s="24">
        <v>1002</v>
      </c>
      <c r="BQ3" s="26">
        <v>2</v>
      </c>
      <c r="BR3" s="26">
        <v>2</v>
      </c>
      <c r="BS3" s="26">
        <v>41</v>
      </c>
      <c r="BT3" s="26">
        <v>4</v>
      </c>
      <c r="BU3" s="25">
        <v>1</v>
      </c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8</v>
      </c>
      <c r="EF3" s="18">
        <f t="shared" ref="EF3:EF14" si="1">SUM(C3+I3+O3+U3+AA3+AG3+AM3+AS3+AY3+BE3+BK3+BQ3+BW3+CC3+CI3+CO3+CU3+DA3+DG3+DM3+DS3+DY3)</f>
        <v>25</v>
      </c>
      <c r="EG3" s="18">
        <f t="shared" ref="EG3:EG14" si="2">SUM(D3+J3+P3+V3+AB3+AH3+AN3+AT3+AZ3+BF3+BL3+BR3+BX3+CD3+CJ3+CP3+CV3+DB3+DH3+DN3+DT3+DZ3)</f>
        <v>17</v>
      </c>
      <c r="EH3" s="18">
        <f t="shared" ref="EH3:EH14" si="3">SUM(B3+H3+N3+T3+Z3+AF3+AL3+AR3+AX3+BD3+BJ3+BP3+BV3+CB3+CH3+CN3+CT3+CZ3+DF3+DL3+DR3+DX3)</f>
        <v>11952</v>
      </c>
      <c r="EI3" s="18">
        <f t="shared" ref="EI3:EI14" si="4">SUM(E3+K3+Q3+W3+AC3+AI3+AO3+AU3+BA3+BG3+BM3+BS3+BY3+CE3+CK3+CQ3+CW3+DC3+DI3+DO3+DU3+EA3)</f>
        <v>692</v>
      </c>
      <c r="EJ3" s="19">
        <f t="shared" ref="EJ3:EJ14" si="5">IF(EH3=0,0,(SUM(EH3/EI3)*3))</f>
        <v>51.815028901734095</v>
      </c>
      <c r="EK3" s="20">
        <f>IF(EF3=0,0,(SUM(EH3/EF3)))</f>
        <v>478.08</v>
      </c>
      <c r="EL3" s="20">
        <f>IF(ED3=0,0,SUM(EI3/ED3))</f>
        <v>62.909090909090907</v>
      </c>
      <c r="EM3" s="20">
        <f>IF(EF3=0,0,SUM(EI3/EF3))</f>
        <v>27.68</v>
      </c>
      <c r="EN3" s="20">
        <f t="shared" ref="EN3:EN14" si="6">SUM(F3+L3+R3+X3+AD3+AJ3+AP3+AV3+BB3+BH3+BN3+BT3+BZ3+CF3+CL3+CR3+CX3+DD3+DJ3+DP3+DV3+EB3)</f>
        <v>34</v>
      </c>
      <c r="EO3" s="20">
        <f t="shared" ref="EO3:EO14" si="7">IF(ED3=0,0,(SUM(EN3/ED3)))</f>
        <v>3.0909090909090908</v>
      </c>
      <c r="EP3" s="18">
        <f>SUM(G3+M3+S3+Y3+AE3+AK3+AQ3+AW3+BC3+BI3+BO3+BU3+CA3+CG3+CM3+CS3+CY3+DE3+DK3+DQ3+DW3+EC3)</f>
        <v>1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>
        <v>1447</v>
      </c>
      <c r="BE4" s="29">
        <v>3</v>
      </c>
      <c r="BF4" s="29">
        <v>2</v>
      </c>
      <c r="BG4" s="29">
        <v>103</v>
      </c>
      <c r="BH4" s="29">
        <v>2</v>
      </c>
      <c r="BI4" s="30"/>
      <c r="BJ4" s="28">
        <v>1489</v>
      </c>
      <c r="BK4" s="29">
        <v>3</v>
      </c>
      <c r="BL4" s="29">
        <v>2</v>
      </c>
      <c r="BM4" s="29">
        <v>118</v>
      </c>
      <c r="BN4" s="29">
        <v>1</v>
      </c>
      <c r="BO4" s="30"/>
      <c r="BP4" s="28">
        <v>1311</v>
      </c>
      <c r="BQ4" s="29">
        <v>3</v>
      </c>
      <c r="BR4" s="29">
        <v>1</v>
      </c>
      <c r="BS4" s="29">
        <v>80</v>
      </c>
      <c r="BT4" s="29">
        <v>2</v>
      </c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5</v>
      </c>
      <c r="EF4" s="18">
        <f t="shared" si="1"/>
        <v>20</v>
      </c>
      <c r="EG4" s="18">
        <f t="shared" si="2"/>
        <v>11</v>
      </c>
      <c r="EH4" s="18">
        <f t="shared" si="3"/>
        <v>9236</v>
      </c>
      <c r="EI4" s="18">
        <f t="shared" si="4"/>
        <v>641</v>
      </c>
      <c r="EJ4" s="19">
        <f t="shared" si="5"/>
        <v>43.226209048361937</v>
      </c>
      <c r="EK4" s="20">
        <f t="shared" ref="EK4:EK14" si="9">IF(EF4=0,0,(SUM(EH4/EF4)))</f>
        <v>461.8</v>
      </c>
      <c r="EL4" s="20">
        <f t="shared" ref="EL4:EL14" si="10">IF(ED4=0,0,SUM(EI4/ED4))</f>
        <v>80.125</v>
      </c>
      <c r="EM4" s="20">
        <f t="shared" ref="EM4:EM14" si="11">IF(EF4=0,0,SUM(EI4/EF4))</f>
        <v>32.049999999999997</v>
      </c>
      <c r="EN4" s="20">
        <f t="shared" si="6"/>
        <v>11</v>
      </c>
      <c r="EO4" s="20">
        <f t="shared" si="7"/>
        <v>1.375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>
        <v>744</v>
      </c>
      <c r="BE5" s="29">
        <v>2</v>
      </c>
      <c r="BF5" s="29">
        <v>0</v>
      </c>
      <c r="BG5" s="29">
        <v>42</v>
      </c>
      <c r="BH5" s="29">
        <v>3</v>
      </c>
      <c r="BI5" s="30"/>
      <c r="BJ5" s="28">
        <v>1381</v>
      </c>
      <c r="BK5" s="29">
        <v>3</v>
      </c>
      <c r="BL5" s="29">
        <v>1</v>
      </c>
      <c r="BM5" s="29">
        <v>88</v>
      </c>
      <c r="BN5" s="29">
        <v>2</v>
      </c>
      <c r="BO5" s="30"/>
      <c r="BP5" s="28">
        <v>1002</v>
      </c>
      <c r="BQ5" s="29">
        <v>2</v>
      </c>
      <c r="BR5" s="29">
        <v>2</v>
      </c>
      <c r="BS5" s="29">
        <v>95</v>
      </c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11</v>
      </c>
      <c r="EE5" s="18">
        <f t="shared" si="0"/>
        <v>4</v>
      </c>
      <c r="EF5" s="18">
        <f t="shared" si="1"/>
        <v>29</v>
      </c>
      <c r="EG5" s="18">
        <f t="shared" si="2"/>
        <v>12</v>
      </c>
      <c r="EH5" s="18">
        <f t="shared" si="3"/>
        <v>13187</v>
      </c>
      <c r="EI5" s="18">
        <f t="shared" si="4"/>
        <v>950</v>
      </c>
      <c r="EJ5" s="19">
        <f t="shared" si="5"/>
        <v>41.643157894736845</v>
      </c>
      <c r="EK5" s="20">
        <f t="shared" si="9"/>
        <v>454.72413793103448</v>
      </c>
      <c r="EL5" s="20">
        <f t="shared" si="10"/>
        <v>86.36363636363636</v>
      </c>
      <c r="EM5" s="20">
        <f t="shared" si="11"/>
        <v>32.758620689655174</v>
      </c>
      <c r="EN5" s="20">
        <f t="shared" si="6"/>
        <v>15</v>
      </c>
      <c r="EO5" s="20">
        <f t="shared" si="7"/>
        <v>1.3636363636363635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>
        <v>1002</v>
      </c>
      <c r="BE6" s="29">
        <v>2</v>
      </c>
      <c r="BF6" s="29">
        <v>2</v>
      </c>
      <c r="BG6" s="29">
        <v>44</v>
      </c>
      <c r="BH6" s="29">
        <v>3</v>
      </c>
      <c r="BI6" s="30">
        <v>1</v>
      </c>
      <c r="BJ6" s="28">
        <v>1002</v>
      </c>
      <c r="BK6" s="29">
        <v>2</v>
      </c>
      <c r="BL6" s="29">
        <v>2</v>
      </c>
      <c r="BM6" s="29">
        <v>36</v>
      </c>
      <c r="BN6" s="29">
        <v>5</v>
      </c>
      <c r="BO6" s="30"/>
      <c r="BP6" s="28">
        <v>1002</v>
      </c>
      <c r="BQ6" s="29">
        <v>2</v>
      </c>
      <c r="BR6" s="29">
        <v>2</v>
      </c>
      <c r="BS6" s="29">
        <v>52</v>
      </c>
      <c r="BT6" s="29">
        <v>6</v>
      </c>
      <c r="BU6" s="30">
        <v>1</v>
      </c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11</v>
      </c>
      <c r="EE6" s="18">
        <f t="shared" si="0"/>
        <v>8</v>
      </c>
      <c r="EF6" s="18">
        <f t="shared" si="1"/>
        <v>25</v>
      </c>
      <c r="EG6" s="18">
        <f t="shared" si="2"/>
        <v>18</v>
      </c>
      <c r="EH6" s="18">
        <f t="shared" si="3"/>
        <v>12303</v>
      </c>
      <c r="EI6" s="18">
        <f t="shared" si="4"/>
        <v>642</v>
      </c>
      <c r="EJ6" s="19">
        <f t="shared" si="5"/>
        <v>57.490654205607484</v>
      </c>
      <c r="EK6" s="20">
        <f t="shared" si="9"/>
        <v>492.12</v>
      </c>
      <c r="EL6" s="20">
        <f t="shared" si="10"/>
        <v>58.363636363636367</v>
      </c>
      <c r="EM6" s="20">
        <f t="shared" si="11"/>
        <v>25.68</v>
      </c>
      <c r="EN6" s="20">
        <f t="shared" si="6"/>
        <v>39</v>
      </c>
      <c r="EO6" s="20">
        <f t="shared" si="7"/>
        <v>3.5454545454545454</v>
      </c>
      <c r="EP6" s="18">
        <f t="shared" si="12"/>
        <v>3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>
        <v>1318</v>
      </c>
      <c r="BK7" s="29">
        <v>3</v>
      </c>
      <c r="BL7" s="29">
        <v>1</v>
      </c>
      <c r="BM7" s="29">
        <v>109</v>
      </c>
      <c r="BN7" s="29"/>
      <c r="BO7" s="30"/>
      <c r="BP7" s="28">
        <v>766</v>
      </c>
      <c r="BQ7" s="29">
        <v>2</v>
      </c>
      <c r="BR7" s="29">
        <v>0</v>
      </c>
      <c r="BS7" s="29">
        <v>57</v>
      </c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9</v>
      </c>
      <c r="EE7" s="18">
        <f t="shared" si="0"/>
        <v>0</v>
      </c>
      <c r="EF7" s="18">
        <f t="shared" si="1"/>
        <v>20</v>
      </c>
      <c r="EG7" s="18">
        <f t="shared" si="2"/>
        <v>2</v>
      </c>
      <c r="EH7" s="18">
        <f t="shared" si="3"/>
        <v>7854</v>
      </c>
      <c r="EI7" s="18">
        <f t="shared" si="4"/>
        <v>651</v>
      </c>
      <c r="EJ7" s="19">
        <f t="shared" si="5"/>
        <v>36.193548387096776</v>
      </c>
      <c r="EK7" s="20">
        <f t="shared" si="9"/>
        <v>392.7</v>
      </c>
      <c r="EL7" s="20">
        <f t="shared" si="10"/>
        <v>72.333333333333329</v>
      </c>
      <c r="EM7" s="20">
        <f t="shared" si="11"/>
        <v>32.549999999999997</v>
      </c>
      <c r="EN7" s="20">
        <f t="shared" si="6"/>
        <v>1</v>
      </c>
      <c r="EO7" s="20">
        <f t="shared" si="7"/>
        <v>0.1111111111111111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794</v>
      </c>
      <c r="BE8" s="29">
        <v>2</v>
      </c>
      <c r="BF8" s="29">
        <v>0</v>
      </c>
      <c r="BG8" s="29">
        <v>57</v>
      </c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9</v>
      </c>
      <c r="EE8" s="18">
        <f t="shared" si="0"/>
        <v>1</v>
      </c>
      <c r="EF8" s="18">
        <f t="shared" si="1"/>
        <v>20</v>
      </c>
      <c r="EG8" s="18">
        <f t="shared" si="2"/>
        <v>3</v>
      </c>
      <c r="EH8" s="18">
        <f t="shared" si="3"/>
        <v>8602</v>
      </c>
      <c r="EI8" s="18">
        <f t="shared" si="4"/>
        <v>589</v>
      </c>
      <c r="EJ8" s="19">
        <f t="shared" si="5"/>
        <v>43.813242784380307</v>
      </c>
      <c r="EK8" s="20">
        <f t="shared" si="9"/>
        <v>430.1</v>
      </c>
      <c r="EL8" s="20">
        <f t="shared" si="10"/>
        <v>65.444444444444443</v>
      </c>
      <c r="EM8" s="20">
        <f t="shared" si="11"/>
        <v>29.45</v>
      </c>
      <c r="EN8" s="20">
        <f t="shared" si="6"/>
        <v>8</v>
      </c>
      <c r="EO8" s="20">
        <f t="shared" si="7"/>
        <v>0.88888888888888884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319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339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>
        <v>1401</v>
      </c>
      <c r="BE13" s="29">
        <v>3</v>
      </c>
      <c r="BF13" s="29">
        <v>1</v>
      </c>
      <c r="BG13" s="29">
        <v>81</v>
      </c>
      <c r="BH13" s="29">
        <v>2</v>
      </c>
      <c r="BI13" s="30"/>
      <c r="BJ13" s="28">
        <v>1002</v>
      </c>
      <c r="BK13" s="29">
        <v>2</v>
      </c>
      <c r="BL13" s="29">
        <v>2</v>
      </c>
      <c r="BM13" s="29">
        <v>57</v>
      </c>
      <c r="BN13" s="29">
        <v>2</v>
      </c>
      <c r="BO13" s="30">
        <v>1</v>
      </c>
      <c r="BP13" s="28">
        <v>1486</v>
      </c>
      <c r="BQ13" s="29">
        <v>3</v>
      </c>
      <c r="BR13" s="29">
        <v>1</v>
      </c>
      <c r="BS13" s="29">
        <v>84</v>
      </c>
      <c r="BT13" s="29">
        <v>5</v>
      </c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1</v>
      </c>
      <c r="EF13" s="18">
        <f t="shared" si="1"/>
        <v>8</v>
      </c>
      <c r="EG13" s="18">
        <f t="shared" si="2"/>
        <v>4</v>
      </c>
      <c r="EH13" s="18">
        <f t="shared" si="3"/>
        <v>3889</v>
      </c>
      <c r="EI13" s="18">
        <f t="shared" si="4"/>
        <v>222</v>
      </c>
      <c r="EJ13" s="19">
        <f t="shared" si="5"/>
        <v>52.554054054054056</v>
      </c>
      <c r="EK13" s="20">
        <f t="shared" si="9"/>
        <v>486.125</v>
      </c>
      <c r="EL13" s="20">
        <f t="shared" si="10"/>
        <v>74</v>
      </c>
      <c r="EM13" s="20">
        <f t="shared" si="11"/>
        <v>27.75</v>
      </c>
      <c r="EN13" s="20">
        <f t="shared" si="6"/>
        <v>9</v>
      </c>
      <c r="EO13" s="20">
        <f t="shared" si="7"/>
        <v>3</v>
      </c>
      <c r="EP13" s="18">
        <f t="shared" si="12"/>
        <v>1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1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2</v>
      </c>
      <c r="BJ41" s="5">
        <f>SUM(BJ29:BJ40)</f>
        <v>4</v>
      </c>
      <c r="BP41" s="5">
        <f>SUM(BP29:BP40)</f>
        <v>3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AE1" activePane="topRight" state="frozen"/>
      <selection pane="topRight" activeCell="Q12" sqref="Q12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>
        <v>850</v>
      </c>
      <c r="BE3" s="26">
        <v>2</v>
      </c>
      <c r="BF3" s="26">
        <v>0</v>
      </c>
      <c r="BG3" s="26">
        <v>51</v>
      </c>
      <c r="BH3" s="26">
        <v>1</v>
      </c>
      <c r="BI3" s="25"/>
      <c r="BJ3" s="24">
        <v>1475</v>
      </c>
      <c r="BK3" s="26">
        <v>3</v>
      </c>
      <c r="BL3" s="26">
        <v>1</v>
      </c>
      <c r="BM3" s="26">
        <v>89</v>
      </c>
      <c r="BN3" s="26">
        <v>4</v>
      </c>
      <c r="BO3" s="25"/>
      <c r="BP3" s="24">
        <v>946</v>
      </c>
      <c r="BQ3" s="26">
        <v>2</v>
      </c>
      <c r="BR3" s="26">
        <v>0</v>
      </c>
      <c r="BS3" s="26">
        <v>39</v>
      </c>
      <c r="BT3" s="26">
        <v>4</v>
      </c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26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11646</v>
      </c>
      <c r="EI3" s="18">
        <f t="shared" ref="EI3:EI14" si="4">SUM(E3+K3+Q3+W3+AC3+AI3+AO3+AU3+BA3+BG3+BM3+BS3+BY3+CE3+CK3+CQ3+CW3+DC3+DI3+DO3+DU3+EA3)</f>
        <v>751</v>
      </c>
      <c r="EJ3" s="19">
        <f t="shared" ref="EJ3:EJ14" si="5">IF(EH3=0,0,(SUM(EH3/EI3)*3))</f>
        <v>46.5219707057257</v>
      </c>
      <c r="EK3" s="20">
        <f>IF(EF3=0,0,(SUM(EH3/EF3)))</f>
        <v>447.92307692307691</v>
      </c>
      <c r="EL3" s="20">
        <f>IF(ED3=0,0,SUM(EI3/ED3))</f>
        <v>68.272727272727266</v>
      </c>
      <c r="EM3" s="20">
        <f>IF(EF3=0,0,SUM(EI3/EF3))</f>
        <v>28.884615384615383</v>
      </c>
      <c r="EN3" s="20">
        <f t="shared" ref="EN3:EN14" si="6">SUM(F3+L3+R3+X3+AD3+AJ3+AP3+AV3+BB3+BH3+BN3+BT3+BZ3+CF3+CL3+CR3+CX3+DD3+DJ3+DP3+DV3+EB3)</f>
        <v>33</v>
      </c>
      <c r="EO3" s="20">
        <f t="shared" ref="EO3:EO14" si="7">IF(ED3=0,0,(SUM(EN3/ED3)))</f>
        <v>3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>
        <v>1391</v>
      </c>
      <c r="BE4" s="29">
        <v>3</v>
      </c>
      <c r="BF4" s="29">
        <v>1</v>
      </c>
      <c r="BG4" s="29">
        <v>83</v>
      </c>
      <c r="BH4" s="29">
        <v>1</v>
      </c>
      <c r="BI4" s="30"/>
      <c r="BJ4" s="28"/>
      <c r="BK4" s="29"/>
      <c r="BL4" s="29"/>
      <c r="BM4" s="29"/>
      <c r="BN4" s="29"/>
      <c r="BO4" s="30"/>
      <c r="BP4" s="28">
        <v>1397</v>
      </c>
      <c r="BQ4" s="29">
        <v>3</v>
      </c>
      <c r="BR4" s="29">
        <v>2</v>
      </c>
      <c r="BS4" s="29">
        <v>81</v>
      </c>
      <c r="BT4" s="29">
        <v>4</v>
      </c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3</v>
      </c>
      <c r="EF4" s="18">
        <f t="shared" si="1"/>
        <v>22</v>
      </c>
      <c r="EG4" s="18">
        <f t="shared" si="2"/>
        <v>9</v>
      </c>
      <c r="EH4" s="18">
        <f t="shared" si="3"/>
        <v>10081</v>
      </c>
      <c r="EI4" s="18">
        <f t="shared" si="4"/>
        <v>617</v>
      </c>
      <c r="EJ4" s="19">
        <f t="shared" si="5"/>
        <v>49.016207455429502</v>
      </c>
      <c r="EK4" s="20">
        <f t="shared" ref="EK4:EK14" si="9">IF(EF4=0,0,(SUM(EH4/EF4)))</f>
        <v>458.22727272727275</v>
      </c>
      <c r="EL4" s="20">
        <f t="shared" ref="EL4:EL14" si="10">IF(ED4=0,0,SUM(EI4/ED4))</f>
        <v>68.555555555555557</v>
      </c>
      <c r="EM4" s="20">
        <f t="shared" ref="EM4:EM14" si="11">IF(EF4=0,0,SUM(EI4/EF4))</f>
        <v>28.045454545454547</v>
      </c>
      <c r="EN4" s="20">
        <f t="shared" si="6"/>
        <v>18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>
        <v>1485</v>
      </c>
      <c r="BE5" s="29">
        <v>3</v>
      </c>
      <c r="BF5" s="29">
        <v>1</v>
      </c>
      <c r="BG5" s="29">
        <v>96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66</v>
      </c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2</v>
      </c>
      <c r="EF5" s="18">
        <f t="shared" si="1"/>
        <v>13</v>
      </c>
      <c r="EG5" s="18">
        <f t="shared" si="2"/>
        <v>5</v>
      </c>
      <c r="EH5" s="18">
        <f t="shared" si="3"/>
        <v>5843</v>
      </c>
      <c r="EI5" s="18">
        <f t="shared" si="4"/>
        <v>417</v>
      </c>
      <c r="EJ5" s="19">
        <f t="shared" si="5"/>
        <v>42.035971223021583</v>
      </c>
      <c r="EK5" s="20">
        <f t="shared" si="9"/>
        <v>449.46153846153845</v>
      </c>
      <c r="EL5" s="20">
        <f t="shared" si="10"/>
        <v>69.5</v>
      </c>
      <c r="EM5" s="20">
        <f t="shared" si="11"/>
        <v>32.07692307692308</v>
      </c>
      <c r="EN5" s="20">
        <f t="shared" si="6"/>
        <v>7</v>
      </c>
      <c r="EO5" s="20">
        <f t="shared" si="7"/>
        <v>1.1666666666666667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>
        <v>1487</v>
      </c>
      <c r="BE7" s="29">
        <v>3</v>
      </c>
      <c r="BF7" s="29">
        <v>2</v>
      </c>
      <c r="BG7" s="29">
        <v>87</v>
      </c>
      <c r="BH7" s="29">
        <v>5</v>
      </c>
      <c r="BI7" s="30"/>
      <c r="BJ7" s="28"/>
      <c r="BK7" s="29"/>
      <c r="BL7" s="29"/>
      <c r="BM7" s="29"/>
      <c r="BN7" s="29"/>
      <c r="BO7" s="30"/>
      <c r="BP7" s="28">
        <v>1374</v>
      </c>
      <c r="BQ7" s="29">
        <v>3</v>
      </c>
      <c r="BR7" s="29">
        <v>2</v>
      </c>
      <c r="BS7" s="29">
        <v>83</v>
      </c>
      <c r="BT7" s="29">
        <v>2</v>
      </c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6</v>
      </c>
      <c r="EF7" s="18">
        <f t="shared" si="1"/>
        <v>22</v>
      </c>
      <c r="EG7" s="18">
        <f t="shared" si="2"/>
        <v>14</v>
      </c>
      <c r="EH7" s="18">
        <f t="shared" si="3"/>
        <v>10747</v>
      </c>
      <c r="EI7" s="18">
        <f t="shared" si="4"/>
        <v>631</v>
      </c>
      <c r="EJ7" s="19">
        <f t="shared" si="5"/>
        <v>51.095087163232961</v>
      </c>
      <c r="EK7" s="20">
        <f t="shared" si="9"/>
        <v>488.5</v>
      </c>
      <c r="EL7" s="20">
        <f t="shared" si="10"/>
        <v>78.875</v>
      </c>
      <c r="EM7" s="20">
        <f t="shared" si="11"/>
        <v>28.681818181818183</v>
      </c>
      <c r="EN7" s="20">
        <f t="shared" si="6"/>
        <v>28</v>
      </c>
      <c r="EO7" s="20">
        <f t="shared" si="7"/>
        <v>3.5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>
        <v>902</v>
      </c>
      <c r="BE8" s="29">
        <v>2</v>
      </c>
      <c r="BF8" s="29">
        <v>0</v>
      </c>
      <c r="BG8" s="29">
        <v>54</v>
      </c>
      <c r="BH8" s="29">
        <v>2</v>
      </c>
      <c r="BI8" s="30"/>
      <c r="BJ8" s="28">
        <v>930</v>
      </c>
      <c r="BK8" s="29">
        <v>2</v>
      </c>
      <c r="BL8" s="29">
        <v>0</v>
      </c>
      <c r="BM8" s="29">
        <v>59</v>
      </c>
      <c r="BN8" s="29">
        <v>2</v>
      </c>
      <c r="BO8" s="30"/>
      <c r="BP8" s="28">
        <v>994</v>
      </c>
      <c r="BQ8" s="29">
        <v>2</v>
      </c>
      <c r="BR8" s="29">
        <v>0</v>
      </c>
      <c r="BS8" s="29">
        <v>93</v>
      </c>
      <c r="BT8" s="29">
        <v>4</v>
      </c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5</v>
      </c>
      <c r="EF8" s="18">
        <f t="shared" si="1"/>
        <v>22</v>
      </c>
      <c r="EG8" s="18">
        <f t="shared" si="2"/>
        <v>10</v>
      </c>
      <c r="EH8" s="18">
        <f t="shared" si="3"/>
        <v>10430</v>
      </c>
      <c r="EI8" s="18">
        <f t="shared" si="4"/>
        <v>705</v>
      </c>
      <c r="EJ8" s="19">
        <f t="shared" si="5"/>
        <v>44.38297872340425</v>
      </c>
      <c r="EK8" s="20">
        <f t="shared" si="9"/>
        <v>474.09090909090907</v>
      </c>
      <c r="EL8" s="20">
        <f t="shared" si="10"/>
        <v>70.5</v>
      </c>
      <c r="EM8" s="20">
        <f t="shared" si="11"/>
        <v>32.045454545454547</v>
      </c>
      <c r="EN8" s="20">
        <f t="shared" si="6"/>
        <v>15</v>
      </c>
      <c r="EO8" s="20">
        <f t="shared" si="7"/>
        <v>1.5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735</v>
      </c>
      <c r="BK10" s="29">
        <v>2</v>
      </c>
      <c r="BL10" s="29">
        <v>0</v>
      </c>
      <c r="BM10" s="29">
        <v>54</v>
      </c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1</v>
      </c>
      <c r="EF10" s="18">
        <f t="shared" si="1"/>
        <v>9</v>
      </c>
      <c r="EG10" s="18">
        <f t="shared" si="2"/>
        <v>3</v>
      </c>
      <c r="EH10" s="18">
        <f t="shared" si="3"/>
        <v>4011</v>
      </c>
      <c r="EI10" s="18">
        <f t="shared" si="4"/>
        <v>275</v>
      </c>
      <c r="EJ10" s="19">
        <f t="shared" si="5"/>
        <v>43.756363636363638</v>
      </c>
      <c r="EK10" s="20">
        <f t="shared" si="9"/>
        <v>445.66666666666669</v>
      </c>
      <c r="EL10" s="20">
        <f t="shared" si="10"/>
        <v>68.75</v>
      </c>
      <c r="EM10" s="20">
        <f t="shared" si="11"/>
        <v>30.555555555555557</v>
      </c>
      <c r="EN10" s="20">
        <f t="shared" si="6"/>
        <v>4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0</v>
      </c>
      <c r="EF11" s="18">
        <f t="shared" si="1"/>
        <v>4</v>
      </c>
      <c r="EG11" s="18">
        <f t="shared" si="2"/>
        <v>0</v>
      </c>
      <c r="EH11" s="18">
        <f t="shared" si="3"/>
        <v>1784</v>
      </c>
      <c r="EI11" s="18">
        <f t="shared" si="4"/>
        <v>132</v>
      </c>
      <c r="EJ11" s="19">
        <f t="shared" si="5"/>
        <v>40.545454545454547</v>
      </c>
      <c r="EK11" s="20">
        <f t="shared" si="9"/>
        <v>446</v>
      </c>
      <c r="EL11" s="20">
        <f t="shared" si="10"/>
        <v>66</v>
      </c>
      <c r="EM11" s="20">
        <f t="shared" si="11"/>
        <v>33</v>
      </c>
      <c r="EN11" s="20">
        <f t="shared" si="6"/>
        <v>2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341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>
        <v>1490</v>
      </c>
      <c r="BK12" s="29">
        <v>3</v>
      </c>
      <c r="BL12" s="29">
        <v>1</v>
      </c>
      <c r="BM12" s="29">
        <v>90</v>
      </c>
      <c r="BN12" s="29">
        <v>3</v>
      </c>
      <c r="BO12" s="30"/>
      <c r="BP12" s="28">
        <v>878</v>
      </c>
      <c r="BQ12" s="29">
        <v>2</v>
      </c>
      <c r="BR12" s="29">
        <v>0</v>
      </c>
      <c r="BS12" s="29">
        <v>51</v>
      </c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2</v>
      </c>
      <c r="EE12" s="18">
        <f t="shared" si="0"/>
        <v>0</v>
      </c>
      <c r="EF12" s="18">
        <f t="shared" si="1"/>
        <v>5</v>
      </c>
      <c r="EG12" s="18">
        <f t="shared" si="2"/>
        <v>1</v>
      </c>
      <c r="EH12" s="18">
        <f t="shared" si="3"/>
        <v>2368</v>
      </c>
      <c r="EI12" s="18">
        <f t="shared" si="4"/>
        <v>141</v>
      </c>
      <c r="EJ12" s="19">
        <f t="shared" si="5"/>
        <v>50.38297872340425</v>
      </c>
      <c r="EK12" s="20">
        <f t="shared" si="9"/>
        <v>473.6</v>
      </c>
      <c r="EL12" s="20">
        <f t="shared" si="10"/>
        <v>70.5</v>
      </c>
      <c r="EM12" s="20">
        <f t="shared" si="11"/>
        <v>28.2</v>
      </c>
      <c r="EN12" s="20">
        <f t="shared" si="6"/>
        <v>3</v>
      </c>
      <c r="EO12" s="20">
        <f t="shared" si="7"/>
        <v>1.5</v>
      </c>
      <c r="EP12" s="18">
        <f t="shared" si="12"/>
        <v>0</v>
      </c>
    </row>
    <row r="13" spans="1:146" x14ac:dyDescent="0.2">
      <c r="A13" s="37" t="s">
        <v>274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>
        <v>1002</v>
      </c>
      <c r="BE13" s="29">
        <v>2</v>
      </c>
      <c r="BF13" s="29">
        <v>2</v>
      </c>
      <c r="BG13" s="29">
        <v>63</v>
      </c>
      <c r="BH13" s="29"/>
      <c r="BI13" s="30"/>
      <c r="BJ13" s="28">
        <v>1493</v>
      </c>
      <c r="BK13" s="29">
        <v>3</v>
      </c>
      <c r="BL13" s="29">
        <v>2</v>
      </c>
      <c r="BM13" s="29">
        <v>89</v>
      </c>
      <c r="BN13" s="29">
        <v>2</v>
      </c>
      <c r="BO13" s="30"/>
      <c r="BP13" s="28">
        <v>1002</v>
      </c>
      <c r="BQ13" s="29">
        <v>2</v>
      </c>
      <c r="BR13" s="29">
        <v>2</v>
      </c>
      <c r="BS13" s="29">
        <v>58</v>
      </c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7</v>
      </c>
      <c r="EE13" s="18">
        <f t="shared" si="0"/>
        <v>4</v>
      </c>
      <c r="EF13" s="18">
        <f t="shared" si="1"/>
        <v>18</v>
      </c>
      <c r="EG13" s="18">
        <f t="shared" si="2"/>
        <v>10</v>
      </c>
      <c r="EH13" s="18">
        <f t="shared" si="3"/>
        <v>8695</v>
      </c>
      <c r="EI13" s="18">
        <f t="shared" si="4"/>
        <v>519</v>
      </c>
      <c r="EJ13" s="19">
        <f t="shared" si="5"/>
        <v>50.260115606936424</v>
      </c>
      <c r="EK13" s="20">
        <f t="shared" si="9"/>
        <v>483.05555555555554</v>
      </c>
      <c r="EL13" s="20">
        <f t="shared" si="10"/>
        <v>74.142857142857139</v>
      </c>
      <c r="EM13" s="20">
        <f t="shared" si="11"/>
        <v>28.833333333333332</v>
      </c>
      <c r="EN13" s="20">
        <f t="shared" si="6"/>
        <v>10</v>
      </c>
      <c r="EO13" s="20">
        <f t="shared" si="7"/>
        <v>1.4285714285714286</v>
      </c>
      <c r="EP13" s="18">
        <f t="shared" si="12"/>
        <v>0</v>
      </c>
    </row>
    <row r="14" spans="1:146" x14ac:dyDescent="0.2">
      <c r="A14" s="31" t="s">
        <v>275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1</v>
      </c>
      <c r="BN26" s="5">
        <f t="shared" si="55"/>
        <v>0</v>
      </c>
      <c r="BO26" s="5">
        <f t="shared" si="56"/>
        <v>0</v>
      </c>
      <c r="BP26" s="5">
        <f t="shared" si="24"/>
        <v>1</v>
      </c>
      <c r="BT26" s="5">
        <f t="shared" si="57"/>
        <v>0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1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2</v>
      </c>
      <c r="BJ41" s="5">
        <f>SUM(BJ29:BJ40)</f>
        <v>2</v>
      </c>
      <c r="BP41" s="5">
        <f>SUM(BP29:BP40)</f>
        <v>3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AI1" activePane="topRight" state="frozen"/>
      <selection pane="topRight" activeCell="AN10" sqref="AN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>
        <v>1002</v>
      </c>
      <c r="BE3" s="26">
        <v>2</v>
      </c>
      <c r="BF3" s="26">
        <v>2</v>
      </c>
      <c r="BG3" s="26">
        <v>57</v>
      </c>
      <c r="BH3" s="26">
        <v>3</v>
      </c>
      <c r="BI3" s="25"/>
      <c r="BJ3" s="24">
        <v>1453</v>
      </c>
      <c r="BK3" s="26">
        <v>3</v>
      </c>
      <c r="BL3" s="26">
        <v>1</v>
      </c>
      <c r="BM3" s="26">
        <v>116</v>
      </c>
      <c r="BN3" s="26">
        <v>2</v>
      </c>
      <c r="BO3" s="25"/>
      <c r="BP3" s="24">
        <v>896</v>
      </c>
      <c r="BQ3" s="26">
        <v>2</v>
      </c>
      <c r="BR3" s="26">
        <v>0</v>
      </c>
      <c r="BS3" s="26">
        <v>48</v>
      </c>
      <c r="BT3" s="26">
        <v>1</v>
      </c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23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10994</v>
      </c>
      <c r="EI3" s="18">
        <f t="shared" ref="EI3:EI14" si="4">SUM(E3+K3+Q3+W3+AC3+AI3+AO3+AU3+BA3+BG3+BM3+BS3+BY3+CE3+CK3+CQ3+CW3+DC3+DI3+DO3+DU3+EA3)</f>
        <v>714</v>
      </c>
      <c r="EJ3" s="19">
        <f t="shared" ref="EJ3:EJ14" si="5">IF(EH3=0,0,(SUM(EH3/EI3)*3))</f>
        <v>46.193277310924373</v>
      </c>
      <c r="EK3" s="20">
        <f>IF(EF3=0,0,(SUM(EH3/EF3)))</f>
        <v>478</v>
      </c>
      <c r="EL3" s="20">
        <f>IF(ED3=0,0,SUM(EI3/ED3))</f>
        <v>71.400000000000006</v>
      </c>
      <c r="EM3" s="20">
        <f>IF(EF3=0,0,SUM(EI3/EF3))</f>
        <v>31.043478260869566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1.9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>
        <v>622</v>
      </c>
      <c r="BQ4" s="29">
        <v>2</v>
      </c>
      <c r="BR4" s="29">
        <v>0</v>
      </c>
      <c r="BS4" s="29">
        <v>48</v>
      </c>
      <c r="BT4" s="29">
        <v>1</v>
      </c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9</v>
      </c>
      <c r="EE4" s="18">
        <f t="shared" si="0"/>
        <v>2</v>
      </c>
      <c r="EF4" s="18">
        <f t="shared" si="1"/>
        <v>20</v>
      </c>
      <c r="EG4" s="18">
        <f t="shared" si="2"/>
        <v>5</v>
      </c>
      <c r="EH4" s="18">
        <f t="shared" si="3"/>
        <v>8757</v>
      </c>
      <c r="EI4" s="18">
        <f t="shared" si="4"/>
        <v>721</v>
      </c>
      <c r="EJ4" s="19">
        <f t="shared" si="5"/>
        <v>36.4368932038835</v>
      </c>
      <c r="EK4" s="20">
        <f t="shared" ref="EK4:EK14" si="9">IF(EF4=0,0,(SUM(EH4/EF4)))</f>
        <v>437.85</v>
      </c>
      <c r="EL4" s="20">
        <f t="shared" ref="EL4:EL14" si="10">IF(ED4=0,0,SUM(EI4/ED4))</f>
        <v>80.111111111111114</v>
      </c>
      <c r="EM4" s="20">
        <f t="shared" ref="EM4:EM14" si="11">IF(EF4=0,0,SUM(EI4/EF4))</f>
        <v>36.049999999999997</v>
      </c>
      <c r="EN4" s="20">
        <f t="shared" si="6"/>
        <v>3</v>
      </c>
      <c r="EO4" s="20">
        <f t="shared" si="7"/>
        <v>0.33333333333333331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>
        <v>824</v>
      </c>
      <c r="BE5" s="29">
        <v>2</v>
      </c>
      <c r="BF5" s="29">
        <v>0</v>
      </c>
      <c r="BG5" s="29">
        <v>60</v>
      </c>
      <c r="BH5" s="29"/>
      <c r="BI5" s="30"/>
      <c r="BJ5" s="28">
        <v>874</v>
      </c>
      <c r="BK5" s="29">
        <v>2</v>
      </c>
      <c r="BL5" s="29">
        <v>0</v>
      </c>
      <c r="BM5" s="29">
        <v>54</v>
      </c>
      <c r="BN5" s="29">
        <v>1</v>
      </c>
      <c r="BO5" s="30"/>
      <c r="BP5" s="28">
        <v>1002</v>
      </c>
      <c r="BQ5" s="29">
        <v>2</v>
      </c>
      <c r="BR5" s="29">
        <v>2</v>
      </c>
      <c r="BS5" s="29">
        <v>57</v>
      </c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10</v>
      </c>
      <c r="EE5" s="18">
        <f t="shared" si="0"/>
        <v>4</v>
      </c>
      <c r="EF5" s="18">
        <f t="shared" si="1"/>
        <v>25</v>
      </c>
      <c r="EG5" s="18">
        <f t="shared" si="2"/>
        <v>11</v>
      </c>
      <c r="EH5" s="18">
        <f t="shared" si="3"/>
        <v>11350</v>
      </c>
      <c r="EI5" s="18">
        <f t="shared" si="4"/>
        <v>787</v>
      </c>
      <c r="EJ5" s="19">
        <f t="shared" si="5"/>
        <v>43.265565438373571</v>
      </c>
      <c r="EK5" s="20">
        <f t="shared" si="9"/>
        <v>454</v>
      </c>
      <c r="EL5" s="20">
        <f t="shared" si="10"/>
        <v>78.7</v>
      </c>
      <c r="EM5" s="20">
        <f t="shared" si="11"/>
        <v>31.48</v>
      </c>
      <c r="EN5" s="20">
        <f t="shared" si="6"/>
        <v>15</v>
      </c>
      <c r="EO5" s="20">
        <f t="shared" si="7"/>
        <v>1.5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>
        <v>1002</v>
      </c>
      <c r="BE7" s="29">
        <v>2</v>
      </c>
      <c r="BF7" s="29">
        <v>2</v>
      </c>
      <c r="BG7" s="29">
        <v>52</v>
      </c>
      <c r="BH7" s="29">
        <v>1</v>
      </c>
      <c r="BI7" s="30"/>
      <c r="BJ7" s="28">
        <v>932</v>
      </c>
      <c r="BK7" s="29">
        <v>2</v>
      </c>
      <c r="BL7" s="29">
        <v>0</v>
      </c>
      <c r="BM7" s="29">
        <v>54</v>
      </c>
      <c r="BN7" s="29">
        <v>2</v>
      </c>
      <c r="BO7" s="30"/>
      <c r="BP7" s="28">
        <v>1343</v>
      </c>
      <c r="BQ7" s="29">
        <v>3</v>
      </c>
      <c r="BR7" s="29">
        <v>2</v>
      </c>
      <c r="BS7" s="29">
        <v>71</v>
      </c>
      <c r="BT7" s="29">
        <v>2</v>
      </c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11</v>
      </c>
      <c r="EE7" s="18">
        <f t="shared" si="0"/>
        <v>9</v>
      </c>
      <c r="EF7" s="18">
        <f t="shared" si="1"/>
        <v>26</v>
      </c>
      <c r="EG7" s="18">
        <f t="shared" si="2"/>
        <v>18</v>
      </c>
      <c r="EH7" s="18">
        <f t="shared" si="3"/>
        <v>12632</v>
      </c>
      <c r="EI7" s="18">
        <f t="shared" si="4"/>
        <v>746</v>
      </c>
      <c r="EJ7" s="19">
        <f t="shared" si="5"/>
        <v>50.798927613941018</v>
      </c>
      <c r="EK7" s="20">
        <f t="shared" si="9"/>
        <v>485.84615384615387</v>
      </c>
      <c r="EL7" s="20">
        <f t="shared" si="10"/>
        <v>67.818181818181813</v>
      </c>
      <c r="EM7" s="20">
        <f t="shared" si="11"/>
        <v>28.692307692307693</v>
      </c>
      <c r="EN7" s="20">
        <f t="shared" si="6"/>
        <v>31</v>
      </c>
      <c r="EO7" s="20">
        <f t="shared" si="7"/>
        <v>2.8181818181818183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>
        <v>1409</v>
      </c>
      <c r="BE11" s="29">
        <v>3</v>
      </c>
      <c r="BF11" s="29">
        <v>1</v>
      </c>
      <c r="BG11" s="29">
        <v>89</v>
      </c>
      <c r="BH11" s="29">
        <v>1</v>
      </c>
      <c r="BI11" s="30"/>
      <c r="BJ11" s="28">
        <v>1501</v>
      </c>
      <c r="BK11" s="29">
        <v>3</v>
      </c>
      <c r="BL11" s="29">
        <v>2</v>
      </c>
      <c r="BM11" s="29">
        <v>113</v>
      </c>
      <c r="BN11" s="29">
        <v>3</v>
      </c>
      <c r="BO11" s="30"/>
      <c r="BP11" s="28">
        <v>1002</v>
      </c>
      <c r="BQ11" s="29">
        <v>2</v>
      </c>
      <c r="BR11" s="29">
        <v>2</v>
      </c>
      <c r="BS11" s="29">
        <v>69</v>
      </c>
      <c r="BT11" s="29">
        <v>1</v>
      </c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9</v>
      </c>
      <c r="EE11" s="18">
        <f t="shared" si="0"/>
        <v>3</v>
      </c>
      <c r="EF11" s="18">
        <f t="shared" si="1"/>
        <v>22</v>
      </c>
      <c r="EG11" s="18">
        <f t="shared" si="2"/>
        <v>9</v>
      </c>
      <c r="EH11" s="18">
        <f t="shared" si="3"/>
        <v>10718</v>
      </c>
      <c r="EI11" s="18">
        <f t="shared" si="4"/>
        <v>831</v>
      </c>
      <c r="EJ11" s="19">
        <f t="shared" si="5"/>
        <v>38.693140794223822</v>
      </c>
      <c r="EK11" s="20">
        <f t="shared" si="9"/>
        <v>487.18181818181819</v>
      </c>
      <c r="EL11" s="20">
        <f t="shared" si="10"/>
        <v>92.333333333333329</v>
      </c>
      <c r="EM11" s="20">
        <f t="shared" si="11"/>
        <v>37.772727272727273</v>
      </c>
      <c r="EN11" s="20">
        <f t="shared" si="6"/>
        <v>18</v>
      </c>
      <c r="EO11" s="20">
        <f t="shared" si="7"/>
        <v>2</v>
      </c>
      <c r="EP11" s="18">
        <f t="shared" si="12"/>
        <v>1</v>
      </c>
    </row>
    <row r="12" spans="1:146" x14ac:dyDescent="0.2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4</v>
      </c>
      <c r="EE12" s="18">
        <f t="shared" si="0"/>
        <v>0</v>
      </c>
      <c r="EF12" s="18">
        <f t="shared" si="1"/>
        <v>11</v>
      </c>
      <c r="EG12" s="18">
        <f t="shared" si="2"/>
        <v>3</v>
      </c>
      <c r="EH12" s="18">
        <f t="shared" si="3"/>
        <v>4554</v>
      </c>
      <c r="EI12" s="18">
        <f t="shared" si="4"/>
        <v>313</v>
      </c>
      <c r="EJ12" s="19">
        <f t="shared" si="5"/>
        <v>43.64856230031949</v>
      </c>
      <c r="EK12" s="20">
        <f t="shared" si="9"/>
        <v>414</v>
      </c>
      <c r="EL12" s="20">
        <f t="shared" si="10"/>
        <v>78.25</v>
      </c>
      <c r="EM12" s="20">
        <f t="shared" si="11"/>
        <v>28.454545454545453</v>
      </c>
      <c r="EN12" s="20">
        <f t="shared" si="6"/>
        <v>2</v>
      </c>
      <c r="EO12" s="20">
        <f t="shared" si="7"/>
        <v>0.5</v>
      </c>
      <c r="EP12" s="18">
        <f t="shared" si="12"/>
        <v>0</v>
      </c>
    </row>
    <row r="13" spans="1:146" x14ac:dyDescent="0.2">
      <c r="A13" s="37" t="s">
        <v>331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>
        <v>1335</v>
      </c>
      <c r="BE13" s="29">
        <v>3</v>
      </c>
      <c r="BF13" s="29">
        <v>2</v>
      </c>
      <c r="BG13" s="29">
        <v>96</v>
      </c>
      <c r="BH13" s="29"/>
      <c r="BI13" s="30"/>
      <c r="BJ13" s="28">
        <v>525</v>
      </c>
      <c r="BK13" s="29">
        <v>2</v>
      </c>
      <c r="BL13" s="29">
        <v>0</v>
      </c>
      <c r="BM13" s="29">
        <v>33</v>
      </c>
      <c r="BN13" s="29">
        <v>1</v>
      </c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1</v>
      </c>
      <c r="EF13" s="18">
        <f t="shared" si="1"/>
        <v>7</v>
      </c>
      <c r="EG13" s="18">
        <f t="shared" si="2"/>
        <v>2</v>
      </c>
      <c r="EH13" s="18">
        <f t="shared" si="3"/>
        <v>2615</v>
      </c>
      <c r="EI13" s="18">
        <f t="shared" si="4"/>
        <v>180</v>
      </c>
      <c r="EJ13" s="19">
        <f t="shared" si="5"/>
        <v>43.583333333333336</v>
      </c>
      <c r="EK13" s="20">
        <f t="shared" si="9"/>
        <v>373.57142857142856</v>
      </c>
      <c r="EL13" s="20">
        <f t="shared" si="10"/>
        <v>60</v>
      </c>
      <c r="EM13" s="20">
        <f t="shared" si="11"/>
        <v>25.714285714285715</v>
      </c>
      <c r="EN13" s="20">
        <f t="shared" si="6"/>
        <v>3</v>
      </c>
      <c r="EO13" s="20">
        <f t="shared" si="7"/>
        <v>1</v>
      </c>
      <c r="EP13" s="18">
        <f t="shared" si="12"/>
        <v>0</v>
      </c>
    </row>
    <row r="14" spans="1:146" x14ac:dyDescent="0.2">
      <c r="A14" s="31" t="s">
        <v>340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>
        <v>1461</v>
      </c>
      <c r="BE14" s="34">
        <v>3</v>
      </c>
      <c r="BF14" s="34">
        <v>2</v>
      </c>
      <c r="BG14" s="34">
        <v>84</v>
      </c>
      <c r="BH14" s="34">
        <v>2</v>
      </c>
      <c r="BI14" s="33"/>
      <c r="BJ14" s="32">
        <v>1483</v>
      </c>
      <c r="BK14" s="34">
        <v>3</v>
      </c>
      <c r="BL14" s="34">
        <v>2</v>
      </c>
      <c r="BM14" s="34">
        <v>87</v>
      </c>
      <c r="BN14" s="34">
        <v>2</v>
      </c>
      <c r="BO14" s="33"/>
      <c r="BP14" s="32">
        <v>1002</v>
      </c>
      <c r="BQ14" s="34">
        <v>2</v>
      </c>
      <c r="BR14" s="34">
        <v>2</v>
      </c>
      <c r="BS14" s="34">
        <v>51</v>
      </c>
      <c r="BT14" s="34">
        <v>4</v>
      </c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3</v>
      </c>
      <c r="EE14" s="18">
        <f t="shared" si="0"/>
        <v>3</v>
      </c>
      <c r="EF14" s="18">
        <f t="shared" si="1"/>
        <v>8</v>
      </c>
      <c r="EG14" s="18">
        <f t="shared" si="2"/>
        <v>6</v>
      </c>
      <c r="EH14" s="18">
        <f t="shared" si="3"/>
        <v>3946</v>
      </c>
      <c r="EI14" s="18">
        <f t="shared" si="4"/>
        <v>222</v>
      </c>
      <c r="EJ14" s="19">
        <f t="shared" si="5"/>
        <v>53.324324324324323</v>
      </c>
      <c r="EK14" s="20">
        <f t="shared" si="9"/>
        <v>493.25</v>
      </c>
      <c r="EL14" s="20">
        <f t="shared" si="10"/>
        <v>74</v>
      </c>
      <c r="EM14" s="20">
        <f t="shared" si="11"/>
        <v>27.75</v>
      </c>
      <c r="EN14" s="20">
        <f t="shared" si="6"/>
        <v>8</v>
      </c>
      <c r="EO14" s="20">
        <f t="shared" si="7"/>
        <v>2.6666666666666665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1</v>
      </c>
      <c r="BH28" s="5">
        <f t="shared" si="53"/>
        <v>0</v>
      </c>
      <c r="BI28" s="5">
        <f t="shared" si="54"/>
        <v>0</v>
      </c>
      <c r="BJ28" s="5">
        <f t="shared" si="23"/>
        <v>1</v>
      </c>
      <c r="BN28" s="5">
        <f t="shared" si="55"/>
        <v>0</v>
      </c>
      <c r="BO28" s="5">
        <f t="shared" si="56"/>
        <v>0</v>
      </c>
      <c r="BP28" s="5">
        <f t="shared" si="24"/>
        <v>1</v>
      </c>
      <c r="BT28" s="5">
        <f t="shared" si="57"/>
        <v>0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1</v>
      </c>
      <c r="BE40" s="14"/>
      <c r="BF40" s="14"/>
      <c r="BG40" s="14"/>
      <c r="BH40" s="14"/>
      <c r="BI40" s="14"/>
      <c r="BJ40" s="14">
        <f t="shared" si="89"/>
        <v>1</v>
      </c>
      <c r="BK40" s="14"/>
      <c r="BL40" s="14"/>
      <c r="BM40" s="14">
        <f>IF(BJ40=1,BM14,"")</f>
        <v>87</v>
      </c>
      <c r="BN40" s="14"/>
      <c r="BO40" s="14"/>
      <c r="BP40" s="14">
        <f t="shared" si="90"/>
        <v>1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4</v>
      </c>
      <c r="BJ41" s="5">
        <f>SUM(BJ29:BJ40)</f>
        <v>2</v>
      </c>
      <c r="BP41" s="5">
        <f>SUM(BP29:BP40)</f>
        <v>4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AD11" sqref="AD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2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7</v>
      </c>
      <c r="EO11" s="20">
        <f t="shared" si="7"/>
        <v>2.3333333333333335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302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69" t="s">
        <v>22</v>
      </c>
      <c r="C1" s="169"/>
      <c r="D1" s="169"/>
      <c r="E1" s="169"/>
      <c r="F1" s="169"/>
      <c r="G1" s="169"/>
      <c r="H1" s="169" t="s">
        <v>23</v>
      </c>
      <c r="I1" s="169"/>
      <c r="J1" s="169"/>
      <c r="K1" s="169"/>
      <c r="L1" s="169"/>
      <c r="M1" s="169"/>
      <c r="N1" s="169" t="s">
        <v>24</v>
      </c>
      <c r="O1" s="169"/>
      <c r="P1" s="169"/>
      <c r="Q1" s="169"/>
      <c r="R1" s="169"/>
      <c r="S1" s="169"/>
      <c r="T1" s="169" t="s">
        <v>25</v>
      </c>
      <c r="U1" s="169"/>
      <c r="V1" s="169"/>
      <c r="W1" s="169"/>
      <c r="X1" s="169"/>
      <c r="Y1" s="169"/>
      <c r="Z1" s="169" t="s">
        <v>26</v>
      </c>
      <c r="AA1" s="169"/>
      <c r="AB1" s="169"/>
      <c r="AC1" s="169"/>
      <c r="AD1" s="169"/>
      <c r="AE1" s="169"/>
      <c r="AF1" s="169" t="s">
        <v>27</v>
      </c>
      <c r="AG1" s="169"/>
      <c r="AH1" s="169"/>
      <c r="AI1" s="169"/>
      <c r="AJ1" s="169"/>
      <c r="AK1" s="169"/>
      <c r="AL1" s="169" t="s">
        <v>28</v>
      </c>
      <c r="AM1" s="169"/>
      <c r="AN1" s="169"/>
      <c r="AO1" s="169"/>
      <c r="AP1" s="169"/>
      <c r="AQ1" s="169"/>
      <c r="AR1" s="169" t="s">
        <v>29</v>
      </c>
      <c r="AS1" s="169"/>
      <c r="AT1" s="169"/>
      <c r="AU1" s="169"/>
      <c r="AV1" s="169"/>
      <c r="AW1" s="169"/>
      <c r="AX1" s="169" t="s">
        <v>30</v>
      </c>
      <c r="AY1" s="169"/>
      <c r="AZ1" s="169"/>
      <c r="BA1" s="169"/>
      <c r="BB1" s="169"/>
      <c r="BC1" s="169"/>
      <c r="BD1" s="169" t="s">
        <v>31</v>
      </c>
      <c r="BE1" s="169"/>
      <c r="BF1" s="169"/>
      <c r="BG1" s="169"/>
      <c r="BH1" s="169"/>
      <c r="BI1" s="169"/>
      <c r="BJ1" s="169" t="s">
        <v>32</v>
      </c>
      <c r="BK1" s="169"/>
      <c r="BL1" s="169"/>
      <c r="BM1" s="169"/>
      <c r="BN1" s="169"/>
      <c r="BO1" s="169"/>
      <c r="BP1" s="169" t="s">
        <v>33</v>
      </c>
      <c r="BQ1" s="169"/>
      <c r="BR1" s="169"/>
      <c r="BS1" s="169"/>
      <c r="BT1" s="169"/>
      <c r="BU1" s="169"/>
      <c r="BV1" s="169" t="s">
        <v>34</v>
      </c>
      <c r="BW1" s="169"/>
      <c r="BX1" s="169"/>
      <c r="BY1" s="169"/>
      <c r="BZ1" s="169"/>
      <c r="CA1" s="169"/>
      <c r="CB1" s="169" t="s">
        <v>35</v>
      </c>
      <c r="CC1" s="169"/>
      <c r="CD1" s="169"/>
      <c r="CE1" s="169"/>
      <c r="CF1" s="169"/>
      <c r="CG1" s="169"/>
      <c r="CH1" s="169" t="s">
        <v>36</v>
      </c>
      <c r="CI1" s="169"/>
      <c r="CJ1" s="169"/>
      <c r="CK1" s="169"/>
      <c r="CL1" s="169"/>
      <c r="CM1" s="169"/>
      <c r="CN1" s="169" t="s">
        <v>37</v>
      </c>
      <c r="CO1" s="169"/>
      <c r="CP1" s="169"/>
      <c r="CQ1" s="169"/>
      <c r="CR1" s="169"/>
      <c r="CS1" s="169"/>
      <c r="CT1" s="169" t="s">
        <v>38</v>
      </c>
      <c r="CU1" s="169"/>
      <c r="CV1" s="169"/>
      <c r="CW1" s="169"/>
      <c r="CX1" s="169"/>
      <c r="CY1" s="169"/>
      <c r="CZ1" s="169" t="s">
        <v>39</v>
      </c>
      <c r="DA1" s="169"/>
      <c r="DB1" s="169"/>
      <c r="DC1" s="169"/>
      <c r="DD1" s="169"/>
      <c r="DE1" s="169"/>
      <c r="DF1" s="169" t="s">
        <v>40</v>
      </c>
      <c r="DG1" s="169"/>
      <c r="DH1" s="169"/>
      <c r="DI1" s="169"/>
      <c r="DJ1" s="169"/>
      <c r="DK1" s="169"/>
      <c r="DL1" s="169" t="s">
        <v>41</v>
      </c>
      <c r="DM1" s="169"/>
      <c r="DN1" s="169"/>
      <c r="DO1" s="169"/>
      <c r="DP1" s="169"/>
      <c r="DQ1" s="169"/>
      <c r="DR1" s="169" t="s">
        <v>42</v>
      </c>
      <c r="DS1" s="169"/>
      <c r="DT1" s="169"/>
      <c r="DU1" s="169"/>
      <c r="DV1" s="169"/>
      <c r="DW1" s="169"/>
      <c r="DX1" s="169" t="s">
        <v>43</v>
      </c>
      <c r="DY1" s="169"/>
      <c r="DZ1" s="169"/>
      <c r="EA1" s="169"/>
      <c r="EB1" s="169"/>
      <c r="EC1" s="169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7</v>
      </c>
      <c r="C2" s="20">
        <f>'CRICKET CLUB'!EN3</f>
        <v>7</v>
      </c>
      <c r="D2" s="11">
        <f>'CRICKET CLUB'!EO3</f>
        <v>1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10</v>
      </c>
      <c r="C3" s="20">
        <f>'CRICKET CLUB'!EN4</f>
        <v>28</v>
      </c>
      <c r="D3" s="11">
        <f>'CRICKET CLUB'!EO4</f>
        <v>2.8</v>
      </c>
      <c r="E3" s="5">
        <f t="shared" ref="E3:E66" si="0">IF(B3&gt;=10,1,0)</f>
        <v>1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6</v>
      </c>
      <c r="C4" s="20">
        <f>'CRICKET CLUB'!EN5</f>
        <v>14</v>
      </c>
      <c r="D4" s="11">
        <f>'CRICKET CLUB'!EO5</f>
        <v>2.3333333333333335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10</v>
      </c>
      <c r="C5" s="20">
        <f>'CRICKET CLUB'!EN6</f>
        <v>18</v>
      </c>
      <c r="D5" s="11">
        <f>'CRICKET CLUB'!EO6</f>
        <v>1.8</v>
      </c>
      <c r="E5" s="5">
        <f t="shared" si="0"/>
        <v>1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10</v>
      </c>
      <c r="C6" s="20">
        <f>'CRICKET CLUB'!EN7</f>
        <v>27</v>
      </c>
      <c r="D6" s="11">
        <f>'CRICKET CLUB'!EO7</f>
        <v>2.7</v>
      </c>
      <c r="E6" s="5">
        <f t="shared" si="0"/>
        <v>1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9</v>
      </c>
      <c r="C7" s="20">
        <f>'CRICKET CLUB'!EN8</f>
        <v>29</v>
      </c>
      <c r="D7" s="11">
        <f>'CRICKET CLUB'!EO8</f>
        <v>3.2222222222222223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8</v>
      </c>
      <c r="C8" s="20">
        <f>'CRICKET CLUB'!EN9</f>
        <v>10</v>
      </c>
      <c r="D8" s="11">
        <f>'CRICKET CLUB'!EO9</f>
        <v>1.25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10</v>
      </c>
      <c r="C14" s="20">
        <f>SPORTSMANS!EN3</f>
        <v>25</v>
      </c>
      <c r="D14" s="11">
        <f>SPORTSMANS!EO3</f>
        <v>2.5</v>
      </c>
      <c r="E14" s="5">
        <f t="shared" si="0"/>
        <v>1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9</v>
      </c>
      <c r="C15" s="20">
        <f>SPORTSMANS!EN4</f>
        <v>39</v>
      </c>
      <c r="D15" s="11">
        <f>SPORTSMANS!EO4</f>
        <v>4.333333333333333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10</v>
      </c>
      <c r="C16" s="20">
        <f>SPORTSMANS!EN5</f>
        <v>34</v>
      </c>
      <c r="D16" s="11">
        <f>SPORTSMANS!EO5</f>
        <v>3.4</v>
      </c>
      <c r="E16" s="5">
        <f t="shared" si="0"/>
        <v>1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10</v>
      </c>
      <c r="C17" s="20">
        <f>SPORTSMANS!EN6</f>
        <v>31</v>
      </c>
      <c r="D17" s="11">
        <f>SPORTSMANS!EO6</f>
        <v>3.1</v>
      </c>
      <c r="E17" s="5">
        <f t="shared" si="0"/>
        <v>1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6</v>
      </c>
      <c r="C18" s="20">
        <f>SPORTSMANS!EN7</f>
        <v>10</v>
      </c>
      <c r="D18" s="11">
        <f>SPORTSMANS!EO7</f>
        <v>1.6666666666666667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10</v>
      </c>
      <c r="C19" s="20">
        <f>SPORTSMANS!EN8</f>
        <v>47</v>
      </c>
      <c r="D19" s="11">
        <f>SPORTSMANS!EO8</f>
        <v>4.7</v>
      </c>
      <c r="E19" s="5">
        <f t="shared" si="0"/>
        <v>1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5</v>
      </c>
      <c r="C20" s="20">
        <f>SPORTSMANS!EN9</f>
        <v>11</v>
      </c>
      <c r="D20" s="11">
        <f>SPORTSMANS!EO9</f>
        <v>2.2000000000000002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10</v>
      </c>
      <c r="C26" s="20">
        <f>'TICKLE TOBY'!EN3</f>
        <v>29</v>
      </c>
      <c r="D26" s="11">
        <f>'TICKLE TOBY'!EO3</f>
        <v>2.9</v>
      </c>
      <c r="E26" s="5">
        <f t="shared" si="0"/>
        <v>1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9</v>
      </c>
      <c r="C27" s="20">
        <f>'TICKLE TOBY'!EN4</f>
        <v>18</v>
      </c>
      <c r="D27" s="11">
        <f>'TICKLE TOBY'!EO4</f>
        <v>2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10</v>
      </c>
      <c r="C28" s="20">
        <f>'TICKLE TOBY'!EN5</f>
        <v>24</v>
      </c>
      <c r="D28" s="11">
        <f>'TICKLE TOBY'!EO5</f>
        <v>2.4</v>
      </c>
      <c r="E28" s="5">
        <f t="shared" si="0"/>
        <v>1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9</v>
      </c>
      <c r="C29" s="20">
        <f>'TICKLE TOBY'!EN6</f>
        <v>26</v>
      </c>
      <c r="D29" s="11">
        <f>'TICKLE TOBY'!EO6</f>
        <v>2.8888888888888888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6</v>
      </c>
      <c r="C30" s="20">
        <f>'TICKLE TOBY'!EN7</f>
        <v>10</v>
      </c>
      <c r="D30" s="11">
        <f>'TICKLE TOBY'!EO7</f>
        <v>1.6666666666666667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9</v>
      </c>
      <c r="C31" s="20">
        <f>'TICKLE TOBY'!EN8</f>
        <v>30</v>
      </c>
      <c r="D31" s="11">
        <f>'TICKLE TOBY'!EO8</f>
        <v>3.3333333333333335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2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5</v>
      </c>
      <c r="C33" s="20">
        <f>'TICKLE TOBY'!EN10</f>
        <v>8</v>
      </c>
      <c r="D33" s="11">
        <f>'TICKLE TOBY'!EO10</f>
        <v>1.6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10</v>
      </c>
      <c r="C38" s="20">
        <f>CROWN!EN3</f>
        <v>22</v>
      </c>
      <c r="D38" s="11">
        <f>CROWN!EO3</f>
        <v>2.2000000000000002</v>
      </c>
      <c r="E38" s="5">
        <f t="shared" si="0"/>
        <v>1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10</v>
      </c>
      <c r="C39" s="20">
        <f>CROWN!EN4</f>
        <v>38</v>
      </c>
      <c r="D39" s="11">
        <f>CROWN!EO4</f>
        <v>3.8</v>
      </c>
      <c r="E39" s="5">
        <f t="shared" si="0"/>
        <v>1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10</v>
      </c>
      <c r="C40" s="20">
        <f>CROWN!EN5</f>
        <v>14</v>
      </c>
      <c r="D40" s="11">
        <f>CROWN!EO5</f>
        <v>1.4</v>
      </c>
      <c r="E40" s="5">
        <f t="shared" si="0"/>
        <v>1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6</v>
      </c>
      <c r="C41" s="20">
        <f>CROWN!EN6</f>
        <v>14</v>
      </c>
      <c r="D41" s="11">
        <f>CROWN!EO6</f>
        <v>2.3333333333333335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6</v>
      </c>
      <c r="C43" s="20">
        <f>CROWN!EN8</f>
        <v>8</v>
      </c>
      <c r="D43" s="11">
        <f>CROWN!EO8</f>
        <v>1.3333333333333333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5</v>
      </c>
      <c r="C46" s="20">
        <f>CROWN!EN11</f>
        <v>8</v>
      </c>
      <c r="D46" s="11">
        <f>CROWN!EO11</f>
        <v>1.6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8</v>
      </c>
      <c r="C50" s="20">
        <f>'JOLLY MINSTER "A"'!EN3</f>
        <v>37</v>
      </c>
      <c r="D50" s="11">
        <f>'JOLLY MINSTER "A"'!EO3</f>
        <v>4.625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10</v>
      </c>
      <c r="C51" s="20">
        <f>'JOLLY MINSTER "A"'!EN4</f>
        <v>41</v>
      </c>
      <c r="D51" s="11">
        <f>'JOLLY MINSTER "A"'!EO4</f>
        <v>4.0999999999999996</v>
      </c>
      <c r="E51" s="5">
        <f t="shared" si="0"/>
        <v>1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3</v>
      </c>
      <c r="C52" s="20">
        <f>'JOLLY MINSTER "A"'!EN5</f>
        <v>7</v>
      </c>
      <c r="D52" s="11">
        <f>'JOLLY MINSTER "A"'!EO5</f>
        <v>2.3333333333333335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8</v>
      </c>
      <c r="C53" s="20">
        <f>'JOLLY MINSTER "A"'!EN6</f>
        <v>18</v>
      </c>
      <c r="D53" s="11">
        <f>'JOLLY MINSTER "A"'!EO6</f>
        <v>2.25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7</v>
      </c>
      <c r="C54" s="20">
        <f>'JOLLY MINSTER "A"'!EN7</f>
        <v>8</v>
      </c>
      <c r="D54" s="11">
        <f>'JOLLY MINSTER "A"'!EO7</f>
        <v>1.1428571428571428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10</v>
      </c>
      <c r="C55" s="20">
        <f>'JOLLY MINSTER "A"'!EN8</f>
        <v>24</v>
      </c>
      <c r="D55" s="11">
        <f>'JOLLY MINSTER "A"'!EO8</f>
        <v>2.4</v>
      </c>
      <c r="E55" s="5">
        <f t="shared" si="0"/>
        <v>1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9</v>
      </c>
      <c r="C56" s="20">
        <f>'JOLLY MINSTER "A"'!EN9</f>
        <v>24</v>
      </c>
      <c r="D56" s="11">
        <f>'JOLLY MINSTER "A"'!EO9</f>
        <v>2.6666666666666665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 t="str">
        <f>'JOLLY MINSTER "A"'!A11</f>
        <v>MAXWELL HEADLAM</v>
      </c>
      <c r="B58" s="18">
        <f>'JOLLY MINSTER "A"'!ED11</f>
        <v>3</v>
      </c>
      <c r="C58" s="20">
        <f>'JOLLY MINSTER "A"'!EN11</f>
        <v>8</v>
      </c>
      <c r="D58" s="11">
        <f>'JOLLY MINSTER "A"'!EO11</f>
        <v>2.6666666666666665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11</v>
      </c>
      <c r="C62" s="20">
        <f>'JOLLY MINSTER "B"'!EN3</f>
        <v>34</v>
      </c>
      <c r="D62" s="11">
        <f>'JOLLY MINSTER "B"'!EO3</f>
        <v>3.0909090909090908</v>
      </c>
      <c r="E62" s="5">
        <f t="shared" si="0"/>
        <v>1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8</v>
      </c>
      <c r="C63" s="20">
        <f>'JOLLY MINSTER "B"'!EN4</f>
        <v>11</v>
      </c>
      <c r="D63" s="11">
        <f>'JOLLY MINSTER "B"'!EO4</f>
        <v>1.375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11</v>
      </c>
      <c r="C64" s="20">
        <f>'JOLLY MINSTER "B"'!EN5</f>
        <v>15</v>
      </c>
      <c r="D64" s="11">
        <f>'JOLLY MINSTER "B"'!EO5</f>
        <v>1.3636363636363635</v>
      </c>
      <c r="E64" s="5">
        <f t="shared" si="0"/>
        <v>1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11</v>
      </c>
      <c r="C65" s="20">
        <f>'JOLLY MINSTER "B"'!EN6</f>
        <v>39</v>
      </c>
      <c r="D65" s="11">
        <f>'JOLLY MINSTER "B"'!EO6</f>
        <v>3.5454545454545454</v>
      </c>
      <c r="E65" s="5">
        <f t="shared" si="0"/>
        <v>1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9</v>
      </c>
      <c r="C66" s="20">
        <f>'JOLLY MINSTER "B"'!EN7</f>
        <v>1</v>
      </c>
      <c r="D66" s="11">
        <f>'JOLLY MINSTER "B"'!EO7</f>
        <v>0.1111111111111111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9</v>
      </c>
      <c r="C67" s="20">
        <f>'JOLLY MINSTER "B"'!EN8</f>
        <v>8</v>
      </c>
      <c r="D67" s="11">
        <f>'JOLLY MINSTER "B"'!EO8</f>
        <v>0.88888888888888884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 t="str">
        <f>'JOLLY MINSTER "B"'!A13</f>
        <v>ALEX SINCLAIRE (2)</v>
      </c>
      <c r="B72" s="18">
        <f>'JOLLY MINSTER "B"'!ED13</f>
        <v>3</v>
      </c>
      <c r="C72" s="20">
        <f>'JOLLY MINSTER "B"'!EN13</f>
        <v>9</v>
      </c>
      <c r="D72" s="11">
        <f>'JOLLY MINSTER "B"'!EO13</f>
        <v>3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11</v>
      </c>
      <c r="C74" s="20">
        <f>'WORKMENS CLUB "A"'!EN3</f>
        <v>33</v>
      </c>
      <c r="D74" s="11">
        <f>'WORKMENS CLUB "A"'!EO3</f>
        <v>3</v>
      </c>
      <c r="E74" s="5">
        <f t="shared" si="1"/>
        <v>1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9</v>
      </c>
      <c r="C75" s="20">
        <f>'WORKMENS CLUB "A"'!EN4</f>
        <v>18</v>
      </c>
      <c r="D75" s="11">
        <f>'WORKMENS CLUB "A"'!EO4</f>
        <v>2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6</v>
      </c>
      <c r="C76" s="20">
        <f>'WORKMENS CLUB "A"'!EN5</f>
        <v>7</v>
      </c>
      <c r="D76" s="11">
        <f>'WORKMENS CLUB "A"'!EO5</f>
        <v>1.1666666666666667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8</v>
      </c>
      <c r="C78" s="20">
        <f>'WORKMENS CLUB "A"'!EN7</f>
        <v>28</v>
      </c>
      <c r="D78" s="11">
        <f>'WORKMENS CLUB "A"'!EO7</f>
        <v>3.5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10</v>
      </c>
      <c r="C79" s="20">
        <f>'WORKMENS CLUB "A"'!EN8</f>
        <v>15</v>
      </c>
      <c r="D79" s="11">
        <f>'WORKMENS CLUB "A"'!EO8</f>
        <v>1.5</v>
      </c>
      <c r="E79" s="5">
        <f t="shared" si="1"/>
        <v>1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4</v>
      </c>
      <c r="C81" s="20">
        <f>'WORKMENS CLUB "A"'!EN10</f>
        <v>4</v>
      </c>
      <c r="D81" s="11">
        <f>'WORKMENS CLUB "A"'!EO10</f>
        <v>1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2</v>
      </c>
      <c r="C82" s="20">
        <f>'WORKMENS CLUB "A"'!EN11</f>
        <v>2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KIAN WHITING (2)</v>
      </c>
      <c r="B83" s="18">
        <f>'WORKMENS CLUB "A"'!ED12</f>
        <v>2</v>
      </c>
      <c r="C83" s="20">
        <f>'WORKMENS CLUB "A"'!EN12</f>
        <v>3</v>
      </c>
      <c r="D83" s="11">
        <f>'WORKMENS CLUB "A"'!EO12</f>
        <v>1.5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7</v>
      </c>
      <c r="C84" s="20">
        <f>'WORKMENS CLUB "A"'!EN13</f>
        <v>10</v>
      </c>
      <c r="D84" s="11">
        <f>'WORKMENS CLUB "A"'!EO13</f>
        <v>1.4285714285714286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10</v>
      </c>
      <c r="C86" s="20">
        <f>'WORKMENS CLUB "B"'!EN3</f>
        <v>19</v>
      </c>
      <c r="D86" s="11">
        <f>'WORKMENS CLUB "B"'!EO3</f>
        <v>1.9</v>
      </c>
      <c r="E86" s="5">
        <f t="shared" si="1"/>
        <v>1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9</v>
      </c>
      <c r="C87" s="20">
        <f>'WORKMENS CLUB "B"'!EN4</f>
        <v>3</v>
      </c>
      <c r="D87" s="11">
        <f>'WORKMENS CLUB "B"'!EO4</f>
        <v>0.33333333333333331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10</v>
      </c>
      <c r="C88" s="20">
        <f>'WORKMENS CLUB "B"'!EN5</f>
        <v>15</v>
      </c>
      <c r="D88" s="11">
        <f>'WORKMENS CLUB "B"'!EO5</f>
        <v>1.5</v>
      </c>
      <c r="E88" s="5">
        <f t="shared" si="1"/>
        <v>1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11</v>
      </c>
      <c r="C90" s="20">
        <f>'WORKMENS CLUB "B"'!EN7</f>
        <v>31</v>
      </c>
      <c r="D90" s="11">
        <f>'WORKMENS CLUB "B"'!EO7</f>
        <v>2.8181818181818183</v>
      </c>
      <c r="E90" s="5">
        <f t="shared" si="1"/>
        <v>1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9</v>
      </c>
      <c r="C94" s="20">
        <f>'WORKMENS CLUB "B"'!EN11</f>
        <v>18</v>
      </c>
      <c r="D94" s="11">
        <f>'WORKMENS CLUB "B"'!EO11</f>
        <v>2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4</v>
      </c>
      <c r="C95" s="20">
        <f>'WORKMENS CLUB "B"'!EN12</f>
        <v>2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 t="str">
        <f>'WORKMENS CLUB "B"'!A13</f>
        <v>JOE HUTCHINSON</v>
      </c>
      <c r="B96" s="18">
        <f>'WORKMENS CLUB "B"'!ED13</f>
        <v>3</v>
      </c>
      <c r="C96" s="20">
        <f>'WORKMENS CLUB "B"'!EN13</f>
        <v>3</v>
      </c>
      <c r="D96" s="11">
        <f>'WORKMENS CLUB "B"'!EO13</f>
        <v>1</v>
      </c>
      <c r="E96" s="5">
        <f t="shared" si="1"/>
        <v>0</v>
      </c>
      <c r="F96" s="17"/>
    </row>
    <row r="97" spans="1:6" s="1" customFormat="1" x14ac:dyDescent="0.2">
      <c r="A97" s="18" t="str">
        <f>'WORKMENS CLUB "B"'!A14</f>
        <v>ANDREAS (2)</v>
      </c>
      <c r="B97" s="18">
        <f>'WORKMENS CLUB "B"'!ED14</f>
        <v>3</v>
      </c>
      <c r="C97" s="20">
        <f>'WORKMENS CLUB "B"'!EN14</f>
        <v>8</v>
      </c>
      <c r="D97" s="11">
        <f>'WORKMENS CLUB "B"'!EO14</f>
        <v>2.6666666666666665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7</v>
      </c>
      <c r="D106" s="11">
        <f>'MASONS ARMS'!EO11</f>
        <v>2.3333333333333335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2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2</v>
      </c>
      <c r="C15" s="17"/>
    </row>
    <row r="16" spans="1:4" x14ac:dyDescent="0.2">
      <c r="A16" s="18" t="str">
        <f>SPORTSMANS!A5</f>
        <v>IAN WHITTAKER</v>
      </c>
      <c r="B16" s="18">
        <f>SPORTSMANS!EP5</f>
        <v>1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1</v>
      </c>
      <c r="C18" s="17"/>
    </row>
    <row r="19" spans="1:3" x14ac:dyDescent="0.2">
      <c r="A19" s="18" t="str">
        <f>SPORTSMANS!A8</f>
        <v>NIGE OUTRAM</v>
      </c>
      <c r="B19" s="18">
        <f>SPORTSMANS!EP8</f>
        <v>2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1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2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1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5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2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2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 t="str">
        <f>'JOLLY MINSTER "A"'!A11</f>
        <v>MAXWELL HEADLAM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1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3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 t="str">
        <f>'JOLLY MINSTER "B"'!A13</f>
        <v>ALEX SINCLAIRE (2)</v>
      </c>
      <c r="B72" s="18">
        <f>'JOLLY MINSTER "B"'!EP13</f>
        <v>1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KIAN WHITING (2)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 t="str">
        <f>'WORKMENS CLUB "B"'!A13</f>
        <v>JOE HUTCHINSON</v>
      </c>
      <c r="B96" s="18">
        <f>'WORKMENS CLUB "B"'!EP13</f>
        <v>0</v>
      </c>
      <c r="C96" s="17"/>
    </row>
    <row r="97" spans="1:3" x14ac:dyDescent="0.2">
      <c r="A97" s="18" t="str">
        <f>'WORKMENS CLUB "B"'!A14</f>
        <v>ANDREAS (2)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3</v>
      </c>
      <c r="L2" s="47">
        <v>5</v>
      </c>
      <c r="M2" s="47">
        <v>0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60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2</v>
      </c>
      <c r="L3" s="47">
        <v>7</v>
      </c>
      <c r="M3" s="47">
        <v>0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66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0</v>
      </c>
      <c r="L4" s="47">
        <v>2</v>
      </c>
      <c r="M4" s="47">
        <v>3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57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4</v>
      </c>
      <c r="M5" s="47">
        <v>3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39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6</v>
      </c>
      <c r="L6" s="47">
        <v>5</v>
      </c>
      <c r="M6" s="47">
        <v>6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79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7</v>
      </c>
      <c r="L7" s="47">
        <v>5</v>
      </c>
      <c r="M7" s="47">
        <v>4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71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4</v>
      </c>
      <c r="L8" s="47">
        <v>4</v>
      </c>
      <c r="M8" s="47">
        <v>5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60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5</v>
      </c>
      <c r="L9" s="47">
        <v>4</v>
      </c>
      <c r="M9" s="47">
        <v>6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60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134</v>
      </c>
      <c r="B30" s="47">
        <v>17</v>
      </c>
      <c r="C30" s="47">
        <v>79</v>
      </c>
    </row>
    <row r="31" spans="1:24" x14ac:dyDescent="0.2">
      <c r="A31" t="s">
        <v>135</v>
      </c>
      <c r="B31" s="47">
        <v>17</v>
      </c>
      <c r="C31" s="47">
        <v>71</v>
      </c>
    </row>
    <row r="32" spans="1:24" x14ac:dyDescent="0.2">
      <c r="A32" t="s">
        <v>139</v>
      </c>
      <c r="B32" s="47">
        <v>17</v>
      </c>
      <c r="C32" s="47">
        <v>66</v>
      </c>
    </row>
    <row r="33" spans="1:4" x14ac:dyDescent="0.2">
      <c r="A33" t="s">
        <v>138</v>
      </c>
      <c r="B33" s="47">
        <v>17</v>
      </c>
      <c r="C33" s="47">
        <v>60</v>
      </c>
    </row>
    <row r="34" spans="1:4" x14ac:dyDescent="0.2">
      <c r="A34" t="s">
        <v>132</v>
      </c>
      <c r="B34" s="47">
        <v>17</v>
      </c>
      <c r="C34" s="47">
        <v>60</v>
      </c>
    </row>
    <row r="35" spans="1:4" x14ac:dyDescent="0.2">
      <c r="A35" t="s">
        <v>133</v>
      </c>
      <c r="B35" s="47">
        <v>17</v>
      </c>
      <c r="C35" s="47">
        <v>60</v>
      </c>
    </row>
    <row r="36" spans="1:4" x14ac:dyDescent="0.2">
      <c r="A36" t="s">
        <v>137</v>
      </c>
      <c r="B36" s="47">
        <v>17</v>
      </c>
      <c r="C36" s="47">
        <v>57</v>
      </c>
    </row>
    <row r="37" spans="1:4" x14ac:dyDescent="0.2">
      <c r="A37" t="s">
        <v>136</v>
      </c>
      <c r="B37" s="47">
        <v>17</v>
      </c>
      <c r="C37" s="47">
        <v>39</v>
      </c>
    </row>
    <row r="38" spans="1:4" x14ac:dyDescent="0.2">
      <c r="A38" t="s">
        <v>167</v>
      </c>
      <c r="B38" s="47">
        <v>17</v>
      </c>
      <c r="C38" s="47">
        <v>30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M49"/>
  <sheetViews>
    <sheetView tabSelected="1" topLeftCell="B7" workbookViewId="0">
      <selection activeCell="J33" sqref="J33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71</v>
      </c>
      <c r="C5" s="174"/>
      <c r="D5" s="56" t="s">
        <v>78</v>
      </c>
      <c r="E5" s="175">
        <v>46062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66" t="s">
        <v>132</v>
      </c>
      <c r="C7" s="58">
        <v>5</v>
      </c>
      <c r="D7" s="58" t="s">
        <v>79</v>
      </c>
      <c r="E7" s="58">
        <v>4</v>
      </c>
      <c r="F7" s="166" t="s">
        <v>135</v>
      </c>
      <c r="H7" s="88"/>
      <c r="I7" s="89"/>
      <c r="J7" s="81"/>
      <c r="K7" s="81"/>
      <c r="L7" s="85"/>
    </row>
    <row r="8" spans="2:13" ht="14.25" customHeight="1" x14ac:dyDescent="0.25">
      <c r="B8" s="166" t="s">
        <v>137</v>
      </c>
      <c r="C8" s="58">
        <v>3</v>
      </c>
      <c r="D8" s="58" t="s">
        <v>79</v>
      </c>
      <c r="E8" s="58">
        <v>6</v>
      </c>
      <c r="F8" s="166" t="s">
        <v>133</v>
      </c>
      <c r="H8" s="88"/>
      <c r="I8" s="89"/>
      <c r="J8" s="81"/>
      <c r="K8" s="81"/>
      <c r="L8" s="85"/>
    </row>
    <row r="9" spans="2:13" ht="14.25" customHeight="1" x14ac:dyDescent="0.25">
      <c r="B9" s="166" t="s">
        <v>134</v>
      </c>
      <c r="C9" s="58">
        <v>6</v>
      </c>
      <c r="D9" s="58" t="s">
        <v>79</v>
      </c>
      <c r="E9" s="58">
        <v>3</v>
      </c>
      <c r="F9" s="166" t="s">
        <v>136</v>
      </c>
      <c r="H9" s="88" t="s">
        <v>105</v>
      </c>
      <c r="I9" s="89" t="str">
        <f t="shared" ref="I7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0</v>
      </c>
      <c r="D10" s="58" t="s">
        <v>79</v>
      </c>
      <c r="E10" s="58">
        <v>0</v>
      </c>
      <c r="F10" s="166" t="s">
        <v>139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6" t="s">
        <v>138</v>
      </c>
      <c r="C11" s="58">
        <v>0</v>
      </c>
      <c r="D11" s="58" t="s">
        <v>79</v>
      </c>
      <c r="E11" s="58" t="s">
        <v>78</v>
      </c>
      <c r="F11" s="16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7"/>
      <c r="D13" s="167"/>
      <c r="E13" s="167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8" t="s">
        <v>139</v>
      </c>
      <c r="C15" s="168"/>
      <c r="D15" s="168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8" t="s">
        <v>134</v>
      </c>
      <c r="C16" s="168"/>
      <c r="D16" s="168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68" t="s">
        <v>138</v>
      </c>
      <c r="C17" s="168"/>
      <c r="D17" s="168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8" t="s">
        <v>137</v>
      </c>
      <c r="C18" s="168"/>
      <c r="D18" s="168"/>
      <c r="E18" s="120">
        <v>9</v>
      </c>
      <c r="F18" s="117">
        <v>41</v>
      </c>
      <c r="H18" s="84"/>
      <c r="I18" s="80"/>
      <c r="J18" s="80"/>
      <c r="K18" s="80"/>
      <c r="L18" s="90"/>
    </row>
    <row r="19" spans="1:12" ht="18.75" customHeight="1" x14ac:dyDescent="0.25">
      <c r="B19" s="168" t="s">
        <v>135</v>
      </c>
      <c r="C19" s="168"/>
      <c r="D19" s="168"/>
      <c r="E19" s="120">
        <v>10</v>
      </c>
      <c r="F19" s="117">
        <v>38</v>
      </c>
      <c r="H19" s="84"/>
      <c r="I19" s="80"/>
      <c r="J19" s="81"/>
      <c r="K19" s="80"/>
      <c r="L19" s="90"/>
    </row>
    <row r="20" spans="1:12" ht="18.75" customHeight="1" thickBot="1" x14ac:dyDescent="0.3">
      <c r="B20" s="168" t="s">
        <v>338</v>
      </c>
      <c r="C20" s="168"/>
      <c r="D20" s="168"/>
      <c r="E20" s="120">
        <v>10</v>
      </c>
      <c r="F20" s="117">
        <v>37</v>
      </c>
      <c r="H20" s="92"/>
      <c r="I20" s="93"/>
      <c r="J20" s="94"/>
      <c r="K20" s="93"/>
      <c r="L20" s="95"/>
    </row>
    <row r="21" spans="1:12" ht="18.75" customHeight="1" x14ac:dyDescent="0.25">
      <c r="B21" s="168" t="s">
        <v>132</v>
      </c>
      <c r="C21" s="168"/>
      <c r="D21" s="168"/>
      <c r="E21" s="120">
        <v>10</v>
      </c>
      <c r="F21" s="117">
        <v>34</v>
      </c>
    </row>
    <row r="22" spans="1:12" ht="18.75" customHeight="1" x14ac:dyDescent="0.25">
      <c r="B22" s="168" t="s">
        <v>136</v>
      </c>
      <c r="C22" s="168"/>
      <c r="D22" s="168"/>
      <c r="E22" s="120">
        <v>9</v>
      </c>
      <c r="F22" s="117">
        <v>33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357</v>
      </c>
      <c r="F28" s="129" t="s">
        <v>371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372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305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373</v>
      </c>
    </row>
    <row r="41" spans="2:6" ht="14.25" customHeight="1" x14ac:dyDescent="0.25">
      <c r="B41" s="133"/>
      <c r="C41" s="124"/>
      <c r="D41" s="125"/>
      <c r="E41" s="128"/>
      <c r="F41" s="129" t="s">
        <v>359</v>
      </c>
    </row>
    <row r="42" spans="2:6" ht="14.25" customHeight="1" x14ac:dyDescent="0.25">
      <c r="B42" s="182" t="s">
        <v>380</v>
      </c>
      <c r="C42" s="124"/>
      <c r="D42" s="125"/>
      <c r="E42" s="128"/>
      <c r="F42" s="129" t="s">
        <v>360</v>
      </c>
    </row>
    <row r="43" spans="2:6" ht="14.25" customHeight="1" x14ac:dyDescent="0.25">
      <c r="B43" s="182" t="s">
        <v>378</v>
      </c>
      <c r="C43" s="124"/>
      <c r="D43" s="125"/>
      <c r="E43" s="128"/>
      <c r="F43" s="114" t="s">
        <v>361</v>
      </c>
    </row>
    <row r="44" spans="2:6" ht="14.25" customHeight="1" x14ac:dyDescent="0.25">
      <c r="B44" s="182" t="s">
        <v>379</v>
      </c>
      <c r="C44" s="127"/>
      <c r="D44" s="125"/>
      <c r="E44" s="126"/>
      <c r="F44" s="114" t="s">
        <v>374</v>
      </c>
    </row>
    <row r="45" spans="2:6" ht="14.25" customHeight="1" x14ac:dyDescent="0.25">
      <c r="B45" s="126"/>
      <c r="C45" s="127"/>
      <c r="D45" s="125"/>
      <c r="E45" s="126"/>
      <c r="F45" s="114" t="s">
        <v>375</v>
      </c>
    </row>
    <row r="46" spans="2:6" ht="14.25" customHeight="1" x14ac:dyDescent="0.25">
      <c r="B46" s="112"/>
      <c r="C46" s="112"/>
      <c r="D46" s="112"/>
      <c r="E46" s="112"/>
      <c r="F46" s="114" t="s">
        <v>376</v>
      </c>
    </row>
    <row r="47" spans="2:6" ht="14.25" customHeight="1" x14ac:dyDescent="0.25">
      <c r="B47" s="112"/>
      <c r="C47" s="112"/>
      <c r="D47" s="112"/>
      <c r="E47" s="112"/>
      <c r="F47" s="114" t="s">
        <v>377</v>
      </c>
    </row>
    <row r="48" spans="2:6" ht="14.25" customHeight="1" x14ac:dyDescent="0.25">
      <c r="B48" s="112"/>
      <c r="C48" s="112"/>
      <c r="D48" s="112"/>
      <c r="E48" s="112"/>
      <c r="F48" s="114" t="s">
        <v>366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70</v>
      </c>
      <c r="C5" s="174"/>
      <c r="D5" s="56" t="s">
        <v>78</v>
      </c>
      <c r="E5" s="175" t="s">
        <v>353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64" t="s">
        <v>139</v>
      </c>
      <c r="C7" s="58">
        <v>7</v>
      </c>
      <c r="D7" s="58" t="s">
        <v>79</v>
      </c>
      <c r="E7" s="58">
        <v>2</v>
      </c>
      <c r="F7" s="164" t="s">
        <v>137</v>
      </c>
      <c r="H7" s="88"/>
      <c r="I7" s="89"/>
      <c r="J7" s="81"/>
      <c r="K7" s="81"/>
      <c r="L7" s="85"/>
    </row>
    <row r="8" spans="2:13" ht="14.25" customHeight="1" x14ac:dyDescent="0.25">
      <c r="B8" s="164" t="s">
        <v>133</v>
      </c>
      <c r="C8" s="58">
        <v>4</v>
      </c>
      <c r="D8" s="58" t="s">
        <v>79</v>
      </c>
      <c r="E8" s="58">
        <v>5</v>
      </c>
      <c r="F8" s="164" t="s">
        <v>135</v>
      </c>
      <c r="H8" s="88"/>
      <c r="I8" s="89"/>
      <c r="J8" s="81"/>
      <c r="K8" s="81"/>
      <c r="L8" s="85"/>
    </row>
    <row r="9" spans="2:13" ht="14.25" customHeight="1" x14ac:dyDescent="0.25">
      <c r="B9" s="164" t="s">
        <v>136</v>
      </c>
      <c r="C9" s="58">
        <v>4</v>
      </c>
      <c r="D9" s="58" t="s">
        <v>79</v>
      </c>
      <c r="E9" s="58">
        <v>5</v>
      </c>
      <c r="F9" s="164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5</v>
      </c>
      <c r="D10" s="58" t="s">
        <v>79</v>
      </c>
      <c r="E10" s="58">
        <v>4</v>
      </c>
      <c r="F10" s="164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4" t="s">
        <v>167</v>
      </c>
      <c r="C11" s="58">
        <v>0</v>
      </c>
      <c r="D11" s="58" t="s">
        <v>79</v>
      </c>
      <c r="E11" s="58" t="s">
        <v>78</v>
      </c>
      <c r="F11" s="16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3"/>
      <c r="D13" s="163"/>
      <c r="E13" s="163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5" t="s">
        <v>139</v>
      </c>
      <c r="C15" s="165"/>
      <c r="D15" s="165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5" t="s">
        <v>134</v>
      </c>
      <c r="C16" s="165"/>
      <c r="D16" s="165"/>
      <c r="E16" s="120">
        <v>9</v>
      </c>
      <c r="F16" s="120">
        <v>50</v>
      </c>
      <c r="H16" s="84"/>
      <c r="I16" s="80"/>
      <c r="J16" s="81"/>
      <c r="K16" s="82"/>
      <c r="L16" s="91"/>
    </row>
    <row r="17" spans="1:12" ht="18.75" customHeight="1" x14ac:dyDescent="0.25">
      <c r="B17" s="165" t="s">
        <v>138</v>
      </c>
      <c r="C17" s="165"/>
      <c r="D17" s="165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5" t="s">
        <v>137</v>
      </c>
      <c r="C18" s="165"/>
      <c r="D18" s="165"/>
      <c r="E18" s="120">
        <v>8</v>
      </c>
      <c r="F18" s="117">
        <v>38</v>
      </c>
      <c r="H18" s="84"/>
      <c r="I18" s="80"/>
      <c r="J18" s="80"/>
      <c r="K18" s="80"/>
      <c r="L18" s="90"/>
    </row>
    <row r="19" spans="1:12" ht="18.75" customHeight="1" x14ac:dyDescent="0.25">
      <c r="B19" s="165" t="s">
        <v>135</v>
      </c>
      <c r="C19" s="165"/>
      <c r="D19" s="165"/>
      <c r="E19" s="120">
        <v>9</v>
      </c>
      <c r="F19" s="117">
        <v>34</v>
      </c>
      <c r="H19" s="84"/>
      <c r="I19" s="80"/>
      <c r="J19" s="81"/>
      <c r="K19" s="80"/>
      <c r="L19" s="90"/>
    </row>
    <row r="20" spans="1:12" ht="18.75" customHeight="1" thickBot="1" x14ac:dyDescent="0.3">
      <c r="B20" s="165" t="s">
        <v>338</v>
      </c>
      <c r="C20" s="165"/>
      <c r="D20" s="165"/>
      <c r="E20" s="120">
        <v>9</v>
      </c>
      <c r="F20" s="117">
        <v>31</v>
      </c>
      <c r="H20" s="92"/>
      <c r="I20" s="93"/>
      <c r="J20" s="94"/>
      <c r="K20" s="93"/>
      <c r="L20" s="95"/>
    </row>
    <row r="21" spans="1:12" ht="18.75" customHeight="1" x14ac:dyDescent="0.25">
      <c r="B21" s="165" t="s">
        <v>136</v>
      </c>
      <c r="C21" s="165"/>
      <c r="D21" s="165"/>
      <c r="E21" s="120">
        <v>8</v>
      </c>
      <c r="F21" s="117">
        <v>30</v>
      </c>
    </row>
    <row r="22" spans="1:12" ht="18.75" customHeight="1" x14ac:dyDescent="0.25">
      <c r="B22" s="165" t="s">
        <v>132</v>
      </c>
      <c r="C22" s="165"/>
      <c r="D22" s="165"/>
      <c r="E22" s="120">
        <v>9</v>
      </c>
      <c r="F22" s="117">
        <v>29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357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359</v>
      </c>
    </row>
    <row r="42" spans="2:6" ht="14.25" customHeight="1" x14ac:dyDescent="0.25">
      <c r="B42" s="133"/>
      <c r="C42" s="124"/>
      <c r="D42" s="125"/>
      <c r="E42" s="128"/>
      <c r="F42" s="129" t="s">
        <v>360</v>
      </c>
    </row>
    <row r="43" spans="2:6" ht="14.25" customHeight="1" x14ac:dyDescent="0.25">
      <c r="B43" s="133"/>
      <c r="C43" s="124"/>
      <c r="D43" s="125"/>
      <c r="E43" s="128"/>
      <c r="F43" s="114" t="s">
        <v>361</v>
      </c>
    </row>
    <row r="44" spans="2:6" ht="14.25" customHeight="1" x14ac:dyDescent="0.25">
      <c r="B44" s="133"/>
      <c r="C44" s="127"/>
      <c r="D44" s="125"/>
      <c r="E44" s="126"/>
      <c r="F44" s="114" t="s">
        <v>362</v>
      </c>
    </row>
    <row r="45" spans="2:6" ht="14.25" customHeight="1" x14ac:dyDescent="0.25">
      <c r="B45" s="126"/>
      <c r="C45" s="127"/>
      <c r="D45" s="125"/>
      <c r="E45" s="126"/>
      <c r="F45" s="114" t="s">
        <v>363</v>
      </c>
    </row>
    <row r="46" spans="2:6" ht="14.25" customHeight="1" x14ac:dyDescent="0.25">
      <c r="B46" s="112"/>
      <c r="C46" s="112"/>
      <c r="D46" s="112"/>
      <c r="E46" s="112"/>
      <c r="F46" s="114" t="s">
        <v>364</v>
      </c>
    </row>
    <row r="47" spans="2:6" ht="14.25" customHeight="1" x14ac:dyDescent="0.25">
      <c r="B47" s="112"/>
      <c r="C47" s="112"/>
      <c r="D47" s="112"/>
      <c r="E47" s="112"/>
      <c r="F47" s="114" t="s">
        <v>365</v>
      </c>
    </row>
    <row r="48" spans="2:6" ht="14.25" customHeight="1" x14ac:dyDescent="0.25">
      <c r="B48" s="112"/>
      <c r="C48" s="112"/>
      <c r="D48" s="112"/>
      <c r="E48" s="112"/>
      <c r="F48" s="114" t="s">
        <v>366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69</v>
      </c>
      <c r="C5" s="174"/>
      <c r="D5" s="56" t="s">
        <v>78</v>
      </c>
      <c r="E5" s="175" t="s">
        <v>342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60" t="s">
        <v>132</v>
      </c>
      <c r="C7" s="58">
        <v>4</v>
      </c>
      <c r="D7" s="58" t="s">
        <v>79</v>
      </c>
      <c r="E7" s="58">
        <v>5</v>
      </c>
      <c r="F7" s="160" t="s">
        <v>133</v>
      </c>
      <c r="H7" s="88"/>
      <c r="I7" s="89"/>
      <c r="J7" s="81"/>
      <c r="K7" s="81"/>
      <c r="L7" s="85"/>
    </row>
    <row r="8" spans="2:13" ht="14.25" customHeight="1" x14ac:dyDescent="0.25">
      <c r="B8" s="160" t="s">
        <v>135</v>
      </c>
      <c r="C8" s="58">
        <v>2</v>
      </c>
      <c r="D8" s="58" t="s">
        <v>79</v>
      </c>
      <c r="E8" s="58">
        <v>7</v>
      </c>
      <c r="F8" s="160" t="s">
        <v>139</v>
      </c>
      <c r="H8" s="88"/>
      <c r="I8" s="89"/>
      <c r="J8" s="81"/>
      <c r="K8" s="81"/>
      <c r="L8" s="85"/>
    </row>
    <row r="9" spans="2:13" ht="14.25" customHeight="1" x14ac:dyDescent="0.25">
      <c r="B9" s="160" t="s">
        <v>138</v>
      </c>
      <c r="C9" s="58">
        <v>3</v>
      </c>
      <c r="D9" s="58" t="s">
        <v>79</v>
      </c>
      <c r="E9" s="58">
        <v>6</v>
      </c>
      <c r="F9" s="160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>
        <v>0</v>
      </c>
      <c r="D10" s="58" t="s">
        <v>79</v>
      </c>
      <c r="E10" s="58">
        <v>0</v>
      </c>
      <c r="F10" s="160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0" t="s">
        <v>136</v>
      </c>
      <c r="C11" s="58">
        <v>0</v>
      </c>
      <c r="D11" s="58" t="s">
        <v>79</v>
      </c>
      <c r="E11" s="58" t="s">
        <v>78</v>
      </c>
      <c r="F11" s="160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1"/>
      <c r="D13" s="161"/>
      <c r="E13" s="16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2" t="s">
        <v>139</v>
      </c>
      <c r="C15" s="162"/>
      <c r="D15" s="162"/>
      <c r="E15" s="120">
        <v>8</v>
      </c>
      <c r="F15" s="120">
        <v>52</v>
      </c>
      <c r="H15" s="84"/>
      <c r="I15" s="80"/>
      <c r="J15" s="80"/>
      <c r="K15" s="80"/>
      <c r="L15" s="90"/>
    </row>
    <row r="16" spans="2:13" ht="18.75" customHeight="1" x14ac:dyDescent="0.25">
      <c r="B16" s="162" t="s">
        <v>134</v>
      </c>
      <c r="C16" s="162"/>
      <c r="D16" s="162"/>
      <c r="E16" s="120">
        <v>8</v>
      </c>
      <c r="F16" s="120">
        <v>45</v>
      </c>
      <c r="H16" s="84"/>
      <c r="I16" s="80"/>
      <c r="J16" s="81"/>
      <c r="K16" s="82"/>
      <c r="L16" s="91"/>
    </row>
    <row r="17" spans="1:12" ht="18.75" customHeight="1" x14ac:dyDescent="0.25">
      <c r="B17" s="162" t="s">
        <v>138</v>
      </c>
      <c r="C17" s="162"/>
      <c r="D17" s="162"/>
      <c r="E17" s="120">
        <v>8</v>
      </c>
      <c r="F17" s="117">
        <v>39</v>
      </c>
      <c r="H17" s="84"/>
      <c r="I17" s="80"/>
      <c r="J17" s="81"/>
      <c r="K17" s="82"/>
      <c r="L17" s="91"/>
    </row>
    <row r="18" spans="1:12" ht="18.75" customHeight="1" x14ac:dyDescent="0.25">
      <c r="B18" s="162" t="s">
        <v>137</v>
      </c>
      <c r="C18" s="162"/>
      <c r="D18" s="162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62" t="s">
        <v>135</v>
      </c>
      <c r="C19" s="162"/>
      <c r="D19" s="162"/>
      <c r="E19" s="120">
        <v>8</v>
      </c>
      <c r="F19" s="117">
        <v>29</v>
      </c>
      <c r="H19" s="84"/>
      <c r="I19" s="80"/>
      <c r="J19" s="81"/>
      <c r="K19" s="80"/>
      <c r="L19" s="90"/>
    </row>
    <row r="20" spans="1:12" ht="18.75" customHeight="1" thickBot="1" x14ac:dyDescent="0.3">
      <c r="B20" s="162" t="s">
        <v>136</v>
      </c>
      <c r="C20" s="162"/>
      <c r="D20" s="162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62" t="s">
        <v>338</v>
      </c>
      <c r="C21" s="162"/>
      <c r="D21" s="162"/>
      <c r="E21" s="120">
        <v>8</v>
      </c>
      <c r="F21" s="117">
        <v>26</v>
      </c>
    </row>
    <row r="22" spans="1:12" ht="18.75" customHeight="1" x14ac:dyDescent="0.25">
      <c r="B22" s="162" t="s">
        <v>132</v>
      </c>
      <c r="C22" s="162"/>
      <c r="D22" s="162"/>
      <c r="E22" s="120">
        <v>8</v>
      </c>
      <c r="F22" s="117">
        <v>26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343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344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346</v>
      </c>
    </row>
    <row r="42" spans="2:6" ht="14.25" customHeight="1" x14ac:dyDescent="0.25">
      <c r="B42" s="133"/>
      <c r="C42" s="124"/>
      <c r="D42" s="125"/>
      <c r="E42" s="128"/>
      <c r="F42" s="129" t="s">
        <v>347</v>
      </c>
    </row>
    <row r="43" spans="2:6" ht="14.25" customHeight="1" x14ac:dyDescent="0.25">
      <c r="B43" s="133"/>
      <c r="C43" s="124"/>
      <c r="D43" s="125"/>
      <c r="E43" s="128"/>
      <c r="F43" s="114" t="s">
        <v>348</v>
      </c>
    </row>
    <row r="44" spans="2:6" ht="14.25" customHeight="1" x14ac:dyDescent="0.25">
      <c r="B44" s="133"/>
      <c r="C44" s="127"/>
      <c r="D44" s="125"/>
      <c r="E44" s="126"/>
      <c r="F44" s="114" t="s">
        <v>349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350</v>
      </c>
    </row>
    <row r="47" spans="2:6" ht="14.25" customHeight="1" x14ac:dyDescent="0.25">
      <c r="B47" s="112"/>
      <c r="C47" s="112"/>
      <c r="D47" s="112"/>
      <c r="E47" s="112"/>
      <c r="F47" s="114" t="s">
        <v>336</v>
      </c>
    </row>
    <row r="48" spans="2:6" ht="14.25" customHeight="1" x14ac:dyDescent="0.25">
      <c r="B48" s="112"/>
      <c r="C48" s="112"/>
      <c r="D48" s="112"/>
      <c r="E48" s="112"/>
      <c r="F48" s="114" t="s">
        <v>351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68</v>
      </c>
      <c r="C5" s="174"/>
      <c r="D5" s="56" t="s">
        <v>78</v>
      </c>
      <c r="E5" s="175">
        <v>46027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2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2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2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2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2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3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9" t="s">
        <v>338</v>
      </c>
      <c r="C21" s="159"/>
      <c r="D21" s="159"/>
      <c r="E21" s="120">
        <v>7</v>
      </c>
      <c r="F21" s="117">
        <v>22</v>
      </c>
    </row>
    <row r="22" spans="1:12" ht="18.75" customHeight="1" x14ac:dyDescent="0.2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332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333</v>
      </c>
    </row>
    <row r="42" spans="2:6" ht="14.25" customHeight="1" x14ac:dyDescent="0.25">
      <c r="B42" s="133"/>
      <c r="C42" s="124"/>
      <c r="D42" s="125"/>
      <c r="E42" s="128"/>
      <c r="F42" s="129" t="s">
        <v>334</v>
      </c>
    </row>
    <row r="43" spans="2:6" ht="14.25" customHeight="1" x14ac:dyDescent="0.25">
      <c r="B43" s="133"/>
      <c r="C43" s="124"/>
      <c r="D43" s="125"/>
      <c r="E43" s="128"/>
      <c r="F43" s="114" t="s">
        <v>335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336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337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1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67</v>
      </c>
      <c r="C5" s="174"/>
      <c r="D5" s="56" t="s">
        <v>78</v>
      </c>
      <c r="E5" s="175">
        <v>45999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322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324</v>
      </c>
    </row>
    <row r="42" spans="2:6" ht="14.25" customHeight="1" x14ac:dyDescent="0.25">
      <c r="B42" s="133"/>
      <c r="C42" s="124"/>
      <c r="D42" s="125"/>
      <c r="E42" s="128"/>
      <c r="F42" s="129" t="s">
        <v>270</v>
      </c>
    </row>
    <row r="43" spans="2:6" ht="14.25" customHeight="1" x14ac:dyDescent="0.25">
      <c r="B43" s="133"/>
      <c r="C43" s="124"/>
      <c r="D43" s="125"/>
      <c r="E43" s="128"/>
      <c r="F43" s="114" t="s">
        <v>325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328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330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66</v>
      </c>
      <c r="C5" s="174"/>
      <c r="D5" s="56" t="s">
        <v>78</v>
      </c>
      <c r="E5" s="175">
        <v>45669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314</v>
      </c>
    </row>
    <row r="45" spans="2:6" ht="14.25" customHeight="1" x14ac:dyDescent="0.25">
      <c r="B45" s="126"/>
      <c r="C45" s="127"/>
      <c r="D45" s="125"/>
      <c r="E45" s="126"/>
      <c r="F45" s="114" t="s">
        <v>315</v>
      </c>
    </row>
    <row r="46" spans="2:6" ht="14.25" customHeight="1" x14ac:dyDescent="0.25">
      <c r="B46" s="112"/>
      <c r="C46" s="112"/>
      <c r="D46" s="112"/>
      <c r="E46" s="112"/>
      <c r="F46" s="114" t="s">
        <v>316</v>
      </c>
    </row>
    <row r="47" spans="2:6" ht="14.25" customHeight="1" x14ac:dyDescent="0.25">
      <c r="B47" s="112"/>
      <c r="C47" s="112"/>
      <c r="D47" s="112"/>
      <c r="E47" s="112"/>
      <c r="F47" s="114" t="s">
        <v>317</v>
      </c>
    </row>
    <row r="48" spans="2:6" ht="14.25" customHeight="1" x14ac:dyDescent="0.25">
      <c r="B48" s="112"/>
      <c r="C48" s="112"/>
      <c r="D48" s="112"/>
      <c r="E48" s="112"/>
      <c r="F48" s="114" t="s">
        <v>318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65</v>
      </c>
      <c r="C5" s="174"/>
      <c r="D5" s="56" t="s">
        <v>78</v>
      </c>
      <c r="E5" s="175" t="s">
        <v>304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310</v>
      </c>
    </row>
    <row r="45" spans="2:6" ht="14.25" customHeight="1" x14ac:dyDescent="0.25">
      <c r="B45" s="126"/>
      <c r="C45" s="127"/>
      <c r="D45" s="125"/>
      <c r="E45" s="126"/>
      <c r="F45" s="114" t="s">
        <v>311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312</v>
      </c>
    </row>
    <row r="48" spans="2:6" ht="14.25" customHeight="1" x14ac:dyDescent="0.25">
      <c r="B48" s="112"/>
      <c r="C48" s="112"/>
      <c r="D48" s="112"/>
      <c r="E48" s="112"/>
      <c r="F48" s="114" t="s">
        <v>313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64</v>
      </c>
      <c r="C5" s="174"/>
      <c r="D5" s="56"/>
      <c r="E5" s="175">
        <v>45971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289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294</v>
      </c>
    </row>
    <row r="42" spans="2:6" ht="14.25" customHeight="1" x14ac:dyDescent="0.25">
      <c r="B42" s="133"/>
      <c r="C42" s="124"/>
      <c r="D42" s="125"/>
      <c r="E42" s="128"/>
      <c r="F42" s="129" t="s">
        <v>295</v>
      </c>
    </row>
    <row r="43" spans="2:6" ht="14.25" customHeight="1" x14ac:dyDescent="0.25">
      <c r="B43" s="133"/>
      <c r="C43" s="124"/>
      <c r="D43" s="125"/>
      <c r="E43" s="128"/>
      <c r="F43" s="114" t="s">
        <v>296</v>
      </c>
    </row>
    <row r="44" spans="2:6" ht="14.25" customHeight="1" x14ac:dyDescent="0.25">
      <c r="B44" s="133"/>
      <c r="C44" s="127"/>
      <c r="D44" s="125"/>
      <c r="E44" s="126"/>
      <c r="F44" s="114" t="s">
        <v>297</v>
      </c>
    </row>
    <row r="45" spans="2:6" ht="14.25" customHeight="1" x14ac:dyDescent="0.25">
      <c r="B45" s="126"/>
      <c r="C45" s="127"/>
      <c r="D45" s="125"/>
      <c r="E45" s="126"/>
      <c r="F45" s="114" t="s">
        <v>298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300</v>
      </c>
    </row>
    <row r="48" spans="2:6" ht="14.25" customHeight="1" x14ac:dyDescent="0.25">
      <c r="B48" s="112"/>
      <c r="C48" s="112"/>
      <c r="D48" s="112"/>
      <c r="E48" s="112"/>
      <c r="F48" s="114" t="s">
        <v>301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63</v>
      </c>
      <c r="C5" s="174"/>
      <c r="D5" s="56" t="s">
        <v>78</v>
      </c>
      <c r="E5" s="175" t="s">
        <v>276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279</v>
      </c>
    </row>
    <row r="43" spans="2:6" ht="14.25" customHeight="1" x14ac:dyDescent="0.25">
      <c r="B43" s="133"/>
      <c r="C43" s="124"/>
      <c r="D43" s="125"/>
      <c r="E43" s="128"/>
      <c r="F43" s="114" t="s">
        <v>280</v>
      </c>
    </row>
    <row r="44" spans="2:6" ht="14.25" customHeight="1" x14ac:dyDescent="0.25">
      <c r="B44" s="133"/>
      <c r="C44" s="127"/>
      <c r="D44" s="125"/>
      <c r="E44" s="126"/>
      <c r="F44" s="114" t="s">
        <v>281</v>
      </c>
    </row>
    <row r="45" spans="2:6" ht="14.25" customHeight="1" x14ac:dyDescent="0.25">
      <c r="B45" s="126"/>
      <c r="C45" s="127"/>
      <c r="D45" s="125"/>
      <c r="E45" s="126"/>
      <c r="F45" s="114" t="s">
        <v>282</v>
      </c>
    </row>
    <row r="46" spans="2:6" ht="14.25" customHeight="1" x14ac:dyDescent="0.25">
      <c r="B46" s="112"/>
      <c r="C46" s="112"/>
      <c r="D46" s="112"/>
      <c r="E46" s="112"/>
      <c r="F46" s="114" t="s">
        <v>283</v>
      </c>
    </row>
    <row r="47" spans="2:6" ht="14.25" customHeight="1" x14ac:dyDescent="0.25">
      <c r="B47" s="112"/>
      <c r="C47" s="112"/>
      <c r="D47" s="112"/>
      <c r="E47" s="112"/>
      <c r="F47" s="114" t="s">
        <v>284</v>
      </c>
    </row>
    <row r="48" spans="2:6" ht="14.25" customHeight="1" x14ac:dyDescent="0.25">
      <c r="B48" s="112"/>
      <c r="C48" s="112"/>
      <c r="D48" s="112"/>
      <c r="E48" s="112"/>
      <c r="F48" s="114" t="s">
        <v>285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62</v>
      </c>
      <c r="C5" s="174"/>
      <c r="D5" s="56" t="s">
        <v>78</v>
      </c>
      <c r="E5" s="175" t="s">
        <v>259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263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268</v>
      </c>
    </row>
    <row r="42" spans="2:6" ht="14.25" customHeight="1" x14ac:dyDescent="0.25">
      <c r="B42" s="133"/>
      <c r="C42" s="124"/>
      <c r="D42" s="125"/>
      <c r="E42" s="128"/>
      <c r="F42" s="129" t="s">
        <v>267</v>
      </c>
    </row>
    <row r="43" spans="2:6" ht="14.25" customHeight="1" x14ac:dyDescent="0.25">
      <c r="B43" s="133"/>
      <c r="C43" s="124"/>
      <c r="D43" s="125"/>
      <c r="E43" s="128"/>
      <c r="F43" s="114" t="s">
        <v>269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270</v>
      </c>
    </row>
    <row r="46" spans="2:6" ht="14.25" customHeight="1" x14ac:dyDescent="0.25">
      <c r="B46" s="112"/>
      <c r="C46" s="112"/>
      <c r="D46" s="112"/>
      <c r="E46" s="112"/>
      <c r="F46" s="114" t="s">
        <v>271</v>
      </c>
    </row>
    <row r="47" spans="2:6" ht="14.25" customHeight="1" x14ac:dyDescent="0.25">
      <c r="B47" s="112"/>
      <c r="C47" s="112"/>
      <c r="D47" s="112"/>
      <c r="E47" s="112"/>
      <c r="F47" s="114" t="s">
        <v>272</v>
      </c>
    </row>
    <row r="48" spans="2:6" ht="14.25" customHeight="1" x14ac:dyDescent="0.25">
      <c r="B48" s="112"/>
      <c r="C48" s="112"/>
      <c r="D48" s="112"/>
      <c r="E48" s="112"/>
      <c r="F48" s="114" t="s">
        <v>273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61</v>
      </c>
      <c r="C5" s="174"/>
      <c r="D5" s="56" t="s">
        <v>78</v>
      </c>
      <c r="E5" s="175">
        <v>45936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hidden="1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hidden="1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hidden="1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207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74" t="s">
        <v>60</v>
      </c>
      <c r="C5" s="174"/>
      <c r="D5" s="56" t="s">
        <v>78</v>
      </c>
      <c r="E5" s="175" t="s">
        <v>206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76"/>
      <c r="P22" s="176"/>
      <c r="Q22" s="176"/>
      <c r="R22" s="62"/>
      <c r="S22" s="58"/>
    </row>
    <row r="23" spans="1:19" ht="18.75" hidden="1" customHeight="1" x14ac:dyDescent="0.25">
      <c r="B23" s="179" t="s">
        <v>111</v>
      </c>
      <c r="C23" s="179"/>
      <c r="D23" s="179"/>
      <c r="E23" s="120">
        <v>2</v>
      </c>
      <c r="F23" s="117">
        <v>3</v>
      </c>
    </row>
    <row r="24" spans="1:19" ht="18.75" hidden="1" customHeight="1" x14ac:dyDescent="0.25">
      <c r="B24" s="179" t="s">
        <v>112</v>
      </c>
      <c r="C24" s="179"/>
      <c r="D24" s="179"/>
      <c r="E24" s="120">
        <v>2</v>
      </c>
      <c r="F24" s="117">
        <v>3</v>
      </c>
    </row>
    <row r="25" spans="1:19" ht="18.75" hidden="1" customHeight="1" x14ac:dyDescent="0.25">
      <c r="B25" s="179" t="s">
        <v>55</v>
      </c>
      <c r="C25" s="179"/>
      <c r="D25" s="179"/>
      <c r="E25" s="120">
        <v>2</v>
      </c>
      <c r="F25" s="117">
        <v>3</v>
      </c>
    </row>
    <row r="26" spans="1:19" ht="18.75" hidden="1" customHeight="1" x14ac:dyDescent="0.25">
      <c r="B26" s="179"/>
      <c r="C26" s="179"/>
      <c r="D26" s="179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77"/>
      <c r="C49" s="178"/>
      <c r="D49" s="178"/>
      <c r="E49" s="178"/>
      <c r="F49" s="178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1" t="s">
        <v>169</v>
      </c>
      <c r="C1" s="171"/>
      <c r="D1" s="171"/>
      <c r="E1" s="171"/>
      <c r="F1" s="171"/>
      <c r="H1" s="172" t="s">
        <v>107</v>
      </c>
      <c r="I1" s="172"/>
      <c r="J1" s="172"/>
      <c r="K1" s="172"/>
      <c r="L1" s="172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69.03</v>
      </c>
      <c r="M2" s="55"/>
    </row>
    <row r="3" spans="2:13" ht="18.75" x14ac:dyDescent="0.25">
      <c r="B3" s="173" t="s">
        <v>80</v>
      </c>
      <c r="C3" s="173"/>
      <c r="D3" s="173"/>
      <c r="E3" s="173"/>
      <c r="F3" s="173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64.66</v>
      </c>
      <c r="M3" s="55"/>
    </row>
    <row r="4" spans="2:13" x14ac:dyDescent="0.25">
      <c r="H4" s="84"/>
      <c r="I4" s="80"/>
      <c r="J4" s="81" t="str">
        <f>'Player Averages'!$B$4</f>
        <v>KYLE YOUNG</v>
      </c>
      <c r="K4" s="82" t="s">
        <v>97</v>
      </c>
      <c r="L4" s="83">
        <f>ROUND('Player Averages'!$L$4,2)</f>
        <v>62.12</v>
      </c>
      <c r="M4" s="55"/>
    </row>
    <row r="5" spans="2:13" x14ac:dyDescent="0.25">
      <c r="B5" s="174" t="s">
        <v>71</v>
      </c>
      <c r="C5" s="174"/>
      <c r="D5" s="56" t="s">
        <v>78</v>
      </c>
      <c r="E5" s="175">
        <v>46267</v>
      </c>
      <c r="F5" s="175"/>
      <c r="H5" s="84"/>
      <c r="I5" s="80"/>
      <c r="J5" s="81"/>
      <c r="K5" s="81"/>
      <c r="L5" s="85"/>
    </row>
    <row r="6" spans="2:13" x14ac:dyDescent="0.25">
      <c r="C6" s="170"/>
      <c r="D6" s="170"/>
      <c r="E6" s="170"/>
      <c r="H6" s="86" t="s">
        <v>106</v>
      </c>
      <c r="I6" s="87">
        <f>SUM(I7:I12)</f>
        <v>1</v>
      </c>
      <c r="J6" s="81" t="str">
        <f>CONCATENATE(J2,K2,L2)</f>
        <v>CRAIG MONK - 69.03</v>
      </c>
      <c r="K6" s="81"/>
      <c r="L6" s="85"/>
    </row>
    <row r="7" spans="2:13" ht="14.25" customHeight="1" x14ac:dyDescent="0.25">
      <c r="B7" s="57" t="s">
        <v>132</v>
      </c>
      <c r="C7" s="58">
        <v>5</v>
      </c>
      <c r="D7" s="59" t="s">
        <v>79</v>
      </c>
      <c r="E7" s="58">
        <v>4</v>
      </c>
      <c r="F7" s="57" t="s">
        <v>135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NIGE OUTRAM - 64.66</v>
      </c>
      <c r="K7" s="81"/>
      <c r="L7" s="85"/>
    </row>
    <row r="8" spans="2:13" ht="14.25" customHeight="1" x14ac:dyDescent="0.25">
      <c r="B8" s="57" t="s">
        <v>137</v>
      </c>
      <c r="C8" s="58">
        <v>3</v>
      </c>
      <c r="D8" s="59" t="s">
        <v>79</v>
      </c>
      <c r="E8" s="58">
        <v>6</v>
      </c>
      <c r="F8" s="57" t="s">
        <v>133</v>
      </c>
      <c r="H8" s="88" t="s">
        <v>105</v>
      </c>
      <c r="I8" s="89" t="str">
        <f t="shared" si="0"/>
        <v/>
      </c>
      <c r="J8" s="81" t="str">
        <f>CONCATENATE(J4,K4,L4)</f>
        <v>KYLE YOUNG - 62.12</v>
      </c>
      <c r="K8" s="81"/>
      <c r="L8" s="85"/>
    </row>
    <row r="9" spans="2:13" ht="14.25" customHeight="1" x14ac:dyDescent="0.25">
      <c r="B9" s="57" t="s">
        <v>134</v>
      </c>
      <c r="C9" s="58">
        <v>6</v>
      </c>
      <c r="D9" s="59" t="s">
        <v>79</v>
      </c>
      <c r="E9" s="58">
        <v>3</v>
      </c>
      <c r="F9" s="57" t="s">
        <v>136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167</v>
      </c>
      <c r="C10" s="58">
        <v>0</v>
      </c>
      <c r="D10" s="59" t="s">
        <v>79</v>
      </c>
      <c r="E10" s="58">
        <v>0</v>
      </c>
      <c r="F10" s="57" t="s">
        <v>139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5</v>
      </c>
    </row>
    <row r="11" spans="2:13" ht="14.25" customHeight="1" x14ac:dyDescent="0.25">
      <c r="B11" s="57" t="s">
        <v>138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ROB DURRANS</v>
      </c>
      <c r="K11" s="82" t="s">
        <v>97</v>
      </c>
      <c r="L11" s="91">
        <f>'180''s'!$C3</f>
        <v>3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- 5</v>
      </c>
      <c r="K13" s="80"/>
      <c r="L13" s="90"/>
    </row>
    <row r="14" spans="2:13" ht="16.5" customHeight="1" thickBot="1" x14ac:dyDescent="0.3">
      <c r="B14" s="180" t="s">
        <v>81</v>
      </c>
      <c r="C14" s="180"/>
      <c r="D14" s="180"/>
      <c r="E14" s="61" t="s">
        <v>82</v>
      </c>
      <c r="F14" s="61" t="s">
        <v>83</v>
      </c>
      <c r="H14" s="84"/>
      <c r="I14" s="80"/>
      <c r="J14" s="81" t="str">
        <f>CONCATENATE(J11,K11,L11)</f>
        <v>ROB DURRANS - 3</v>
      </c>
      <c r="K14" s="80"/>
      <c r="L14" s="90"/>
    </row>
    <row r="15" spans="2:13" ht="18.75" customHeight="1" thickTop="1" x14ac:dyDescent="0.25">
      <c r="B15" s="181" t="s">
        <v>134</v>
      </c>
      <c r="C15" s="181"/>
      <c r="D15" s="181"/>
      <c r="E15" s="58">
        <v>17</v>
      </c>
      <c r="F15" s="62">
        <v>79</v>
      </c>
      <c r="H15" s="84"/>
      <c r="I15" s="80"/>
      <c r="J15" s="80"/>
      <c r="K15" s="80"/>
      <c r="L15" s="90"/>
    </row>
    <row r="16" spans="2:13" ht="18.75" customHeight="1" x14ac:dyDescent="0.25">
      <c r="B16" s="176" t="s">
        <v>135</v>
      </c>
      <c r="C16" s="176"/>
      <c r="D16" s="176"/>
      <c r="E16" s="58">
        <v>17</v>
      </c>
      <c r="F16" s="62">
        <v>71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47</v>
      </c>
    </row>
    <row r="17" spans="1:12" ht="18.75" customHeight="1" x14ac:dyDescent="0.25">
      <c r="B17" s="176" t="s">
        <v>139</v>
      </c>
      <c r="C17" s="176"/>
      <c r="D17" s="176"/>
      <c r="E17" s="62">
        <v>17</v>
      </c>
      <c r="F17" s="62">
        <v>66</v>
      </c>
      <c r="H17" s="84"/>
      <c r="I17" s="80"/>
      <c r="J17" s="81" t="str">
        <f>'100+ Scores'!$B3</f>
        <v>DENNIS CLARKSON</v>
      </c>
      <c r="K17" s="82" t="s">
        <v>97</v>
      </c>
      <c r="L17" s="91">
        <f>'100+ Scores'!$D3</f>
        <v>41</v>
      </c>
    </row>
    <row r="18" spans="1:12" ht="18.75" customHeight="1" x14ac:dyDescent="0.25">
      <c r="B18" s="176" t="s">
        <v>138</v>
      </c>
      <c r="C18" s="176"/>
      <c r="D18" s="176"/>
      <c r="E18" s="62">
        <v>17</v>
      </c>
      <c r="F18" s="62">
        <v>60</v>
      </c>
      <c r="H18" s="84"/>
      <c r="I18" s="80"/>
      <c r="J18" s="80"/>
      <c r="K18" s="80"/>
      <c r="L18" s="90"/>
    </row>
    <row r="19" spans="1:12" ht="18.75" customHeight="1" x14ac:dyDescent="0.25">
      <c r="B19" s="176" t="s">
        <v>132</v>
      </c>
      <c r="C19" s="176"/>
      <c r="D19" s="176"/>
      <c r="E19" s="62">
        <v>17</v>
      </c>
      <c r="F19" s="58">
        <v>60</v>
      </c>
      <c r="H19" s="84"/>
      <c r="I19" s="80"/>
      <c r="J19" s="81" t="str">
        <f>CONCATENATE(J16,K16,L16)</f>
        <v>NIGE OUTRAM - 47</v>
      </c>
      <c r="K19" s="80"/>
      <c r="L19" s="90"/>
    </row>
    <row r="20" spans="1:12" ht="18.75" customHeight="1" thickBot="1" x14ac:dyDescent="0.3">
      <c r="B20" s="176" t="s">
        <v>133</v>
      </c>
      <c r="C20" s="176"/>
      <c r="D20" s="176"/>
      <c r="E20" s="62">
        <v>17</v>
      </c>
      <c r="F20" s="58">
        <v>60</v>
      </c>
      <c r="H20" s="92"/>
      <c r="I20" s="93"/>
      <c r="J20" s="94" t="str">
        <f>CONCATENATE(J17,K17,L17)</f>
        <v>DENNIS CLARKSON - 41</v>
      </c>
      <c r="K20" s="93"/>
      <c r="L20" s="95"/>
    </row>
    <row r="21" spans="1:12" ht="18.75" customHeight="1" x14ac:dyDescent="0.25">
      <c r="B21" s="176" t="s">
        <v>137</v>
      </c>
      <c r="C21" s="176"/>
      <c r="D21" s="176"/>
      <c r="E21" s="62">
        <v>17</v>
      </c>
      <c r="F21" s="58">
        <v>57</v>
      </c>
    </row>
    <row r="22" spans="1:12" ht="18.75" customHeight="1" x14ac:dyDescent="0.25">
      <c r="B22" s="176" t="s">
        <v>136</v>
      </c>
      <c r="C22" s="176"/>
      <c r="D22" s="176"/>
      <c r="E22" s="62">
        <v>17</v>
      </c>
      <c r="F22" s="58">
        <v>39</v>
      </c>
    </row>
    <row r="23" spans="1:12" ht="18.75" customHeight="1" x14ac:dyDescent="0.25">
      <c r="B23" s="176" t="s">
        <v>111</v>
      </c>
      <c r="C23" s="176"/>
      <c r="D23" s="176"/>
      <c r="E23" s="62">
        <v>2</v>
      </c>
      <c r="F23" s="58">
        <v>3</v>
      </c>
    </row>
    <row r="24" spans="1:12" ht="18.75" customHeight="1" x14ac:dyDescent="0.25">
      <c r="B24" s="176" t="s">
        <v>112</v>
      </c>
      <c r="C24" s="176"/>
      <c r="D24" s="176"/>
      <c r="E24" s="62">
        <v>2</v>
      </c>
      <c r="F24" s="58">
        <v>3</v>
      </c>
    </row>
    <row r="25" spans="1:12" ht="18.75" customHeight="1" x14ac:dyDescent="0.25">
      <c r="B25" s="176" t="s">
        <v>55</v>
      </c>
      <c r="C25" s="176"/>
      <c r="D25" s="176"/>
      <c r="E25" s="62">
        <v>2</v>
      </c>
      <c r="F25" s="58">
        <v>3</v>
      </c>
    </row>
    <row r="26" spans="1:12" ht="18.75" customHeight="1" x14ac:dyDescent="0.25">
      <c r="B26" s="176"/>
      <c r="C26" s="176"/>
      <c r="D26" s="176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367</v>
      </c>
      <c r="D39" s="70"/>
      <c r="E39" s="71"/>
      <c r="F39" s="71"/>
    </row>
    <row r="40" spans="2:6" ht="14.25" customHeight="1" x14ac:dyDescent="0.25">
      <c r="B40" s="69"/>
      <c r="C40" s="68" t="s">
        <v>368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354</v>
      </c>
      <c r="D42" s="70"/>
      <c r="E42" s="71"/>
      <c r="F42" s="71"/>
    </row>
    <row r="43" spans="2:6" ht="14.25" customHeight="1" x14ac:dyDescent="0.25">
      <c r="B43" s="69"/>
      <c r="C43" s="68" t="s">
        <v>369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370</v>
      </c>
      <c r="D45" s="68"/>
      <c r="E45" s="68"/>
      <c r="F45" s="71"/>
    </row>
    <row r="46" spans="2:6" ht="14.25" customHeight="1" x14ac:dyDescent="0.25">
      <c r="B46" s="71"/>
      <c r="C46" s="72" t="s">
        <v>355</v>
      </c>
      <c r="D46" s="70"/>
      <c r="E46" s="71"/>
      <c r="F46" s="71"/>
    </row>
    <row r="47" spans="2:6" ht="14.25" customHeight="1" x14ac:dyDescent="0.25">
      <c r="B47" s="71"/>
      <c r="C47" s="72" t="s">
        <v>356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77"/>
      <c r="C49" s="178"/>
      <c r="D49" s="178"/>
      <c r="E49" s="178"/>
      <c r="F49" s="178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33</vt:i4>
      </vt:variant>
      <vt:variant>
        <vt:lpstr>Named Ranges</vt:lpstr>
      </vt:variant>
      <vt:variant>
        <vt:i4>41</vt:i4>
      </vt:variant>
    </vt:vector>
  </HeadingPairs>
  <TitlesOfParts>
    <vt:vector size="74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12</vt:lpstr>
      <vt:lpstr>Week 11</vt:lpstr>
      <vt:lpstr>Week 10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10'!AveragesLeaders</vt:lpstr>
      <vt:lpstr>'Week 11'!AveragesLeaders</vt:lpstr>
      <vt:lpstr>'Week 12'!AveragesLeaders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10'!Leaders100s</vt:lpstr>
      <vt:lpstr>'Week 11'!Leaders100s</vt:lpstr>
      <vt:lpstr>'Week 12'!Leaders100s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10'!Leaders180s</vt:lpstr>
      <vt:lpstr>'Week 11'!Leaders180s</vt:lpstr>
      <vt:lpstr>'Week 12'!Leaders180s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2026-02-11T09:07:18Z</cp:lastPrinted>
  <dcterms:created xsi:type="dcterms:W3CDTF">2006-06-20T14:15:56Z</dcterms:created>
  <dcterms:modified xsi:type="dcterms:W3CDTF">2026-02-11T09:12:38Z</dcterms:modified>
</cp:coreProperties>
</file>