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20" yWindow="-120" windowWidth="29040" windowHeight="16440" tabRatio="869" firstSheet="1" activeTab="20"/>
  </bookViews>
  <sheets>
    <sheet name="Control Panel" sheetId="29" r:id="rId1"/>
    <sheet name="Player Averages" sheetId="3" r:id="rId2"/>
    <sheet name="AVERAGES WORKING SHEET" sheetId="13" state="hidden" r:id="rId3"/>
    <sheet name="100+ Scores" sheetId="14" r:id="rId4"/>
    <sheet name="180's" sheetId="18" r:id="rId5"/>
    <sheet name="CRICKET CLUB" sheetId="1" r:id="rId6"/>
    <sheet name="SPORTSMANS" sheetId="12" r:id="rId7"/>
    <sheet name="TICKLE TOBY" sheetId="11" r:id="rId8"/>
    <sheet name="CROWN" sheetId="10" r:id="rId9"/>
    <sheet name="JOLLY MINSTER &quot;A&quot;" sheetId="9" r:id="rId10"/>
    <sheet name="JOLLY MINSTER &quot;B&quot;" sheetId="8" r:id="rId11"/>
    <sheet name="WORKMENS CLUB &quot;A&quot;" sheetId="7" r:id="rId12"/>
    <sheet name="WORKMENS CLUB &quot;B&quot;" sheetId="6" r:id="rId13"/>
    <sheet name="MASONS ARMS" sheetId="5" r:id="rId14"/>
    <sheet name="Team 10 - Unused" sheetId="2" state="hidden" r:id="rId15"/>
    <sheet name="Team 11 - Unused" sheetId="21" state="hidden" r:id="rId16"/>
    <sheet name="Team 12 - Unused" sheetId="27" state="hidden" r:id="rId17"/>
    <sheet name="100+ WORKING SHEET" sheetId="15" state="hidden" r:id="rId18"/>
    <sheet name="180'S WORKING SHEET" sheetId="16" state="hidden" r:id="rId19"/>
    <sheet name="League Table Working Sheet" sheetId="30" state="hidden" r:id="rId20"/>
    <sheet name="Week 14" sheetId="63" r:id="rId21"/>
    <sheet name="Week 13" sheetId="62" r:id="rId22"/>
    <sheet name="Week 12" sheetId="61" r:id="rId23"/>
    <sheet name="Week 11" sheetId="60" r:id="rId24"/>
    <sheet name="Week 10" sheetId="59" r:id="rId25"/>
    <sheet name="Week 9" sheetId="58" r:id="rId26"/>
    <sheet name="Week 8" sheetId="57" r:id="rId27"/>
    <sheet name="Week 7" sheetId="56" r:id="rId28"/>
    <sheet name="Week 6" sheetId="55" r:id="rId29"/>
    <sheet name="Week 5" sheetId="54" r:id="rId30"/>
    <sheet name="Week 4" sheetId="53" r:id="rId31"/>
    <sheet name="Week 3" sheetId="52" r:id="rId32"/>
    <sheet name="Week 2" sheetId="51" r:id="rId33"/>
    <sheet name="Week 1" sheetId="50" r:id="rId34"/>
    <sheet name="League Table Template" sheetId="31" state="hidden" r:id="rId35"/>
  </sheets>
  <definedNames>
    <definedName name="_xlnm._FilterDatabase" localSheetId="17" hidden="1">'100+ WORKING SHEET'!$A$1:$C$145</definedName>
    <definedName name="_xlnm._FilterDatabase" localSheetId="18" hidden="1">'180''S WORKING SHEET'!$A$1:$B$145</definedName>
    <definedName name="_xlnm._FilterDatabase" localSheetId="2" hidden="1">'AVERAGES WORKING SHEET'!$A$1:$M$145</definedName>
    <definedName name="_xlnm._FilterDatabase" localSheetId="19" hidden="1">'League Table Working Sheet'!$A$30:$D$41</definedName>
    <definedName name="AveragesLeaders" localSheetId="33">'Week 1'!$C17:$C19</definedName>
    <definedName name="AveragesLeaders" localSheetId="24">'Week 10'!$C17:$C19</definedName>
    <definedName name="AveragesLeaders" localSheetId="23">'Week 11'!$C17:$C19</definedName>
    <definedName name="AveragesLeaders" localSheetId="22">'Week 12'!$C17:$C19</definedName>
    <definedName name="AveragesLeaders" localSheetId="21">'Week 13'!$C17:$C19</definedName>
    <definedName name="AveragesLeaders" localSheetId="20">'Week 14'!$C17:$C19</definedName>
    <definedName name="AveragesLeaders" localSheetId="32">'Week 2'!$C17:$C19</definedName>
    <definedName name="AveragesLeaders" localSheetId="31">'Week 3'!$C17:$C19</definedName>
    <definedName name="AveragesLeaders" localSheetId="30">'Week 4'!$C17:$C19</definedName>
    <definedName name="AveragesLeaders" localSheetId="29">'Week 5'!$C17:$C19</definedName>
    <definedName name="AveragesLeaders" localSheetId="28">'Week 6'!$C17:$C19</definedName>
    <definedName name="AveragesLeaders" localSheetId="27">'Week 7'!$C17:$C19</definedName>
    <definedName name="AveragesLeaders" localSheetId="26">'Week 8'!$C17:$C19</definedName>
    <definedName name="AveragesLeaders" localSheetId="25">'Week 9'!$C17:$C19</definedName>
    <definedName name="AveragesLeaders">'League Table Template'!$C17:$C19</definedName>
    <definedName name="Leaders100s" localSheetId="33">'Week 1'!$C14:$C15</definedName>
    <definedName name="Leaders100s" localSheetId="24">'Week 10'!$C14:$C15</definedName>
    <definedName name="Leaders100s" localSheetId="23">'Week 11'!$C14:$C15</definedName>
    <definedName name="Leaders100s" localSheetId="22">'Week 12'!$C14:$C15</definedName>
    <definedName name="Leaders100s" localSheetId="21">'Week 13'!$C14:$C15</definedName>
    <definedName name="Leaders100s" localSheetId="20">'Week 14'!$C14:$C15</definedName>
    <definedName name="Leaders100s" localSheetId="32">'Week 2'!$C14:$C15</definedName>
    <definedName name="Leaders100s" localSheetId="31">'Week 3'!$C14:$C15</definedName>
    <definedName name="Leaders100s" localSheetId="30">'Week 4'!$C14:$C15</definedName>
    <definedName name="Leaders100s" localSheetId="29">'Week 5'!$C14:$C15</definedName>
    <definedName name="Leaders100s" localSheetId="28">'Week 6'!$C14:$C15</definedName>
    <definedName name="Leaders100s" localSheetId="27">'Week 7'!$C14:$C15</definedName>
    <definedName name="Leaders100s" localSheetId="26">'Week 8'!$C14:$C15</definedName>
    <definedName name="Leaders100s" localSheetId="25">'Week 9'!$C14:$C15</definedName>
    <definedName name="Leaders100s">'League Table Template'!$C14:$C15</definedName>
    <definedName name="Leaders180s" localSheetId="33">'Week 1'!$C11:$C12</definedName>
    <definedName name="Leaders180s" localSheetId="24">'Week 10'!$C11:$C12</definedName>
    <definedName name="Leaders180s" localSheetId="23">'Week 11'!$C11:$C12</definedName>
    <definedName name="Leaders180s" localSheetId="22">'Week 12'!$C11:$C12</definedName>
    <definedName name="Leaders180s" localSheetId="21">'Week 13'!$C11:$C12</definedName>
    <definedName name="Leaders180s" localSheetId="20">'Week 14'!$C11:$C12</definedName>
    <definedName name="Leaders180s" localSheetId="32">'Week 2'!$C11:$C12</definedName>
    <definedName name="Leaders180s" localSheetId="31">'Week 3'!$C11:$C12</definedName>
    <definedName name="Leaders180s" localSheetId="30">'Week 4'!$C11:$C12</definedName>
    <definedName name="Leaders180s" localSheetId="29">'Week 5'!$C11:$C12</definedName>
    <definedName name="Leaders180s" localSheetId="28">'Week 6'!$C11:$C12</definedName>
    <definedName name="Leaders180s" localSheetId="27">'Week 7'!$C11:$C12</definedName>
    <definedName name="Leaders180s" localSheetId="26">'Week 8'!$C11:$C12</definedName>
    <definedName name="Leaders180s" localSheetId="25">'Week 9'!$C11:$C12</definedName>
    <definedName name="Leaders180s">'League Table Template'!$C11:$C12</definedName>
    <definedName name="_xlnm.Print_Area" localSheetId="3">'100+ Scores'!$A$1:$D$101</definedName>
    <definedName name="_xlnm.Print_Area" localSheetId="1">'Player Averages'!$A$1:$L$88</definedName>
  </definedNames>
  <calcPr calcId="145621"/>
</workbook>
</file>

<file path=xl/calcChain.xml><?xml version="1.0" encoding="utf-8"?>
<calcChain xmlns="http://schemas.openxmlformats.org/spreadsheetml/2006/main">
  <c r="I12" i="63" l="1"/>
  <c r="I11" i="63"/>
  <c r="I10" i="63"/>
  <c r="I9" i="63"/>
  <c r="C10" i="62" l="1"/>
  <c r="I12" i="62"/>
  <c r="I11" i="62"/>
  <c r="I10" i="62"/>
  <c r="I9" i="62"/>
  <c r="I12" i="61" l="1"/>
  <c r="I11" i="61"/>
  <c r="I10" i="61"/>
  <c r="I9" i="61"/>
  <c r="I12" i="60" l="1"/>
  <c r="I11" i="60"/>
  <c r="I10" i="60"/>
  <c r="I9" i="60"/>
  <c r="I12" i="59" l="1"/>
  <c r="I11" i="59"/>
  <c r="I10" i="59"/>
  <c r="I9" i="59"/>
  <c r="I12" i="58" l="1"/>
  <c r="I11" i="58"/>
  <c r="I10" i="58"/>
  <c r="I9" i="58"/>
  <c r="I12" i="57" l="1"/>
  <c r="I11" i="57"/>
  <c r="I10" i="57"/>
  <c r="I9" i="57"/>
  <c r="I12" i="56" l="1"/>
  <c r="I11" i="56"/>
  <c r="I10" i="56"/>
  <c r="I9" i="56"/>
  <c r="I12" i="55" l="1"/>
  <c r="I11" i="55"/>
  <c r="I10" i="55"/>
  <c r="I9" i="55"/>
  <c r="I12" i="54" l="1"/>
  <c r="I11" i="54"/>
  <c r="I10" i="54"/>
  <c r="I9" i="54"/>
  <c r="I12" i="53" l="1"/>
  <c r="I11" i="53"/>
  <c r="I10" i="53"/>
  <c r="I9" i="53"/>
  <c r="I12" i="52" l="1"/>
  <c r="I11" i="52"/>
  <c r="I10" i="52"/>
  <c r="I9" i="52"/>
  <c r="I12" i="51" l="1"/>
  <c r="I11" i="51"/>
  <c r="I10" i="51"/>
  <c r="I9" i="51"/>
  <c r="DX40" i="27" l="1"/>
  <c r="DR40" i="27"/>
  <c r="DW28" i="27" s="1"/>
  <c r="DL40" i="27"/>
  <c r="DF40" i="27"/>
  <c r="CZ40" i="27"/>
  <c r="CT40" i="27"/>
  <c r="CN40" i="27"/>
  <c r="CS28" i="27" s="1"/>
  <c r="CH40" i="27"/>
  <c r="CB40" i="27"/>
  <c r="BV40" i="27"/>
  <c r="CA28" i="27" s="1"/>
  <c r="BP40" i="27"/>
  <c r="BJ40" i="27"/>
  <c r="BM40" i="27" s="1"/>
  <c r="BD40" i="27"/>
  <c r="BI28" i="27" s="1"/>
  <c r="AX40" i="27"/>
  <c r="AR40" i="27"/>
  <c r="AW28" i="27" s="1"/>
  <c r="AL40" i="27"/>
  <c r="AQ28" i="27" s="1"/>
  <c r="AF40" i="27"/>
  <c r="AK28" i="27" s="1"/>
  <c r="Z40" i="27"/>
  <c r="T40" i="27"/>
  <c r="N40" i="27"/>
  <c r="H40" i="27"/>
  <c r="B40" i="27"/>
  <c r="DX39" i="27"/>
  <c r="EC27" i="27" s="1"/>
  <c r="DR39" i="27"/>
  <c r="DW27" i="27" s="1"/>
  <c r="DL39" i="27"/>
  <c r="DQ27" i="27" s="1"/>
  <c r="DF39" i="27"/>
  <c r="CZ39" i="27"/>
  <c r="CT39" i="27"/>
  <c r="CN39" i="27"/>
  <c r="CH39" i="27"/>
  <c r="CB39" i="27"/>
  <c r="CG27" i="27" s="1"/>
  <c r="BV39" i="27"/>
  <c r="CA27" i="27" s="1"/>
  <c r="BP39" i="27"/>
  <c r="BJ39" i="27"/>
  <c r="BD39" i="27"/>
  <c r="AX39" i="27"/>
  <c r="AR39" i="27"/>
  <c r="AL39" i="27"/>
  <c r="AF39" i="27"/>
  <c r="AK27" i="27" s="1"/>
  <c r="Z39" i="27"/>
  <c r="AE27" i="27" s="1"/>
  <c r="T39" i="27"/>
  <c r="N39" i="27"/>
  <c r="H39" i="27"/>
  <c r="B39" i="27"/>
  <c r="DX38" i="27"/>
  <c r="DR38" i="27"/>
  <c r="DL38" i="27"/>
  <c r="DQ26" i="27" s="1"/>
  <c r="DF38" i="27"/>
  <c r="DK26" i="27" s="1"/>
  <c r="CZ38" i="27"/>
  <c r="CT38" i="27"/>
  <c r="CN38" i="27"/>
  <c r="CH38" i="27"/>
  <c r="CB38" i="27"/>
  <c r="BV38" i="27"/>
  <c r="BP38" i="27"/>
  <c r="BU26" i="27" s="1"/>
  <c r="BJ38" i="27"/>
  <c r="BO26" i="27" s="1"/>
  <c r="BD38" i="27"/>
  <c r="AX38" i="27"/>
  <c r="AR38" i="27"/>
  <c r="AL38" i="27"/>
  <c r="AF38" i="27"/>
  <c r="Z38" i="27"/>
  <c r="T38" i="27"/>
  <c r="Y26" i="27" s="1"/>
  <c r="N38" i="27"/>
  <c r="S26" i="27" s="1"/>
  <c r="H38" i="27"/>
  <c r="B38" i="27"/>
  <c r="DX37" i="27"/>
  <c r="DR37" i="27"/>
  <c r="DL37" i="27"/>
  <c r="DF37" i="27"/>
  <c r="CZ37" i="27"/>
  <c r="DE25" i="27" s="1"/>
  <c r="CT37" i="27"/>
  <c r="CY25" i="27" s="1"/>
  <c r="CN37" i="27"/>
  <c r="CH37" i="27"/>
  <c r="CB37" i="27"/>
  <c r="BV37" i="27"/>
  <c r="BP37" i="27"/>
  <c r="BJ37" i="27"/>
  <c r="BD37" i="27"/>
  <c r="BI25" i="27" s="1"/>
  <c r="AX37" i="27"/>
  <c r="BC25" i="27" s="1"/>
  <c r="AR37" i="27"/>
  <c r="AL37" i="27"/>
  <c r="AF37" i="27"/>
  <c r="Z37" i="27"/>
  <c r="T37" i="27"/>
  <c r="N37" i="27"/>
  <c r="H37" i="27"/>
  <c r="M25" i="27" s="1"/>
  <c r="B37" i="27"/>
  <c r="DX36" i="27"/>
  <c r="DR36" i="27"/>
  <c r="DL36" i="27"/>
  <c r="DF36" i="27"/>
  <c r="CZ36" i="27"/>
  <c r="CT36" i="27"/>
  <c r="CN36" i="27"/>
  <c r="CS24" i="27" s="1"/>
  <c r="CH36" i="27"/>
  <c r="CM24" i="27" s="1"/>
  <c r="CB36" i="27"/>
  <c r="BV36" i="27"/>
  <c r="BP36" i="27"/>
  <c r="BJ36" i="27"/>
  <c r="BD36" i="27"/>
  <c r="AX36" i="27"/>
  <c r="AR36" i="27"/>
  <c r="AW24" i="27" s="1"/>
  <c r="AL36" i="27"/>
  <c r="AQ24" i="27" s="1"/>
  <c r="AF36" i="27"/>
  <c r="Z36" i="27"/>
  <c r="T36" i="27"/>
  <c r="N36" i="27"/>
  <c r="H36" i="27"/>
  <c r="B36" i="27"/>
  <c r="DX35" i="27"/>
  <c r="EC23" i="27" s="1"/>
  <c r="DR35" i="27"/>
  <c r="DW23" i="27" s="1"/>
  <c r="DL35" i="27"/>
  <c r="DF35" i="27"/>
  <c r="CZ35" i="27"/>
  <c r="CT35" i="27"/>
  <c r="CN35" i="27"/>
  <c r="CH35" i="27"/>
  <c r="CB35" i="27"/>
  <c r="CG23" i="27" s="1"/>
  <c r="BV35" i="27"/>
  <c r="CA23" i="27" s="1"/>
  <c r="BP35" i="27"/>
  <c r="BJ35" i="27"/>
  <c r="BD35" i="27"/>
  <c r="AX35" i="27"/>
  <c r="AR35" i="27"/>
  <c r="AL35" i="27"/>
  <c r="AF35" i="27"/>
  <c r="AK23" i="27" s="1"/>
  <c r="Z35" i="27"/>
  <c r="AE23" i="27" s="1"/>
  <c r="T35" i="27"/>
  <c r="N35" i="27"/>
  <c r="H35" i="27"/>
  <c r="B35" i="27"/>
  <c r="DX34" i="27"/>
  <c r="DR34" i="27"/>
  <c r="DL34" i="27"/>
  <c r="DQ22" i="27" s="1"/>
  <c r="DF34" i="27"/>
  <c r="DK22" i="27" s="1"/>
  <c r="CZ34" i="27"/>
  <c r="CT34" i="27"/>
  <c r="CN34" i="27"/>
  <c r="CH34" i="27"/>
  <c r="CB34" i="27"/>
  <c r="BV34" i="27"/>
  <c r="BP34" i="27"/>
  <c r="BU22" i="27" s="1"/>
  <c r="BJ34" i="27"/>
  <c r="BO22" i="27" s="1"/>
  <c r="BD34" i="27"/>
  <c r="AX34" i="27"/>
  <c r="AR34" i="27"/>
  <c r="AL34" i="27"/>
  <c r="AF34" i="27"/>
  <c r="Z34" i="27"/>
  <c r="T34" i="27"/>
  <c r="Y22" i="27" s="1"/>
  <c r="N34" i="27"/>
  <c r="S22" i="27" s="1"/>
  <c r="H34" i="27"/>
  <c r="B34" i="27"/>
  <c r="DX33" i="27"/>
  <c r="DR33" i="27"/>
  <c r="DL33" i="27"/>
  <c r="DF33" i="27"/>
  <c r="CZ33" i="27"/>
  <c r="DE21" i="27" s="1"/>
  <c r="CT33" i="27"/>
  <c r="CY21" i="27" s="1"/>
  <c r="CN33" i="27"/>
  <c r="CH33" i="27"/>
  <c r="CB33" i="27"/>
  <c r="BV33" i="27"/>
  <c r="BP33" i="27"/>
  <c r="BJ33" i="27"/>
  <c r="BD33" i="27"/>
  <c r="BI21" i="27" s="1"/>
  <c r="AX33" i="27"/>
  <c r="BC21" i="27" s="1"/>
  <c r="AR33" i="27"/>
  <c r="AL33" i="27"/>
  <c r="AF33" i="27"/>
  <c r="Z33" i="27"/>
  <c r="T33" i="27"/>
  <c r="N33" i="27"/>
  <c r="H33" i="27"/>
  <c r="M21" i="27" s="1"/>
  <c r="B33" i="27"/>
  <c r="G21" i="27" s="1"/>
  <c r="DX32" i="27"/>
  <c r="DR32" i="27"/>
  <c r="DL32" i="27"/>
  <c r="DF32" i="27"/>
  <c r="CZ32" i="27"/>
  <c r="CT32" i="27"/>
  <c r="CN32" i="27"/>
  <c r="CS20" i="27" s="1"/>
  <c r="CH32" i="27"/>
  <c r="CM20" i="27" s="1"/>
  <c r="CB32" i="27"/>
  <c r="BV32" i="27"/>
  <c r="BP32" i="27"/>
  <c r="BJ32" i="27"/>
  <c r="BD32" i="27"/>
  <c r="AX32" i="27"/>
  <c r="AR32" i="27"/>
  <c r="AW20" i="27" s="1"/>
  <c r="AL32" i="27"/>
  <c r="AQ20" i="27" s="1"/>
  <c r="AF32" i="27"/>
  <c r="Z32" i="27"/>
  <c r="T32" i="27"/>
  <c r="N32" i="27"/>
  <c r="H32" i="27"/>
  <c r="B32" i="27"/>
  <c r="EE6" i="27" s="1"/>
  <c r="C137" i="13" s="1"/>
  <c r="DX31" i="27"/>
  <c r="EC19" i="27" s="1"/>
  <c r="DR31" i="27"/>
  <c r="DW19" i="27" s="1"/>
  <c r="DL31" i="27"/>
  <c r="DF31" i="27"/>
  <c r="CZ31" i="27"/>
  <c r="CT31" i="27"/>
  <c r="CN31" i="27"/>
  <c r="CH31" i="27"/>
  <c r="CB31" i="27"/>
  <c r="CG19" i="27" s="1"/>
  <c r="BV31" i="27"/>
  <c r="CA19" i="27" s="1"/>
  <c r="BP31" i="27"/>
  <c r="BJ31" i="27"/>
  <c r="BD31" i="27"/>
  <c r="AX31" i="27"/>
  <c r="AR31" i="27"/>
  <c r="AL31" i="27"/>
  <c r="AQ19" i="27" s="1"/>
  <c r="AF31" i="27"/>
  <c r="AK19" i="27" s="1"/>
  <c r="Z31" i="27"/>
  <c r="AE19" i="27" s="1"/>
  <c r="T31" i="27"/>
  <c r="N31" i="27"/>
  <c r="H31" i="27"/>
  <c r="B31" i="27"/>
  <c r="DX30" i="27"/>
  <c r="DR30" i="27"/>
  <c r="DL30" i="27"/>
  <c r="DQ18" i="27" s="1"/>
  <c r="DF30" i="27"/>
  <c r="DK18" i="27" s="1"/>
  <c r="CZ30" i="27"/>
  <c r="CT30" i="27"/>
  <c r="CN30" i="27"/>
  <c r="CH30" i="27"/>
  <c r="CB30" i="27"/>
  <c r="BV30" i="27"/>
  <c r="BP30" i="27"/>
  <c r="BU18" i="27" s="1"/>
  <c r="BJ30" i="27"/>
  <c r="BO18" i="27" s="1"/>
  <c r="BD30" i="27"/>
  <c r="AX30" i="27"/>
  <c r="AR30" i="27"/>
  <c r="AL30" i="27"/>
  <c r="AF30" i="27"/>
  <c r="Z30" i="27"/>
  <c r="T30" i="27"/>
  <c r="Y18" i="27" s="1"/>
  <c r="N30" i="27"/>
  <c r="S18" i="27" s="1"/>
  <c r="H30" i="27"/>
  <c r="B30" i="27"/>
  <c r="DX29" i="27"/>
  <c r="DR29" i="27"/>
  <c r="DL29" i="27"/>
  <c r="DF29" i="27"/>
  <c r="DF41" i="27" s="1"/>
  <c r="CZ29" i="27"/>
  <c r="DE17" i="27" s="1"/>
  <c r="CT29" i="27"/>
  <c r="CY17" i="27" s="1"/>
  <c r="CN29" i="27"/>
  <c r="CH29" i="27"/>
  <c r="CB29" i="27"/>
  <c r="BV29" i="27"/>
  <c r="BP29" i="27"/>
  <c r="BP41" i="27" s="1"/>
  <c r="BJ29" i="27"/>
  <c r="BJ41" i="27" s="1"/>
  <c r="BD29" i="27"/>
  <c r="BI17" i="27" s="1"/>
  <c r="AX29" i="27"/>
  <c r="BC17" i="27" s="1"/>
  <c r="AR29" i="27"/>
  <c r="AL29" i="27"/>
  <c r="AL41" i="27" s="1"/>
  <c r="AF29" i="27"/>
  <c r="Z29" i="27"/>
  <c r="Z41" i="27" s="1"/>
  <c r="T29" i="27"/>
  <c r="T41" i="27" s="1"/>
  <c r="N29" i="27"/>
  <c r="N41" i="27" s="1"/>
  <c r="H29" i="27"/>
  <c r="M17" i="27" s="1"/>
  <c r="B29" i="27"/>
  <c r="EC28" i="27"/>
  <c r="EB28" i="27"/>
  <c r="DX28" i="27"/>
  <c r="DV28" i="27"/>
  <c r="DR28" i="27"/>
  <c r="DQ28" i="27"/>
  <c r="DP28" i="27"/>
  <c r="DL28" i="27"/>
  <c r="DK28" i="27"/>
  <c r="DJ28" i="27"/>
  <c r="DF28" i="27"/>
  <c r="DE28" i="27"/>
  <c r="DD28" i="27"/>
  <c r="CZ28" i="27"/>
  <c r="CY28" i="27"/>
  <c r="CX28" i="27"/>
  <c r="CT28" i="27"/>
  <c r="CR28" i="27"/>
  <c r="CN28" i="27"/>
  <c r="CM28" i="27"/>
  <c r="CL28" i="27"/>
  <c r="CH28" i="27"/>
  <c r="CG28" i="27"/>
  <c r="CF28" i="27"/>
  <c r="CB28" i="27"/>
  <c r="BZ28" i="27"/>
  <c r="BV28" i="27"/>
  <c r="BU28" i="27"/>
  <c r="BT28" i="27"/>
  <c r="BP28" i="27"/>
  <c r="BO28" i="27"/>
  <c r="BN28" i="27"/>
  <c r="BJ28" i="27"/>
  <c r="BH28" i="27"/>
  <c r="BD28" i="27"/>
  <c r="BC28" i="27"/>
  <c r="BB28" i="27"/>
  <c r="AX28" i="27"/>
  <c r="AV28" i="27"/>
  <c r="AR28" i="27"/>
  <c r="AP28" i="27"/>
  <c r="AL28" i="27"/>
  <c r="AJ28" i="27"/>
  <c r="AF28" i="27"/>
  <c r="AE28" i="27"/>
  <c r="AD28" i="27"/>
  <c r="Z28" i="27"/>
  <c r="Y28" i="27"/>
  <c r="X28" i="27"/>
  <c r="T28" i="27"/>
  <c r="S28" i="27"/>
  <c r="R28" i="27"/>
  <c r="N28" i="27"/>
  <c r="M28" i="27"/>
  <c r="L28" i="27"/>
  <c r="H28" i="27"/>
  <c r="G28" i="27"/>
  <c r="F28" i="27"/>
  <c r="B28" i="27"/>
  <c r="EB27" i="27"/>
  <c r="DX27" i="27"/>
  <c r="DV27" i="27"/>
  <c r="DR27" i="27"/>
  <c r="DP27" i="27"/>
  <c r="DL27" i="27"/>
  <c r="DK27" i="27"/>
  <c r="DJ27" i="27"/>
  <c r="DF27" i="27"/>
  <c r="DE27" i="27"/>
  <c r="DD27" i="27"/>
  <c r="CZ27" i="27"/>
  <c r="CY27" i="27"/>
  <c r="CX27" i="27"/>
  <c r="CT27" i="27"/>
  <c r="CS27" i="27"/>
  <c r="CR27" i="27"/>
  <c r="CN27" i="27"/>
  <c r="CM27" i="27"/>
  <c r="CL27" i="27"/>
  <c r="CH27" i="27"/>
  <c r="CF27" i="27"/>
  <c r="CB27" i="27"/>
  <c r="BZ27" i="27"/>
  <c r="BV27" i="27"/>
  <c r="BU27" i="27"/>
  <c r="BT27" i="27"/>
  <c r="BP27" i="27"/>
  <c r="BO27" i="27"/>
  <c r="BN27" i="27"/>
  <c r="BJ27" i="27"/>
  <c r="BI27" i="27"/>
  <c r="BH27" i="27"/>
  <c r="BD27" i="27"/>
  <c r="BC27" i="27"/>
  <c r="BB27" i="27"/>
  <c r="AX27" i="27"/>
  <c r="AW27" i="27"/>
  <c r="AV27" i="27"/>
  <c r="AR27" i="27"/>
  <c r="AQ27" i="27"/>
  <c r="AP27" i="27"/>
  <c r="AL27" i="27"/>
  <c r="AJ27" i="27"/>
  <c r="AF27" i="27"/>
  <c r="AD27" i="27"/>
  <c r="Z27" i="27"/>
  <c r="Y27" i="27"/>
  <c r="X27" i="27"/>
  <c r="T27" i="27"/>
  <c r="S27" i="27"/>
  <c r="R27" i="27"/>
  <c r="N27" i="27"/>
  <c r="M27" i="27"/>
  <c r="L27" i="27"/>
  <c r="H27" i="27"/>
  <c r="G27" i="27"/>
  <c r="F27" i="27"/>
  <c r="B27" i="27"/>
  <c r="EC26" i="27"/>
  <c r="EB26" i="27"/>
  <c r="DX26" i="27"/>
  <c r="DW26" i="27"/>
  <c r="DV26" i="27"/>
  <c r="DR26" i="27"/>
  <c r="DP26" i="27"/>
  <c r="DL26" i="27"/>
  <c r="DJ26" i="27"/>
  <c r="DF26" i="27"/>
  <c r="DE26" i="27"/>
  <c r="DD26" i="27"/>
  <c r="CZ26" i="27"/>
  <c r="CY26" i="27"/>
  <c r="CX26" i="27"/>
  <c r="CT26" i="27"/>
  <c r="CS26" i="27"/>
  <c r="CR26" i="27"/>
  <c r="CN26" i="27"/>
  <c r="CM26" i="27"/>
  <c r="CL26" i="27"/>
  <c r="CH26" i="27"/>
  <c r="CG26" i="27"/>
  <c r="CF26" i="27"/>
  <c r="CB26" i="27"/>
  <c r="CA26" i="27"/>
  <c r="BZ26" i="27"/>
  <c r="BV26" i="27"/>
  <c r="BT26" i="27"/>
  <c r="BP26" i="27"/>
  <c r="BN26" i="27"/>
  <c r="BJ26" i="27"/>
  <c r="BI26" i="27"/>
  <c r="BH26" i="27"/>
  <c r="BD26" i="27"/>
  <c r="BC26" i="27"/>
  <c r="BB26" i="27"/>
  <c r="AX26" i="27"/>
  <c r="AW26" i="27"/>
  <c r="AV26" i="27"/>
  <c r="AR26" i="27"/>
  <c r="AQ26" i="27"/>
  <c r="AP26" i="27"/>
  <c r="AL26" i="27"/>
  <c r="AK26" i="27"/>
  <c r="AJ26" i="27"/>
  <c r="AF26" i="27"/>
  <c r="AE26" i="27"/>
  <c r="AD26" i="27"/>
  <c r="Z26" i="27"/>
  <c r="X26" i="27"/>
  <c r="T26" i="27"/>
  <c r="R26" i="27"/>
  <c r="N26" i="27"/>
  <c r="M26" i="27"/>
  <c r="L26" i="27"/>
  <c r="H26" i="27"/>
  <c r="G26" i="27"/>
  <c r="F26" i="27"/>
  <c r="B26" i="27"/>
  <c r="EC25" i="27"/>
  <c r="EB25" i="27"/>
  <c r="DX25" i="27"/>
  <c r="DW25" i="27"/>
  <c r="DV25" i="27"/>
  <c r="DR25" i="27"/>
  <c r="DQ25" i="27"/>
  <c r="DP25" i="27"/>
  <c r="DL25" i="27"/>
  <c r="DK25" i="27"/>
  <c r="DJ25" i="27"/>
  <c r="DF25" i="27"/>
  <c r="DD25" i="27"/>
  <c r="CZ25" i="27"/>
  <c r="CX25" i="27"/>
  <c r="CT25" i="27"/>
  <c r="CS25" i="27"/>
  <c r="CR25" i="27"/>
  <c r="CN25" i="27"/>
  <c r="CM25" i="27"/>
  <c r="CL25" i="27"/>
  <c r="CH25" i="27"/>
  <c r="CG25" i="27"/>
  <c r="CF25" i="27"/>
  <c r="CB25" i="27"/>
  <c r="CA25" i="27"/>
  <c r="BZ25" i="27"/>
  <c r="BV25" i="27"/>
  <c r="BU25" i="27"/>
  <c r="BT25" i="27"/>
  <c r="BP25" i="27"/>
  <c r="BO25" i="27"/>
  <c r="BN25" i="27"/>
  <c r="BJ25" i="27"/>
  <c r="BH25" i="27"/>
  <c r="BD25" i="27"/>
  <c r="BB25" i="27"/>
  <c r="AX25" i="27"/>
  <c r="AW25" i="27"/>
  <c r="AV25" i="27"/>
  <c r="AR25" i="27"/>
  <c r="AQ25" i="27"/>
  <c r="AP25" i="27"/>
  <c r="AL25" i="27"/>
  <c r="AK25" i="27"/>
  <c r="AJ25" i="27"/>
  <c r="AF25" i="27"/>
  <c r="AE25" i="27"/>
  <c r="AD25" i="27"/>
  <c r="Z25" i="27"/>
  <c r="Y25" i="27"/>
  <c r="X25" i="27"/>
  <c r="T25" i="27"/>
  <c r="S25" i="27"/>
  <c r="R25" i="27"/>
  <c r="N25" i="27"/>
  <c r="L25" i="27"/>
  <c r="H25" i="27"/>
  <c r="F25" i="27"/>
  <c r="B25" i="27"/>
  <c r="EC24" i="27"/>
  <c r="EB24" i="27"/>
  <c r="DX24" i="27"/>
  <c r="DW24" i="27"/>
  <c r="DV24" i="27"/>
  <c r="DR24" i="27"/>
  <c r="DQ24" i="27"/>
  <c r="DP24" i="27"/>
  <c r="DL24" i="27"/>
  <c r="DK24" i="27"/>
  <c r="DJ24" i="27"/>
  <c r="DF24" i="27"/>
  <c r="DE24" i="27"/>
  <c r="DD24" i="27"/>
  <c r="CZ24" i="27"/>
  <c r="CY24" i="27"/>
  <c r="CX24" i="27"/>
  <c r="CT24" i="27"/>
  <c r="CR24" i="27"/>
  <c r="CN24" i="27"/>
  <c r="CL24" i="27"/>
  <c r="CH24" i="27"/>
  <c r="CG24" i="27"/>
  <c r="CF24" i="27"/>
  <c r="CB24" i="27"/>
  <c r="CA24" i="27"/>
  <c r="BZ24" i="27"/>
  <c r="BV24" i="27"/>
  <c r="BU24" i="27"/>
  <c r="BT24" i="27"/>
  <c r="BP24" i="27"/>
  <c r="BO24" i="27"/>
  <c r="BN24" i="27"/>
  <c r="BJ24" i="27"/>
  <c r="BI24" i="27"/>
  <c r="BH24" i="27"/>
  <c r="BD24" i="27"/>
  <c r="BC24" i="27"/>
  <c r="BB24" i="27"/>
  <c r="AX24" i="27"/>
  <c r="AV24" i="27"/>
  <c r="AR24" i="27"/>
  <c r="AP24" i="27"/>
  <c r="AL24" i="27"/>
  <c r="AK24" i="27"/>
  <c r="AJ24" i="27"/>
  <c r="AF24" i="27"/>
  <c r="AE24" i="27"/>
  <c r="AD24" i="27"/>
  <c r="Z24" i="27"/>
  <c r="Y24" i="27"/>
  <c r="X24" i="27"/>
  <c r="T24" i="27"/>
  <c r="S24" i="27"/>
  <c r="R24" i="27"/>
  <c r="N24" i="27"/>
  <c r="M24" i="27"/>
  <c r="L24" i="27"/>
  <c r="H24" i="27"/>
  <c r="G24" i="27"/>
  <c r="F24" i="27"/>
  <c r="B24" i="27"/>
  <c r="ED10" i="27" s="1"/>
  <c r="EB23" i="27"/>
  <c r="DX23" i="27"/>
  <c r="DV23" i="27"/>
  <c r="DR23" i="27"/>
  <c r="DQ23" i="27"/>
  <c r="DP23" i="27"/>
  <c r="DL23" i="27"/>
  <c r="DK23" i="27"/>
  <c r="DJ23" i="27"/>
  <c r="DF23" i="27"/>
  <c r="DE23" i="27"/>
  <c r="DD23" i="27"/>
  <c r="CZ23" i="27"/>
  <c r="CY23" i="27"/>
  <c r="CX23" i="27"/>
  <c r="CT23" i="27"/>
  <c r="CS23" i="27"/>
  <c r="CR23" i="27"/>
  <c r="CN23" i="27"/>
  <c r="CM23" i="27"/>
  <c r="CL23" i="27"/>
  <c r="CH23" i="27"/>
  <c r="CF23" i="27"/>
  <c r="CB23" i="27"/>
  <c r="BZ23" i="27"/>
  <c r="BV23" i="27"/>
  <c r="BU23" i="27"/>
  <c r="BT23" i="27"/>
  <c r="BP23" i="27"/>
  <c r="BO23" i="27"/>
  <c r="BN23" i="27"/>
  <c r="BJ23" i="27"/>
  <c r="BI23" i="27"/>
  <c r="BH23" i="27"/>
  <c r="BD23" i="27"/>
  <c r="BC23" i="27"/>
  <c r="BB23" i="27"/>
  <c r="AX23" i="27"/>
  <c r="AW23" i="27"/>
  <c r="AV23" i="27"/>
  <c r="AR23" i="27"/>
  <c r="AQ23" i="27"/>
  <c r="AP23" i="27"/>
  <c r="AL23" i="27"/>
  <c r="AJ23" i="27"/>
  <c r="AF23" i="27"/>
  <c r="AD23" i="27"/>
  <c r="Z23" i="27"/>
  <c r="Y23" i="27"/>
  <c r="X23" i="27"/>
  <c r="T23" i="27"/>
  <c r="S23" i="27"/>
  <c r="R23" i="27"/>
  <c r="N23" i="27"/>
  <c r="M23" i="27"/>
  <c r="L23" i="27"/>
  <c r="H23" i="27"/>
  <c r="G23" i="27"/>
  <c r="F23" i="27"/>
  <c r="B23" i="27"/>
  <c r="EC22" i="27"/>
  <c r="EB22" i="27"/>
  <c r="DX22" i="27"/>
  <c r="DW22" i="27"/>
  <c r="DV22" i="27"/>
  <c r="DR22" i="27"/>
  <c r="DP22" i="27"/>
  <c r="DL22" i="27"/>
  <c r="DJ22" i="27"/>
  <c r="DF22" i="27"/>
  <c r="DE22" i="27"/>
  <c r="DD22" i="27"/>
  <c r="CZ22" i="27"/>
  <c r="CY22" i="27"/>
  <c r="CX22" i="27"/>
  <c r="CT22" i="27"/>
  <c r="CS22" i="27"/>
  <c r="CR22" i="27"/>
  <c r="CN22" i="27"/>
  <c r="CM22" i="27"/>
  <c r="CL22" i="27"/>
  <c r="CH22" i="27"/>
  <c r="CG22" i="27"/>
  <c r="CF22" i="27"/>
  <c r="CB22" i="27"/>
  <c r="CA22" i="27"/>
  <c r="BZ22" i="27"/>
  <c r="BV22" i="27"/>
  <c r="BT22" i="27"/>
  <c r="BP22" i="27"/>
  <c r="BN22" i="27"/>
  <c r="BJ22" i="27"/>
  <c r="BI22" i="27"/>
  <c r="BH22" i="27"/>
  <c r="BD22" i="27"/>
  <c r="BC22" i="27"/>
  <c r="BB22" i="27"/>
  <c r="AX22" i="27"/>
  <c r="AW22" i="27"/>
  <c r="AV22" i="27"/>
  <c r="AR22" i="27"/>
  <c r="AQ22" i="27"/>
  <c r="AP22" i="27"/>
  <c r="AL22" i="27"/>
  <c r="AK22" i="27"/>
  <c r="AJ22" i="27"/>
  <c r="AF22" i="27"/>
  <c r="AE22" i="27"/>
  <c r="AD22" i="27"/>
  <c r="Z22" i="27"/>
  <c r="X22" i="27"/>
  <c r="T22" i="27"/>
  <c r="R22" i="27"/>
  <c r="N22" i="27"/>
  <c r="M22" i="27"/>
  <c r="L22" i="27"/>
  <c r="H22" i="27"/>
  <c r="G22" i="27"/>
  <c r="F22" i="27"/>
  <c r="B22" i="27"/>
  <c r="ED8" i="27" s="1"/>
  <c r="EC21" i="27"/>
  <c r="EB21" i="27"/>
  <c r="DX21" i="27"/>
  <c r="DW21" i="27"/>
  <c r="DV21" i="27"/>
  <c r="DR21" i="27"/>
  <c r="DQ21" i="27"/>
  <c r="DP21" i="27"/>
  <c r="DL21" i="27"/>
  <c r="DK21" i="27"/>
  <c r="DJ21" i="27"/>
  <c r="DF21" i="27"/>
  <c r="DD21" i="27"/>
  <c r="CZ21" i="27"/>
  <c r="CX21" i="27"/>
  <c r="CT21" i="27"/>
  <c r="CS21" i="27"/>
  <c r="CR21" i="27"/>
  <c r="CN21" i="27"/>
  <c r="CM21" i="27"/>
  <c r="CL21" i="27"/>
  <c r="CH21" i="27"/>
  <c r="CG21" i="27"/>
  <c r="CF21" i="27"/>
  <c r="CB21" i="27"/>
  <c r="CA21" i="27"/>
  <c r="BZ21" i="27"/>
  <c r="BV21" i="27"/>
  <c r="BU21" i="27"/>
  <c r="BT21" i="27"/>
  <c r="BP21" i="27"/>
  <c r="BO21" i="27"/>
  <c r="BN21" i="27"/>
  <c r="BJ21" i="27"/>
  <c r="BH21" i="27"/>
  <c r="BD21" i="27"/>
  <c r="BB21" i="27"/>
  <c r="AX21" i="27"/>
  <c r="AW21" i="27"/>
  <c r="AV21" i="27"/>
  <c r="AR21" i="27"/>
  <c r="AQ21" i="27"/>
  <c r="AP21" i="27"/>
  <c r="AL21" i="27"/>
  <c r="AK21" i="27"/>
  <c r="AJ21" i="27"/>
  <c r="AF21" i="27"/>
  <c r="AE21" i="27"/>
  <c r="AD21" i="27"/>
  <c r="Z21" i="27"/>
  <c r="Y21" i="27"/>
  <c r="X21" i="27"/>
  <c r="T21" i="27"/>
  <c r="S21" i="27"/>
  <c r="R21" i="27"/>
  <c r="N21" i="27"/>
  <c r="L21" i="27"/>
  <c r="H21" i="27"/>
  <c r="F21" i="27"/>
  <c r="B21" i="27"/>
  <c r="EC20" i="27"/>
  <c r="EB20" i="27"/>
  <c r="DX20" i="27"/>
  <c r="DW20" i="27"/>
  <c r="DV20" i="27"/>
  <c r="DR20" i="27"/>
  <c r="DQ20" i="27"/>
  <c r="DP20" i="27"/>
  <c r="DL20" i="27"/>
  <c r="DK20" i="27"/>
  <c r="DJ20" i="27"/>
  <c r="DF20" i="27"/>
  <c r="DE20" i="27"/>
  <c r="DD20" i="27"/>
  <c r="CZ20" i="27"/>
  <c r="CY20" i="27"/>
  <c r="CX20" i="27"/>
  <c r="CT20" i="27"/>
  <c r="CR20" i="27"/>
  <c r="CN20" i="27"/>
  <c r="CL20" i="27"/>
  <c r="CH20" i="27"/>
  <c r="CG20" i="27"/>
  <c r="CF20" i="27"/>
  <c r="CB20" i="27"/>
  <c r="CA20" i="27"/>
  <c r="BZ20" i="27"/>
  <c r="BV20" i="27"/>
  <c r="BU20" i="27"/>
  <c r="BT20" i="27"/>
  <c r="BP20" i="27"/>
  <c r="BO20" i="27"/>
  <c r="BN20" i="27"/>
  <c r="BJ20" i="27"/>
  <c r="BI20" i="27"/>
  <c r="BH20" i="27"/>
  <c r="BD20" i="27"/>
  <c r="BC20" i="27"/>
  <c r="BB20" i="27"/>
  <c r="AX20" i="27"/>
  <c r="AV20" i="27"/>
  <c r="AR20" i="27"/>
  <c r="AP20" i="27"/>
  <c r="AL20" i="27"/>
  <c r="AK20" i="27"/>
  <c r="AJ20" i="27"/>
  <c r="AF20" i="27"/>
  <c r="AE20" i="27"/>
  <c r="AD20" i="27"/>
  <c r="Z20" i="27"/>
  <c r="Y20" i="27"/>
  <c r="X20" i="27"/>
  <c r="T20" i="27"/>
  <c r="S20" i="27"/>
  <c r="R20" i="27"/>
  <c r="N20" i="27"/>
  <c r="M20" i="27"/>
  <c r="L20" i="27"/>
  <c r="H20" i="27"/>
  <c r="G20" i="27"/>
  <c r="F20" i="27"/>
  <c r="B20" i="27"/>
  <c r="EB19" i="27"/>
  <c r="DX19" i="27"/>
  <c r="DV19" i="27"/>
  <c r="DR19" i="27"/>
  <c r="DQ19" i="27"/>
  <c r="DP19" i="27"/>
  <c r="DL19" i="27"/>
  <c r="DK19" i="27"/>
  <c r="DJ19" i="27"/>
  <c r="DF19" i="27"/>
  <c r="DE19" i="27"/>
  <c r="DD19" i="27"/>
  <c r="CZ19" i="27"/>
  <c r="CY19" i="27"/>
  <c r="CX19" i="27"/>
  <c r="CT19" i="27"/>
  <c r="CS19" i="27"/>
  <c r="CR19" i="27"/>
  <c r="CN19" i="27"/>
  <c r="CM19" i="27"/>
  <c r="CL19" i="27"/>
  <c r="CH19" i="27"/>
  <c r="CF19" i="27"/>
  <c r="CB19" i="27"/>
  <c r="BZ19" i="27"/>
  <c r="BV19" i="27"/>
  <c r="BU19" i="27"/>
  <c r="BT19" i="27"/>
  <c r="BP19" i="27"/>
  <c r="BO19" i="27"/>
  <c r="BN19" i="27"/>
  <c r="BJ19" i="27"/>
  <c r="BI19" i="27"/>
  <c r="BH19" i="27"/>
  <c r="BD19" i="27"/>
  <c r="BC19" i="27"/>
  <c r="BB19" i="27"/>
  <c r="AX19" i="27"/>
  <c r="AW19" i="27"/>
  <c r="AV19" i="27"/>
  <c r="AR19" i="27"/>
  <c r="AP19" i="27"/>
  <c r="AL19" i="27"/>
  <c r="AJ19" i="27"/>
  <c r="AF19" i="27"/>
  <c r="AD19" i="27"/>
  <c r="Z19" i="27"/>
  <c r="Y19" i="27"/>
  <c r="X19" i="27"/>
  <c r="T19" i="27"/>
  <c r="S19" i="27"/>
  <c r="R19" i="27"/>
  <c r="N19" i="27"/>
  <c r="M19" i="27"/>
  <c r="L19" i="27"/>
  <c r="H19" i="27"/>
  <c r="G19" i="27"/>
  <c r="F19" i="27"/>
  <c r="B19" i="27"/>
  <c r="EC18" i="27"/>
  <c r="EB18" i="27"/>
  <c r="DX18" i="27"/>
  <c r="DW18" i="27"/>
  <c r="DV18" i="27"/>
  <c r="DR18" i="27"/>
  <c r="DP18" i="27"/>
  <c r="DL18" i="27"/>
  <c r="DJ18" i="27"/>
  <c r="DF18" i="27"/>
  <c r="DE18" i="27"/>
  <c r="DD18" i="27"/>
  <c r="CZ18" i="27"/>
  <c r="CY18" i="27"/>
  <c r="CX18" i="27"/>
  <c r="CT18" i="27"/>
  <c r="CS18" i="27"/>
  <c r="CR18" i="27"/>
  <c r="CN18" i="27"/>
  <c r="CM18" i="27"/>
  <c r="CL18" i="27"/>
  <c r="CH18" i="27"/>
  <c r="CG18" i="27"/>
  <c r="CF18" i="27"/>
  <c r="CB18" i="27"/>
  <c r="CA18" i="27"/>
  <c r="BZ18" i="27"/>
  <c r="BV18" i="27"/>
  <c r="BT18" i="27"/>
  <c r="BP18" i="27"/>
  <c r="BN18" i="27"/>
  <c r="BJ18" i="27"/>
  <c r="BI18" i="27"/>
  <c r="BH18" i="27"/>
  <c r="BD18" i="27"/>
  <c r="BC18" i="27"/>
  <c r="BB18" i="27"/>
  <c r="AX18" i="27"/>
  <c r="AW18" i="27"/>
  <c r="AV18" i="27"/>
  <c r="AR18" i="27"/>
  <c r="AQ18" i="27"/>
  <c r="AP18" i="27"/>
  <c r="AL18" i="27"/>
  <c r="AK18" i="27"/>
  <c r="AJ18" i="27"/>
  <c r="AF18" i="27"/>
  <c r="AE18" i="27"/>
  <c r="AD18" i="27"/>
  <c r="Z18" i="27"/>
  <c r="X18" i="27"/>
  <c r="T18" i="27"/>
  <c r="R18" i="27"/>
  <c r="N18" i="27"/>
  <c r="M18" i="27"/>
  <c r="L18" i="27"/>
  <c r="H18" i="27"/>
  <c r="G18" i="27"/>
  <c r="F18" i="27"/>
  <c r="B18" i="27"/>
  <c r="EC17" i="27"/>
  <c r="EB17" i="27"/>
  <c r="DX17" i="27"/>
  <c r="DW17" i="27"/>
  <c r="DV17" i="27"/>
  <c r="DR17" i="27"/>
  <c r="DQ17" i="27"/>
  <c r="DP17" i="27"/>
  <c r="DL17" i="27"/>
  <c r="DK17" i="27"/>
  <c r="DJ17" i="27"/>
  <c r="DF17" i="27"/>
  <c r="DD17" i="27"/>
  <c r="CZ17" i="27"/>
  <c r="CX17" i="27"/>
  <c r="CT17" i="27"/>
  <c r="CS17" i="27"/>
  <c r="CR17" i="27"/>
  <c r="CN17" i="27"/>
  <c r="CM17" i="27"/>
  <c r="CL17" i="27"/>
  <c r="CH17" i="27"/>
  <c r="CG17" i="27"/>
  <c r="CF17" i="27"/>
  <c r="CB17" i="27"/>
  <c r="CA17" i="27"/>
  <c r="BZ17" i="27"/>
  <c r="BV17" i="27"/>
  <c r="BU17" i="27"/>
  <c r="BT17" i="27"/>
  <c r="BP17" i="27"/>
  <c r="BO17" i="27"/>
  <c r="BN17" i="27"/>
  <c r="BJ17" i="27"/>
  <c r="BH17" i="27"/>
  <c r="BD17" i="27"/>
  <c r="BB17" i="27"/>
  <c r="AX17" i="27"/>
  <c r="AW17" i="27"/>
  <c r="AV17" i="27"/>
  <c r="AR17" i="27"/>
  <c r="AQ17" i="27"/>
  <c r="AP17" i="27"/>
  <c r="AL17" i="27"/>
  <c r="AK17" i="27"/>
  <c r="AJ17" i="27"/>
  <c r="AF17" i="27"/>
  <c r="AD17" i="27"/>
  <c r="Z17" i="27"/>
  <c r="Y17" i="27"/>
  <c r="X17" i="27"/>
  <c r="T17" i="27"/>
  <c r="S17" i="27"/>
  <c r="R17" i="27"/>
  <c r="N17" i="27"/>
  <c r="L17" i="27"/>
  <c r="H17" i="27"/>
  <c r="F17" i="27"/>
  <c r="B17" i="27"/>
  <c r="EP14" i="27"/>
  <c r="B145" i="16" s="1"/>
  <c r="EN14" i="27"/>
  <c r="C145" i="15" s="1"/>
  <c r="EI14" i="27"/>
  <c r="G145" i="13" s="1"/>
  <c r="EH14" i="27"/>
  <c r="EG14" i="27"/>
  <c r="E145" i="13" s="1"/>
  <c r="EF14" i="27"/>
  <c r="EP13" i="27"/>
  <c r="B144" i="16" s="1"/>
  <c r="EN13" i="27"/>
  <c r="C144" i="15" s="1"/>
  <c r="EI13" i="27"/>
  <c r="G144" i="13" s="1"/>
  <c r="EH13" i="27"/>
  <c r="EG13" i="27"/>
  <c r="E144" i="13" s="1"/>
  <c r="EF13" i="27"/>
  <c r="D144" i="13" s="1"/>
  <c r="EE13" i="27"/>
  <c r="C144" i="13" s="1"/>
  <c r="EP12" i="27"/>
  <c r="B143" i="16" s="1"/>
  <c r="EN12" i="27"/>
  <c r="C143" i="15" s="1"/>
  <c r="EI12" i="27"/>
  <c r="G143" i="13" s="1"/>
  <c r="EH12" i="27"/>
  <c r="F143" i="13" s="1"/>
  <c r="EG12" i="27"/>
  <c r="E143" i="13" s="1"/>
  <c r="EF12" i="27"/>
  <c r="EP11" i="27"/>
  <c r="B142" i="16" s="1"/>
  <c r="EN11" i="27"/>
  <c r="C142" i="15" s="1"/>
  <c r="EI11" i="27"/>
  <c r="G142" i="13" s="1"/>
  <c r="EH11" i="27"/>
  <c r="EG11" i="27"/>
  <c r="E142" i="13" s="1"/>
  <c r="EF11" i="27"/>
  <c r="EP10" i="27"/>
  <c r="B141" i="16" s="1"/>
  <c r="EN10" i="27"/>
  <c r="C141" i="15" s="1"/>
  <c r="EI10" i="27"/>
  <c r="G141" i="13" s="1"/>
  <c r="EH10" i="27"/>
  <c r="EG10" i="27"/>
  <c r="E141" i="13" s="1"/>
  <c r="EF10" i="27"/>
  <c r="EP9" i="27"/>
  <c r="B140" i="16" s="1"/>
  <c r="EN9" i="27"/>
  <c r="C140" i="15" s="1"/>
  <c r="EM9" i="27"/>
  <c r="I140" i="13" s="1"/>
  <c r="EI9" i="27"/>
  <c r="G140" i="13" s="1"/>
  <c r="EH9" i="27"/>
  <c r="EG9" i="27"/>
  <c r="E140" i="13" s="1"/>
  <c r="EF9" i="27"/>
  <c r="D140" i="13" s="1"/>
  <c r="EP8" i="27"/>
  <c r="B139" i="16" s="1"/>
  <c r="EN8" i="27"/>
  <c r="C139" i="15" s="1"/>
  <c r="EI8" i="27"/>
  <c r="G139" i="13" s="1"/>
  <c r="EH8" i="27"/>
  <c r="EG8" i="27"/>
  <c r="E139" i="13" s="1"/>
  <c r="EF8" i="27"/>
  <c r="EP7" i="27"/>
  <c r="B138" i="16" s="1"/>
  <c r="EN7" i="27"/>
  <c r="C138" i="15" s="1"/>
  <c r="EI7" i="27"/>
  <c r="G138" i="13" s="1"/>
  <c r="EH7" i="27"/>
  <c r="EG7" i="27"/>
  <c r="E138" i="13" s="1"/>
  <c r="EF7" i="27"/>
  <c r="EP6" i="27"/>
  <c r="B137" i="16" s="1"/>
  <c r="EN6" i="27"/>
  <c r="C137" i="15" s="1"/>
  <c r="EI6" i="27"/>
  <c r="G137" i="13" s="1"/>
  <c r="EH6" i="27"/>
  <c r="EG6" i="27"/>
  <c r="E137" i="13" s="1"/>
  <c r="EF6" i="27"/>
  <c r="EP5" i="27"/>
  <c r="B136" i="16" s="1"/>
  <c r="EN5" i="27"/>
  <c r="C136" i="15" s="1"/>
  <c r="EI5" i="27"/>
  <c r="G136" i="13" s="1"/>
  <c r="EH5" i="27"/>
  <c r="EG5" i="27"/>
  <c r="E136" i="13" s="1"/>
  <c r="EF5" i="27"/>
  <c r="EE5" i="27"/>
  <c r="C136" i="13" s="1"/>
  <c r="EP4" i="27"/>
  <c r="B135" i="16" s="1"/>
  <c r="EN4" i="27"/>
  <c r="C135" i="15" s="1"/>
  <c r="EM4" i="27"/>
  <c r="I135" i="13" s="1"/>
  <c r="EI4" i="27"/>
  <c r="G135" i="13" s="1"/>
  <c r="EH4" i="27"/>
  <c r="F135" i="13" s="1"/>
  <c r="EG4" i="27"/>
  <c r="E135" i="13" s="1"/>
  <c r="EF4" i="27"/>
  <c r="EP3" i="27"/>
  <c r="B134" i="16" s="1"/>
  <c r="EN3" i="27"/>
  <c r="C134" i="15" s="1"/>
  <c r="EI3" i="27"/>
  <c r="G134" i="13" s="1"/>
  <c r="EH3" i="27"/>
  <c r="EG3" i="27"/>
  <c r="E134" i="13" s="1"/>
  <c r="EF3" i="27"/>
  <c r="DX40" i="21"/>
  <c r="DR40" i="21"/>
  <c r="DL40" i="21"/>
  <c r="DF40" i="21"/>
  <c r="CZ40" i="21"/>
  <c r="CT40" i="21"/>
  <c r="CY28" i="21" s="1"/>
  <c r="CN40" i="21"/>
  <c r="CS28" i="21" s="1"/>
  <c r="CH40" i="21"/>
  <c r="CM28" i="21" s="1"/>
  <c r="CB40" i="21"/>
  <c r="BV40" i="21"/>
  <c r="CA28" i="21" s="1"/>
  <c r="BP40" i="21"/>
  <c r="BJ40" i="21"/>
  <c r="BO28" i="21" s="1"/>
  <c r="BD40" i="21"/>
  <c r="BI28" i="21" s="1"/>
  <c r="AX40" i="21"/>
  <c r="AR40" i="21"/>
  <c r="AW28" i="21" s="1"/>
  <c r="AL40" i="21"/>
  <c r="AF40" i="21"/>
  <c r="Z40" i="21"/>
  <c r="T40" i="21"/>
  <c r="N40" i="21"/>
  <c r="S28" i="21" s="1"/>
  <c r="H40" i="21"/>
  <c r="M28" i="21" s="1"/>
  <c r="B40" i="21"/>
  <c r="DX39" i="21"/>
  <c r="EC27" i="21" s="1"/>
  <c r="DR39" i="21"/>
  <c r="DW27" i="21" s="1"/>
  <c r="DL39" i="21"/>
  <c r="DF39" i="21"/>
  <c r="CZ39" i="21"/>
  <c r="CT39" i="21"/>
  <c r="CY27" i="21" s="1"/>
  <c r="CN39" i="21"/>
  <c r="CS27" i="21" s="1"/>
  <c r="CH39" i="21"/>
  <c r="CB39" i="21"/>
  <c r="CG27" i="21" s="1"/>
  <c r="BV39" i="21"/>
  <c r="BP39" i="21"/>
  <c r="BJ39" i="21"/>
  <c r="BD39" i="21"/>
  <c r="AX39" i="21"/>
  <c r="BC27" i="21" s="1"/>
  <c r="AR39" i="21"/>
  <c r="AW27" i="21" s="1"/>
  <c r="AL39" i="21"/>
  <c r="AF39" i="21"/>
  <c r="AK27" i="21" s="1"/>
  <c r="Z39" i="21"/>
  <c r="T39" i="21"/>
  <c r="N39" i="21"/>
  <c r="H39" i="21"/>
  <c r="B39" i="21"/>
  <c r="DX38" i="21"/>
  <c r="EC26" i="21" s="1"/>
  <c r="DR38" i="21"/>
  <c r="DW26" i="21" s="1"/>
  <c r="DL38" i="21"/>
  <c r="DQ26" i="21" s="1"/>
  <c r="DF38" i="21"/>
  <c r="CZ38" i="21"/>
  <c r="DE26" i="21" s="1"/>
  <c r="CT38" i="21"/>
  <c r="CN38" i="21"/>
  <c r="CH38" i="21"/>
  <c r="CB38" i="21"/>
  <c r="CG26" i="21" s="1"/>
  <c r="BV38" i="21"/>
  <c r="BP38" i="21"/>
  <c r="BU26" i="21" s="1"/>
  <c r="BJ38" i="21"/>
  <c r="BD38" i="21"/>
  <c r="AX38" i="21"/>
  <c r="AR38" i="21"/>
  <c r="AL38" i="21"/>
  <c r="AQ26" i="21" s="1"/>
  <c r="AF38" i="21"/>
  <c r="AK26" i="21" s="1"/>
  <c r="Z38" i="21"/>
  <c r="T38" i="21"/>
  <c r="Y26" i="21" s="1"/>
  <c r="N38" i="21"/>
  <c r="H38" i="21"/>
  <c r="B38" i="21"/>
  <c r="DX37" i="21"/>
  <c r="DR37" i="21"/>
  <c r="DW25" i="21" s="1"/>
  <c r="DL37" i="21"/>
  <c r="DQ25" i="21" s="1"/>
  <c r="DF37" i="21"/>
  <c r="CZ37" i="21"/>
  <c r="DE25" i="21" s="1"/>
  <c r="CT37" i="21"/>
  <c r="CN37" i="21"/>
  <c r="CH37" i="21"/>
  <c r="CM25" i="21" s="1"/>
  <c r="CB37" i="21"/>
  <c r="BV37" i="21"/>
  <c r="CA25" i="21" s="1"/>
  <c r="BP37" i="21"/>
  <c r="BU25" i="21" s="1"/>
  <c r="BJ37" i="21"/>
  <c r="BD37" i="21"/>
  <c r="BI25" i="21" s="1"/>
  <c r="AX37" i="21"/>
  <c r="AR37" i="21"/>
  <c r="AL37" i="21"/>
  <c r="AF37" i="21"/>
  <c r="Z37" i="21"/>
  <c r="AE25" i="21" s="1"/>
  <c r="T37" i="21"/>
  <c r="Y25" i="21" s="1"/>
  <c r="N37" i="21"/>
  <c r="H37" i="21"/>
  <c r="M25" i="21" s="1"/>
  <c r="B37" i="21"/>
  <c r="DX36" i="21"/>
  <c r="DR36" i="21"/>
  <c r="DL36" i="21"/>
  <c r="DF36" i="21"/>
  <c r="DK24" i="21" s="1"/>
  <c r="CZ36" i="21"/>
  <c r="DE24" i="21" s="1"/>
  <c r="CT36" i="21"/>
  <c r="CN36" i="21"/>
  <c r="CS24" i="21" s="1"/>
  <c r="CH36" i="21"/>
  <c r="CB36" i="21"/>
  <c r="BV36" i="21"/>
  <c r="BP36" i="21"/>
  <c r="BJ36" i="21"/>
  <c r="BO24" i="21" s="1"/>
  <c r="BD36" i="21"/>
  <c r="BI24" i="21" s="1"/>
  <c r="AX36" i="21"/>
  <c r="AR36" i="21"/>
  <c r="AW24" i="21" s="1"/>
  <c r="AL36" i="21"/>
  <c r="AF36" i="21"/>
  <c r="Z36" i="21"/>
  <c r="T36" i="21"/>
  <c r="N36" i="21"/>
  <c r="H36" i="21"/>
  <c r="M24" i="21" s="1"/>
  <c r="B36" i="21"/>
  <c r="G24" i="21" s="1"/>
  <c r="DX35" i="21"/>
  <c r="EC23" i="21" s="1"/>
  <c r="DR35" i="21"/>
  <c r="DL35" i="21"/>
  <c r="DQ23" i="21" s="1"/>
  <c r="DF35" i="21"/>
  <c r="CZ35" i="21"/>
  <c r="CT35" i="21"/>
  <c r="CN35" i="21"/>
  <c r="CS23" i="21" s="1"/>
  <c r="CH35" i="21"/>
  <c r="CB35" i="21"/>
  <c r="CG23" i="21" s="1"/>
  <c r="BV35" i="21"/>
  <c r="BP35" i="21"/>
  <c r="BJ35" i="21"/>
  <c r="BD35" i="21"/>
  <c r="AX35" i="21"/>
  <c r="BC23" i="21" s="1"/>
  <c r="AR35" i="21"/>
  <c r="AW23" i="21" s="1"/>
  <c r="AL35" i="21"/>
  <c r="AF35" i="21"/>
  <c r="AK23" i="21" s="1"/>
  <c r="Z35" i="21"/>
  <c r="T35" i="21"/>
  <c r="N35" i="21"/>
  <c r="H35" i="21"/>
  <c r="B35" i="21"/>
  <c r="G23" i="21" s="1"/>
  <c r="DX34" i="21"/>
  <c r="EC22" i="21" s="1"/>
  <c r="DR34" i="21"/>
  <c r="DL34" i="21"/>
  <c r="DQ22" i="21" s="1"/>
  <c r="DF34" i="21"/>
  <c r="CZ34" i="21"/>
  <c r="CT34" i="21"/>
  <c r="CN34" i="21"/>
  <c r="CH34" i="21"/>
  <c r="CM22" i="21" s="1"/>
  <c r="CB34" i="21"/>
  <c r="CG22" i="21" s="1"/>
  <c r="BV34" i="21"/>
  <c r="BP34" i="21"/>
  <c r="BU22" i="21" s="1"/>
  <c r="BJ34" i="21"/>
  <c r="BD34" i="21"/>
  <c r="AX34" i="21"/>
  <c r="AR34" i="21"/>
  <c r="AL34" i="21"/>
  <c r="AQ22" i="21" s="1"/>
  <c r="AF34" i="21"/>
  <c r="AK22" i="21" s="1"/>
  <c r="Z34" i="21"/>
  <c r="T34" i="21"/>
  <c r="N34" i="21"/>
  <c r="H34" i="21"/>
  <c r="B34" i="21"/>
  <c r="DX33" i="21"/>
  <c r="DR33" i="21"/>
  <c r="DW21" i="21" s="1"/>
  <c r="DL33" i="21"/>
  <c r="DQ21" i="21" s="1"/>
  <c r="DF33" i="21"/>
  <c r="CZ33" i="21"/>
  <c r="DE21" i="21" s="1"/>
  <c r="CT33" i="21"/>
  <c r="CN33" i="21"/>
  <c r="CH33" i="21"/>
  <c r="CB33" i="21"/>
  <c r="BV33" i="21"/>
  <c r="CA21" i="21" s="1"/>
  <c r="BP33" i="21"/>
  <c r="BU21" i="21" s="1"/>
  <c r="BJ33" i="21"/>
  <c r="BD33" i="21"/>
  <c r="BI21" i="21" s="1"/>
  <c r="AX33" i="21"/>
  <c r="AR33" i="21"/>
  <c r="AL33" i="21"/>
  <c r="AF33" i="21"/>
  <c r="Z33" i="21"/>
  <c r="T33" i="21"/>
  <c r="N33" i="21"/>
  <c r="H33" i="21"/>
  <c r="M21" i="21" s="1"/>
  <c r="B33" i="21"/>
  <c r="DX32" i="21"/>
  <c r="DR32" i="21"/>
  <c r="DL32" i="21"/>
  <c r="DF32" i="21"/>
  <c r="CZ32" i="21"/>
  <c r="DE20" i="21" s="1"/>
  <c r="CT32" i="21"/>
  <c r="CN32" i="21"/>
  <c r="CS20" i="21" s="1"/>
  <c r="CH32" i="21"/>
  <c r="CB32" i="21"/>
  <c r="BV32" i="21"/>
  <c r="BP32" i="21"/>
  <c r="BJ32" i="21"/>
  <c r="BO20" i="21" s="1"/>
  <c r="BD32" i="21"/>
  <c r="BI20" i="21" s="1"/>
  <c r="AX32" i="21"/>
  <c r="AR32" i="21"/>
  <c r="AW20" i="21" s="1"/>
  <c r="AL32" i="21"/>
  <c r="AF32" i="21"/>
  <c r="Z32" i="21"/>
  <c r="T32" i="21"/>
  <c r="N32" i="21"/>
  <c r="S20" i="21" s="1"/>
  <c r="H32" i="21"/>
  <c r="B32" i="21"/>
  <c r="DX31" i="21"/>
  <c r="EC19" i="21" s="1"/>
  <c r="DR31" i="21"/>
  <c r="DL31" i="21"/>
  <c r="DF31" i="21"/>
  <c r="CZ31" i="21"/>
  <c r="CT31" i="21"/>
  <c r="CY19" i="21" s="1"/>
  <c r="CN31" i="21"/>
  <c r="CS19" i="21" s="1"/>
  <c r="CH31" i="21"/>
  <c r="CB31" i="21"/>
  <c r="CG19" i="21" s="1"/>
  <c r="BV31" i="21"/>
  <c r="BP31" i="21"/>
  <c r="BJ31" i="21"/>
  <c r="BD31" i="21"/>
  <c r="AX31" i="21"/>
  <c r="BC19" i="21" s="1"/>
  <c r="AR31" i="21"/>
  <c r="AW19" i="21" s="1"/>
  <c r="AL31" i="21"/>
  <c r="AF31" i="21"/>
  <c r="AK19" i="21" s="1"/>
  <c r="Z31" i="21"/>
  <c r="T31" i="21"/>
  <c r="N31" i="21"/>
  <c r="H31" i="21"/>
  <c r="B31" i="21"/>
  <c r="G19" i="21" s="1"/>
  <c r="DX30" i="21"/>
  <c r="EC18" i="21" s="1"/>
  <c r="DR30" i="21"/>
  <c r="DL30" i="21"/>
  <c r="DQ18" i="21" s="1"/>
  <c r="DF30" i="21"/>
  <c r="CZ30" i="21"/>
  <c r="CT30" i="21"/>
  <c r="CN30" i="21"/>
  <c r="CH30" i="21"/>
  <c r="CM18" i="21" s="1"/>
  <c r="CB30" i="21"/>
  <c r="CG18" i="21" s="1"/>
  <c r="BV30" i="21"/>
  <c r="BP30" i="21"/>
  <c r="BU18" i="21" s="1"/>
  <c r="BJ30" i="21"/>
  <c r="BD30" i="21"/>
  <c r="AX30" i="21"/>
  <c r="AR30" i="21"/>
  <c r="AL30" i="21"/>
  <c r="AF30" i="21"/>
  <c r="AK18" i="21" s="1"/>
  <c r="Z30" i="21"/>
  <c r="T30" i="21"/>
  <c r="Y18" i="21" s="1"/>
  <c r="N30" i="21"/>
  <c r="H30" i="21"/>
  <c r="B30" i="21"/>
  <c r="DX29" i="21"/>
  <c r="DR29" i="21"/>
  <c r="DR41" i="21" s="1"/>
  <c r="DL29" i="21"/>
  <c r="DF29" i="21"/>
  <c r="CZ29" i="21"/>
  <c r="DE17" i="21" s="1"/>
  <c r="CT29" i="21"/>
  <c r="CN29" i="21"/>
  <c r="CH29" i="21"/>
  <c r="CB29" i="21"/>
  <c r="BV29" i="21"/>
  <c r="CA17" i="21" s="1"/>
  <c r="BP29" i="21"/>
  <c r="BU17" i="21" s="1"/>
  <c r="BJ29" i="21"/>
  <c r="BD29" i="21"/>
  <c r="BI17" i="21" s="1"/>
  <c r="AX29" i="21"/>
  <c r="AR29" i="21"/>
  <c r="AL29" i="21"/>
  <c r="AF29" i="21"/>
  <c r="Z29" i="21"/>
  <c r="Z41" i="21" s="1"/>
  <c r="T29" i="21"/>
  <c r="Y17" i="21" s="1"/>
  <c r="N29" i="21"/>
  <c r="H29" i="21"/>
  <c r="M17" i="21" s="1"/>
  <c r="B29" i="21"/>
  <c r="EC28" i="21"/>
  <c r="EB28" i="21"/>
  <c r="DX28" i="21"/>
  <c r="DW28" i="21"/>
  <c r="DV28" i="21"/>
  <c r="DR28" i="21"/>
  <c r="DQ28" i="21"/>
  <c r="DP28" i="21"/>
  <c r="DL28" i="21"/>
  <c r="DK28" i="21"/>
  <c r="DJ28" i="21"/>
  <c r="DF28" i="21"/>
  <c r="DE28" i="21"/>
  <c r="DD28" i="21"/>
  <c r="CZ28" i="21"/>
  <c r="CX28" i="21"/>
  <c r="CT28" i="21"/>
  <c r="CR28" i="21"/>
  <c r="CN28" i="21"/>
  <c r="CL28" i="21"/>
  <c r="CH28" i="21"/>
  <c r="CG28" i="21"/>
  <c r="CF28" i="21"/>
  <c r="CB28" i="21"/>
  <c r="BZ28" i="21"/>
  <c r="BV28" i="21"/>
  <c r="BU28" i="21"/>
  <c r="BT28" i="21"/>
  <c r="BP28" i="21"/>
  <c r="BN28" i="21"/>
  <c r="BJ28" i="21"/>
  <c r="BH28" i="21"/>
  <c r="BD28" i="21"/>
  <c r="BC28" i="21"/>
  <c r="BB28" i="21"/>
  <c r="AX28" i="21"/>
  <c r="AV28" i="21"/>
  <c r="AR28" i="21"/>
  <c r="AQ28" i="21"/>
  <c r="AP28" i="21"/>
  <c r="AL28" i="21"/>
  <c r="AK28" i="21"/>
  <c r="AJ28" i="21"/>
  <c r="AF28" i="21"/>
  <c r="AE28" i="21"/>
  <c r="AD28" i="21"/>
  <c r="Z28" i="21"/>
  <c r="Y28" i="21"/>
  <c r="X28" i="21"/>
  <c r="T28" i="21"/>
  <c r="R28" i="21"/>
  <c r="N28" i="21"/>
  <c r="L28" i="21"/>
  <c r="H28" i="21"/>
  <c r="G28" i="21"/>
  <c r="F28" i="21"/>
  <c r="B28" i="21"/>
  <c r="EB27" i="21"/>
  <c r="DX27" i="21"/>
  <c r="DV27" i="21"/>
  <c r="DR27" i="21"/>
  <c r="DQ27" i="21"/>
  <c r="DP27" i="21"/>
  <c r="DL27" i="21"/>
  <c r="DK27" i="21"/>
  <c r="DJ27" i="21"/>
  <c r="DF27" i="21"/>
  <c r="DE27" i="21"/>
  <c r="DD27" i="21"/>
  <c r="CZ27" i="21"/>
  <c r="CX27" i="21"/>
  <c r="CT27" i="21"/>
  <c r="CR27" i="21"/>
  <c r="CN27" i="21"/>
  <c r="CM27" i="21"/>
  <c r="CL27" i="21"/>
  <c r="CH27" i="21"/>
  <c r="CF27" i="21"/>
  <c r="CB27" i="21"/>
  <c r="CA27" i="21"/>
  <c r="BZ27" i="21"/>
  <c r="BV27" i="21"/>
  <c r="BU27" i="21"/>
  <c r="BT27" i="21"/>
  <c r="BP27" i="21"/>
  <c r="BO27" i="21"/>
  <c r="BN27" i="21"/>
  <c r="BJ27" i="21"/>
  <c r="BI27" i="21"/>
  <c r="BH27" i="21"/>
  <c r="BD27" i="21"/>
  <c r="BB27" i="21"/>
  <c r="AX27" i="21"/>
  <c r="AV27" i="21"/>
  <c r="AR27" i="21"/>
  <c r="AQ27" i="21"/>
  <c r="AP27" i="21"/>
  <c r="AL27" i="21"/>
  <c r="AJ27" i="21"/>
  <c r="AF27" i="21"/>
  <c r="AE27" i="21"/>
  <c r="AD27" i="21"/>
  <c r="Z27" i="21"/>
  <c r="Y27" i="21"/>
  <c r="X27" i="21"/>
  <c r="T27" i="21"/>
  <c r="S27" i="21"/>
  <c r="R27" i="21"/>
  <c r="N27" i="21"/>
  <c r="M27" i="21"/>
  <c r="L27" i="21"/>
  <c r="H27" i="21"/>
  <c r="G27" i="21"/>
  <c r="F27" i="21"/>
  <c r="B27" i="21"/>
  <c r="EB26" i="21"/>
  <c r="DX26" i="21"/>
  <c r="DV26" i="21"/>
  <c r="DR26" i="21"/>
  <c r="DP26" i="21"/>
  <c r="DL26" i="21"/>
  <c r="DK26" i="21"/>
  <c r="DJ26" i="21"/>
  <c r="DF26" i="21"/>
  <c r="DD26" i="21"/>
  <c r="CZ26" i="21"/>
  <c r="CY26" i="21"/>
  <c r="CX26" i="21"/>
  <c r="CT26" i="21"/>
  <c r="CS26" i="21"/>
  <c r="CR26" i="21"/>
  <c r="CN26" i="21"/>
  <c r="CM26" i="21"/>
  <c r="CL26" i="21"/>
  <c r="CH26" i="21"/>
  <c r="CF26" i="21"/>
  <c r="CB26" i="21"/>
  <c r="CA26" i="21"/>
  <c r="BZ26" i="21"/>
  <c r="BV26" i="21"/>
  <c r="BT26" i="21"/>
  <c r="BP26" i="21"/>
  <c r="BO26" i="21"/>
  <c r="BN26" i="21"/>
  <c r="BJ26" i="21"/>
  <c r="BI26" i="21"/>
  <c r="BH26" i="21"/>
  <c r="BD26" i="21"/>
  <c r="BC26" i="21"/>
  <c r="BB26" i="21"/>
  <c r="AX26" i="21"/>
  <c r="AW26" i="21"/>
  <c r="AV26" i="21"/>
  <c r="AR26" i="21"/>
  <c r="AP26" i="21"/>
  <c r="AL26" i="21"/>
  <c r="AJ26" i="21"/>
  <c r="AF26" i="21"/>
  <c r="AE26" i="21"/>
  <c r="AD26" i="21"/>
  <c r="Z26" i="21"/>
  <c r="X26" i="21"/>
  <c r="T26" i="21"/>
  <c r="S26" i="21"/>
  <c r="R26" i="21"/>
  <c r="N26" i="21"/>
  <c r="M26" i="21"/>
  <c r="L26" i="21"/>
  <c r="H26" i="21"/>
  <c r="G26" i="21"/>
  <c r="F26" i="21"/>
  <c r="B26" i="21"/>
  <c r="EC25" i="21"/>
  <c r="EB25" i="21"/>
  <c r="DX25" i="21"/>
  <c r="DV25" i="21"/>
  <c r="DR25" i="21"/>
  <c r="DP25" i="21"/>
  <c r="DL25" i="21"/>
  <c r="DK25" i="21"/>
  <c r="DJ25" i="21"/>
  <c r="DF25" i="21"/>
  <c r="DD25" i="21"/>
  <c r="CZ25" i="21"/>
  <c r="CY25" i="21"/>
  <c r="CX25" i="21"/>
  <c r="CT25" i="21"/>
  <c r="CS25" i="21"/>
  <c r="CR25" i="21"/>
  <c r="CN25" i="21"/>
  <c r="CL25" i="21"/>
  <c r="CH25" i="21"/>
  <c r="CG25" i="21"/>
  <c r="CF25" i="21"/>
  <c r="CB25" i="21"/>
  <c r="BZ25" i="21"/>
  <c r="BV25" i="21"/>
  <c r="BT25" i="21"/>
  <c r="BP25" i="21"/>
  <c r="BO25" i="21"/>
  <c r="BN25" i="21"/>
  <c r="BJ25" i="21"/>
  <c r="BH25" i="21"/>
  <c r="BD25" i="21"/>
  <c r="BC25" i="21"/>
  <c r="BB25" i="21"/>
  <c r="AX25" i="21"/>
  <c r="AW25" i="21"/>
  <c r="AV25" i="21"/>
  <c r="AR25" i="21"/>
  <c r="AQ25" i="21"/>
  <c r="AP25" i="21"/>
  <c r="AL25" i="21"/>
  <c r="AK25" i="21"/>
  <c r="AJ25" i="21"/>
  <c r="AF25" i="21"/>
  <c r="AD25" i="21"/>
  <c r="Z25" i="21"/>
  <c r="X25" i="21"/>
  <c r="T25" i="21"/>
  <c r="S25" i="21"/>
  <c r="R25" i="21"/>
  <c r="N25" i="21"/>
  <c r="L25" i="21"/>
  <c r="H25" i="21"/>
  <c r="G25" i="21"/>
  <c r="F25" i="21"/>
  <c r="B25" i="21"/>
  <c r="EC24" i="21"/>
  <c r="EB24" i="21"/>
  <c r="DX24" i="21"/>
  <c r="DW24" i="21"/>
  <c r="DV24" i="21"/>
  <c r="DR24" i="21"/>
  <c r="DQ24" i="21"/>
  <c r="DP24" i="21"/>
  <c r="DL24" i="21"/>
  <c r="DJ24" i="21"/>
  <c r="DF24" i="21"/>
  <c r="DD24" i="21"/>
  <c r="CZ24" i="21"/>
  <c r="CY24" i="21"/>
  <c r="CX24" i="21"/>
  <c r="CT24" i="21"/>
  <c r="CR24" i="21"/>
  <c r="CN24" i="21"/>
  <c r="CM24" i="21"/>
  <c r="CL24" i="21"/>
  <c r="CH24" i="21"/>
  <c r="CG24" i="21"/>
  <c r="CF24" i="21"/>
  <c r="CB24" i="21"/>
  <c r="CA24" i="21"/>
  <c r="BZ24" i="21"/>
  <c r="BV24" i="21"/>
  <c r="BU24" i="21"/>
  <c r="BT24" i="21"/>
  <c r="BP24" i="21"/>
  <c r="BN24" i="21"/>
  <c r="BJ24" i="21"/>
  <c r="BH24" i="21"/>
  <c r="BD24" i="21"/>
  <c r="BC24" i="21"/>
  <c r="BB24" i="21"/>
  <c r="AX24" i="21"/>
  <c r="AV24" i="21"/>
  <c r="AR24" i="21"/>
  <c r="AQ24" i="21"/>
  <c r="AP24" i="21"/>
  <c r="AL24" i="21"/>
  <c r="AK24" i="21"/>
  <c r="AJ24" i="21"/>
  <c r="AF24" i="21"/>
  <c r="AE24" i="21"/>
  <c r="AD24" i="21"/>
  <c r="Z24" i="21"/>
  <c r="Y24" i="21"/>
  <c r="X24" i="21"/>
  <c r="T24" i="21"/>
  <c r="S24" i="21"/>
  <c r="R24" i="21"/>
  <c r="N24" i="21"/>
  <c r="L24" i="21"/>
  <c r="H24" i="21"/>
  <c r="F24" i="21"/>
  <c r="B24" i="21"/>
  <c r="EB23" i="21"/>
  <c r="DX23" i="21"/>
  <c r="DW23" i="21"/>
  <c r="DV23" i="21"/>
  <c r="DR23" i="21"/>
  <c r="DP23" i="21"/>
  <c r="DL23" i="21"/>
  <c r="DK23" i="21"/>
  <c r="DJ23" i="21"/>
  <c r="DF23" i="21"/>
  <c r="DE23" i="21"/>
  <c r="DD23" i="21"/>
  <c r="CZ23" i="21"/>
  <c r="CY23" i="21"/>
  <c r="CX23" i="21"/>
  <c r="CT23" i="21"/>
  <c r="CR23" i="21"/>
  <c r="CN23" i="21"/>
  <c r="CM23" i="21"/>
  <c r="CL23" i="21"/>
  <c r="CH23" i="21"/>
  <c r="CF23" i="21"/>
  <c r="CB23" i="21"/>
  <c r="CA23" i="21"/>
  <c r="BZ23" i="21"/>
  <c r="BV23" i="21"/>
  <c r="BU23" i="21"/>
  <c r="BT23" i="21"/>
  <c r="BP23" i="21"/>
  <c r="BO23" i="21"/>
  <c r="BN23" i="21"/>
  <c r="BJ23" i="21"/>
  <c r="BI23" i="21"/>
  <c r="BH23" i="21"/>
  <c r="BD23" i="21"/>
  <c r="BB23" i="21"/>
  <c r="AX23" i="21"/>
  <c r="AV23" i="21"/>
  <c r="AR23" i="21"/>
  <c r="AQ23" i="21"/>
  <c r="AP23" i="21"/>
  <c r="AL23" i="21"/>
  <c r="AJ23" i="21"/>
  <c r="AF23" i="21"/>
  <c r="AE23" i="21"/>
  <c r="AD23" i="21"/>
  <c r="Z23" i="21"/>
  <c r="Y23" i="21"/>
  <c r="X23" i="21"/>
  <c r="T23" i="21"/>
  <c r="S23" i="21"/>
  <c r="R23" i="21"/>
  <c r="N23" i="21"/>
  <c r="M23" i="21"/>
  <c r="L23" i="21"/>
  <c r="H23" i="21"/>
  <c r="F23" i="21"/>
  <c r="B23" i="21"/>
  <c r="EB22" i="21"/>
  <c r="DX22" i="21"/>
  <c r="DW22" i="21"/>
  <c r="DV22" i="21"/>
  <c r="DR22" i="21"/>
  <c r="DP22" i="21"/>
  <c r="DL22" i="21"/>
  <c r="DK22" i="21"/>
  <c r="DJ22" i="21"/>
  <c r="DF22" i="21"/>
  <c r="DE22" i="21"/>
  <c r="DD22" i="21"/>
  <c r="CZ22" i="21"/>
  <c r="CY22" i="21"/>
  <c r="CX22" i="21"/>
  <c r="CT22" i="21"/>
  <c r="CS22" i="21"/>
  <c r="CR22" i="21"/>
  <c r="CN22" i="21"/>
  <c r="CL22" i="21"/>
  <c r="CH22" i="21"/>
  <c r="CF22" i="21"/>
  <c r="CB22" i="21"/>
  <c r="CA22" i="21"/>
  <c r="BZ22" i="21"/>
  <c r="BV22" i="21"/>
  <c r="BT22" i="21"/>
  <c r="BP22" i="21"/>
  <c r="BO22" i="21"/>
  <c r="BN22" i="21"/>
  <c r="BJ22" i="21"/>
  <c r="BI22" i="21"/>
  <c r="BH22" i="21"/>
  <c r="BD22" i="21"/>
  <c r="BC22" i="21"/>
  <c r="BB22" i="21"/>
  <c r="AX22" i="21"/>
  <c r="AW22" i="21"/>
  <c r="AV22" i="21"/>
  <c r="AR22" i="21"/>
  <c r="AP22" i="21"/>
  <c r="AL22" i="21"/>
  <c r="AJ22" i="21"/>
  <c r="AF22" i="21"/>
  <c r="AE22" i="21"/>
  <c r="AD22" i="21"/>
  <c r="Z22" i="21"/>
  <c r="X22" i="21"/>
  <c r="T22" i="21"/>
  <c r="S22" i="21"/>
  <c r="R22" i="21"/>
  <c r="N22" i="21"/>
  <c r="M22" i="21"/>
  <c r="L22" i="21"/>
  <c r="H22" i="21"/>
  <c r="G22" i="21"/>
  <c r="F22" i="21"/>
  <c r="B22" i="21"/>
  <c r="EC21" i="21"/>
  <c r="EB21" i="21"/>
  <c r="DX21" i="21"/>
  <c r="DV21" i="21"/>
  <c r="DR21" i="21"/>
  <c r="DP21" i="21"/>
  <c r="DL21" i="21"/>
  <c r="DK21" i="21"/>
  <c r="DJ21" i="21"/>
  <c r="DF21" i="21"/>
  <c r="DD21" i="21"/>
  <c r="CZ21" i="21"/>
  <c r="CY21" i="21"/>
  <c r="CX21" i="21"/>
  <c r="CT21" i="21"/>
  <c r="CS21" i="21"/>
  <c r="CR21" i="21"/>
  <c r="CN21" i="21"/>
  <c r="CM21" i="21"/>
  <c r="CL21" i="21"/>
  <c r="CH21" i="21"/>
  <c r="CG21" i="21"/>
  <c r="CF21" i="21"/>
  <c r="CB21" i="21"/>
  <c r="BZ21" i="21"/>
  <c r="BV21" i="21"/>
  <c r="BT21" i="21"/>
  <c r="BP21" i="21"/>
  <c r="BO21" i="21"/>
  <c r="BN21" i="21"/>
  <c r="BJ21" i="21"/>
  <c r="BH21" i="21"/>
  <c r="BD21" i="21"/>
  <c r="BC21" i="21"/>
  <c r="BB21" i="21"/>
  <c r="AX21" i="21"/>
  <c r="AW21" i="21"/>
  <c r="AV21" i="21"/>
  <c r="AR21" i="21"/>
  <c r="AQ21" i="21"/>
  <c r="AP21" i="21"/>
  <c r="AL21" i="21"/>
  <c r="AK21" i="21"/>
  <c r="AJ21" i="21"/>
  <c r="AF21" i="21"/>
  <c r="AE21" i="21"/>
  <c r="AD21" i="21"/>
  <c r="Z21" i="21"/>
  <c r="X21" i="21"/>
  <c r="T21" i="21"/>
  <c r="S21" i="21"/>
  <c r="R21" i="21"/>
  <c r="N21" i="21"/>
  <c r="L21" i="21"/>
  <c r="H21" i="21"/>
  <c r="G21" i="21"/>
  <c r="F21" i="21"/>
  <c r="B21" i="21"/>
  <c r="EC20" i="21"/>
  <c r="EB20" i="21"/>
  <c r="DX20" i="21"/>
  <c r="DW20" i="21"/>
  <c r="DV20" i="21"/>
  <c r="DR20" i="21"/>
  <c r="DQ20" i="21"/>
  <c r="DP20" i="21"/>
  <c r="DL20" i="21"/>
  <c r="DK20" i="21"/>
  <c r="DJ20" i="21"/>
  <c r="DF20" i="21"/>
  <c r="DD20" i="21"/>
  <c r="CZ20" i="21"/>
  <c r="CY20" i="21"/>
  <c r="CX20" i="21"/>
  <c r="CT20" i="21"/>
  <c r="CR20" i="21"/>
  <c r="CN20" i="21"/>
  <c r="CM20" i="21"/>
  <c r="CL20" i="21"/>
  <c r="CH20" i="21"/>
  <c r="CG20" i="21"/>
  <c r="CF20" i="21"/>
  <c r="CB20" i="21"/>
  <c r="CA20" i="21"/>
  <c r="BZ20" i="21"/>
  <c r="BV20" i="21"/>
  <c r="BU20" i="21"/>
  <c r="BT20" i="21"/>
  <c r="BP20" i="21"/>
  <c r="BN20" i="21"/>
  <c r="BJ20" i="21"/>
  <c r="BH20" i="21"/>
  <c r="BD20" i="21"/>
  <c r="BC20" i="21"/>
  <c r="BB20" i="21"/>
  <c r="AX20" i="21"/>
  <c r="AV20" i="21"/>
  <c r="AR20" i="21"/>
  <c r="AQ20" i="21"/>
  <c r="AP20" i="21"/>
  <c r="AL20" i="21"/>
  <c r="AK20" i="21"/>
  <c r="AJ20" i="21"/>
  <c r="AF20" i="21"/>
  <c r="AE20" i="21"/>
  <c r="AD20" i="21"/>
  <c r="Z20" i="21"/>
  <c r="Y20" i="21"/>
  <c r="X20" i="21"/>
  <c r="T20" i="21"/>
  <c r="R20" i="21"/>
  <c r="N20" i="21"/>
  <c r="M20" i="21"/>
  <c r="L20" i="21"/>
  <c r="H20" i="21"/>
  <c r="G20" i="21"/>
  <c r="F20" i="21"/>
  <c r="B20" i="21"/>
  <c r="EB19" i="21"/>
  <c r="DX19" i="21"/>
  <c r="DW19" i="21"/>
  <c r="DV19" i="21"/>
  <c r="DR19" i="21"/>
  <c r="DQ19" i="21"/>
  <c r="DP19" i="21"/>
  <c r="DL19" i="21"/>
  <c r="DK19" i="21"/>
  <c r="DJ19" i="21"/>
  <c r="DF19" i="21"/>
  <c r="DE19" i="21"/>
  <c r="DD19" i="21"/>
  <c r="CZ19" i="21"/>
  <c r="CX19" i="21"/>
  <c r="CT19" i="21"/>
  <c r="CR19" i="21"/>
  <c r="CN19" i="21"/>
  <c r="CM19" i="21"/>
  <c r="CL19" i="21"/>
  <c r="CH19" i="21"/>
  <c r="CF19" i="21"/>
  <c r="CB19" i="21"/>
  <c r="CA19" i="21"/>
  <c r="BZ19" i="21"/>
  <c r="BV19" i="21"/>
  <c r="BU19" i="21"/>
  <c r="BT19" i="21"/>
  <c r="BP19" i="21"/>
  <c r="BO19" i="21"/>
  <c r="BN19" i="21"/>
  <c r="BJ19" i="21"/>
  <c r="BI19" i="21"/>
  <c r="BH19" i="21"/>
  <c r="BD19" i="21"/>
  <c r="BB19" i="21"/>
  <c r="AX19" i="21"/>
  <c r="AV19" i="21"/>
  <c r="AR19" i="21"/>
  <c r="AQ19" i="21"/>
  <c r="AP19" i="21"/>
  <c r="AL19" i="21"/>
  <c r="AJ19" i="21"/>
  <c r="AF19" i="21"/>
  <c r="AE19" i="21"/>
  <c r="AD19" i="21"/>
  <c r="Z19" i="21"/>
  <c r="Y19" i="21"/>
  <c r="X19" i="21"/>
  <c r="T19" i="21"/>
  <c r="S19" i="21"/>
  <c r="R19" i="21"/>
  <c r="N19" i="21"/>
  <c r="M19" i="21"/>
  <c r="L19" i="21"/>
  <c r="H19" i="21"/>
  <c r="F19" i="21"/>
  <c r="B19" i="21"/>
  <c r="EB18" i="21"/>
  <c r="DX18" i="21"/>
  <c r="DW18" i="21"/>
  <c r="DV18" i="21"/>
  <c r="DR18" i="21"/>
  <c r="DP18" i="21"/>
  <c r="DL18" i="21"/>
  <c r="DK18" i="21"/>
  <c r="DJ18" i="21"/>
  <c r="DF18" i="21"/>
  <c r="DE18" i="21"/>
  <c r="DD18" i="21"/>
  <c r="CZ18" i="21"/>
  <c r="CY18" i="21"/>
  <c r="CX18" i="21"/>
  <c r="CT18" i="21"/>
  <c r="CS18" i="21"/>
  <c r="CR18" i="21"/>
  <c r="CN18" i="21"/>
  <c r="CL18" i="21"/>
  <c r="CH18" i="21"/>
  <c r="CF18" i="21"/>
  <c r="CB18" i="21"/>
  <c r="CA18" i="21"/>
  <c r="BZ18" i="21"/>
  <c r="BV18" i="21"/>
  <c r="BT18" i="21"/>
  <c r="BP18" i="21"/>
  <c r="BO18" i="21"/>
  <c r="BN18" i="21"/>
  <c r="BJ18" i="21"/>
  <c r="BI18" i="21"/>
  <c r="BH18" i="21"/>
  <c r="BD18" i="21"/>
  <c r="BC18" i="21"/>
  <c r="BB18" i="21"/>
  <c r="AX18" i="21"/>
  <c r="AW18" i="21"/>
  <c r="AV18" i="21"/>
  <c r="AR18" i="21"/>
  <c r="AQ18" i="21"/>
  <c r="AP18" i="21"/>
  <c r="AL18" i="21"/>
  <c r="AJ18" i="21"/>
  <c r="AF18" i="21"/>
  <c r="AE18" i="21"/>
  <c r="AD18" i="21"/>
  <c r="Z18" i="21"/>
  <c r="X18" i="21"/>
  <c r="T18" i="21"/>
  <c r="S18" i="21"/>
  <c r="R18" i="21"/>
  <c r="N18" i="21"/>
  <c r="M18" i="21"/>
  <c r="L18" i="21"/>
  <c r="H18" i="21"/>
  <c r="G18" i="21"/>
  <c r="F18" i="21"/>
  <c r="B18" i="21"/>
  <c r="EC17" i="21"/>
  <c r="EB17" i="21"/>
  <c r="DX17" i="21"/>
  <c r="DW17" i="21"/>
  <c r="DV17" i="21"/>
  <c r="DR17" i="21"/>
  <c r="DP17" i="21"/>
  <c r="DL17" i="21"/>
  <c r="DK17" i="21"/>
  <c r="DJ17" i="21"/>
  <c r="DF17" i="21"/>
  <c r="DD17" i="21"/>
  <c r="CZ17" i="21"/>
  <c r="CY17" i="21"/>
  <c r="CX17" i="21"/>
  <c r="CT17" i="21"/>
  <c r="CS17" i="21"/>
  <c r="CR17" i="21"/>
  <c r="CN17" i="21"/>
  <c r="CM17" i="21"/>
  <c r="CL17" i="21"/>
  <c r="CH17" i="21"/>
  <c r="CG17" i="21"/>
  <c r="CF17" i="21"/>
  <c r="CB17" i="21"/>
  <c r="BZ17" i="21"/>
  <c r="BV17" i="21"/>
  <c r="BT17" i="21"/>
  <c r="BP17" i="21"/>
  <c r="BO17" i="21"/>
  <c r="BN17" i="21"/>
  <c r="BJ17" i="21"/>
  <c r="BH17" i="21"/>
  <c r="BD17" i="21"/>
  <c r="BC17" i="21"/>
  <c r="BB17" i="21"/>
  <c r="AX17" i="21"/>
  <c r="AW17" i="21"/>
  <c r="AV17" i="21"/>
  <c r="AR17" i="21"/>
  <c r="AQ17" i="21"/>
  <c r="AP17" i="21"/>
  <c r="AL17" i="21"/>
  <c r="AK17" i="21"/>
  <c r="AJ17" i="21"/>
  <c r="AF17" i="21"/>
  <c r="AD17" i="21"/>
  <c r="Z17" i="21"/>
  <c r="X17" i="21"/>
  <c r="T17" i="21"/>
  <c r="S17" i="21"/>
  <c r="R17" i="21"/>
  <c r="N17" i="21"/>
  <c r="L17" i="21"/>
  <c r="H17" i="21"/>
  <c r="G17" i="21"/>
  <c r="F17" i="21"/>
  <c r="B17" i="21"/>
  <c r="EP14" i="21"/>
  <c r="B133" i="16" s="1"/>
  <c r="EN14" i="21"/>
  <c r="C133" i="15" s="1"/>
  <c r="EI14" i="21"/>
  <c r="G133" i="13" s="1"/>
  <c r="EH14" i="21"/>
  <c r="EG14" i="21"/>
  <c r="E133" i="13" s="1"/>
  <c r="EF14" i="21"/>
  <c r="EP13" i="21"/>
  <c r="B132" i="16" s="1"/>
  <c r="EN13" i="21"/>
  <c r="C132" i="15" s="1"/>
  <c r="EI13" i="21"/>
  <c r="G132" i="13" s="1"/>
  <c r="EH13" i="21"/>
  <c r="EG13" i="21"/>
  <c r="E132" i="13" s="1"/>
  <c r="EF13" i="21"/>
  <c r="EP12" i="21"/>
  <c r="B131" i="16" s="1"/>
  <c r="EN12" i="21"/>
  <c r="C131" i="15" s="1"/>
  <c r="EI12" i="21"/>
  <c r="G131" i="13" s="1"/>
  <c r="EH12" i="21"/>
  <c r="EG12" i="21"/>
  <c r="E131" i="13" s="1"/>
  <c r="EF12" i="21"/>
  <c r="EP11" i="21"/>
  <c r="B130" i="16" s="1"/>
  <c r="EN11" i="21"/>
  <c r="C130" i="15" s="1"/>
  <c r="EI11" i="21"/>
  <c r="G130" i="13" s="1"/>
  <c r="EH11" i="21"/>
  <c r="EG11" i="21"/>
  <c r="E130" i="13" s="1"/>
  <c r="EF11" i="21"/>
  <c r="EP10" i="21"/>
  <c r="B129" i="16" s="1"/>
  <c r="EN10" i="21"/>
  <c r="C129" i="15" s="1"/>
  <c r="EI10" i="21"/>
  <c r="G129" i="13" s="1"/>
  <c r="EH10" i="21"/>
  <c r="EG10" i="21"/>
  <c r="E129" i="13" s="1"/>
  <c r="EF10" i="21"/>
  <c r="EP9" i="21"/>
  <c r="B128" i="16" s="1"/>
  <c r="EN9" i="21"/>
  <c r="C128" i="15" s="1"/>
  <c r="EI9" i="21"/>
  <c r="G128" i="13" s="1"/>
  <c r="EH9" i="21"/>
  <c r="EG9" i="21"/>
  <c r="E128" i="13" s="1"/>
  <c r="EF9" i="21"/>
  <c r="EP8" i="21"/>
  <c r="B127" i="16" s="1"/>
  <c r="EN8" i="21"/>
  <c r="C127" i="15" s="1"/>
  <c r="EI8" i="21"/>
  <c r="G127" i="13" s="1"/>
  <c r="EH8" i="21"/>
  <c r="EG8" i="21"/>
  <c r="E127" i="13" s="1"/>
  <c r="EF8" i="21"/>
  <c r="EP7" i="21"/>
  <c r="B126" i="16" s="1"/>
  <c r="EN7" i="21"/>
  <c r="C126" i="15" s="1"/>
  <c r="EI7" i="21"/>
  <c r="G126" i="13" s="1"/>
  <c r="EH7" i="21"/>
  <c r="EG7" i="21"/>
  <c r="E126" i="13" s="1"/>
  <c r="EF7" i="21"/>
  <c r="EP6" i="21"/>
  <c r="B125" i="16" s="1"/>
  <c r="EN6" i="21"/>
  <c r="C125" i="15" s="1"/>
  <c r="EI6" i="21"/>
  <c r="G125" i="13" s="1"/>
  <c r="EH6" i="21"/>
  <c r="F125" i="13" s="1"/>
  <c r="EG6" i="21"/>
  <c r="E125" i="13" s="1"/>
  <c r="EF6" i="21"/>
  <c r="EP5" i="21"/>
  <c r="B124" i="16" s="1"/>
  <c r="EN5" i="21"/>
  <c r="C124" i="15" s="1"/>
  <c r="EI5" i="21"/>
  <c r="G124" i="13" s="1"/>
  <c r="EH5" i="21"/>
  <c r="EG5" i="21"/>
  <c r="E124" i="13" s="1"/>
  <c r="EF5" i="21"/>
  <c r="EP4" i="21"/>
  <c r="B123" i="16" s="1"/>
  <c r="EN4" i="21"/>
  <c r="C123" i="15" s="1"/>
  <c r="EI4" i="21"/>
  <c r="G123" i="13" s="1"/>
  <c r="EH4" i="21"/>
  <c r="EG4" i="21"/>
  <c r="E123" i="13" s="1"/>
  <c r="EF4" i="21"/>
  <c r="EP3" i="21"/>
  <c r="B122" i="16" s="1"/>
  <c r="EN3" i="21"/>
  <c r="C122" i="15" s="1"/>
  <c r="EI3" i="21"/>
  <c r="G122" i="13" s="1"/>
  <c r="EH3" i="21"/>
  <c r="EG3" i="21"/>
  <c r="E122" i="13" s="1"/>
  <c r="EF3" i="21"/>
  <c r="DX40" i="2"/>
  <c r="DR40" i="2"/>
  <c r="DW28" i="2" s="1"/>
  <c r="DL40" i="2"/>
  <c r="DQ28" i="2" s="1"/>
  <c r="DF40" i="2"/>
  <c r="DK28" i="2" s="1"/>
  <c r="CZ40" i="2"/>
  <c r="DE28" i="2" s="1"/>
  <c r="CT40" i="2"/>
  <c r="CN40" i="2"/>
  <c r="CH40" i="2"/>
  <c r="CM28" i="2" s="1"/>
  <c r="CB40" i="2"/>
  <c r="CG28" i="2" s="1"/>
  <c r="BV40" i="2"/>
  <c r="CA28" i="2" s="1"/>
  <c r="BP40" i="2"/>
  <c r="BJ40" i="2"/>
  <c r="BO28" i="2" s="1"/>
  <c r="BD40" i="2"/>
  <c r="AX40" i="2"/>
  <c r="AR40" i="2"/>
  <c r="AL40" i="2"/>
  <c r="AF40" i="2"/>
  <c r="AK28" i="2" s="1"/>
  <c r="Z40" i="2"/>
  <c r="AE28" i="2" s="1"/>
  <c r="T40" i="2"/>
  <c r="Y28" i="2" s="1"/>
  <c r="N40" i="2"/>
  <c r="S28" i="2" s="1"/>
  <c r="H40" i="2"/>
  <c r="M28" i="2" s="1"/>
  <c r="B40" i="2"/>
  <c r="DX39" i="2"/>
  <c r="DR39" i="2"/>
  <c r="DW27" i="2" s="1"/>
  <c r="DL39" i="2"/>
  <c r="DQ27" i="2" s="1"/>
  <c r="DF39" i="2"/>
  <c r="CZ39" i="2"/>
  <c r="DE27" i="2" s="1"/>
  <c r="CT39" i="2"/>
  <c r="CY27" i="2" s="1"/>
  <c r="CN39" i="2"/>
  <c r="CH39" i="2"/>
  <c r="CB39" i="2"/>
  <c r="BV39" i="2"/>
  <c r="CA27" i="2" s="1"/>
  <c r="BP39" i="2"/>
  <c r="BU27" i="2" s="1"/>
  <c r="BJ39" i="2"/>
  <c r="BD39" i="2"/>
  <c r="BI27" i="2" s="1"/>
  <c r="AX39" i="2"/>
  <c r="BC27" i="2" s="1"/>
  <c r="AR39" i="2"/>
  <c r="AL39" i="2"/>
  <c r="AF39" i="2"/>
  <c r="Z39" i="2"/>
  <c r="AE27" i="2" s="1"/>
  <c r="T39" i="2"/>
  <c r="Y27" i="2" s="1"/>
  <c r="N39" i="2"/>
  <c r="H39" i="2"/>
  <c r="M27" i="2" s="1"/>
  <c r="B39" i="2"/>
  <c r="G27" i="2" s="1"/>
  <c r="DX38" i="2"/>
  <c r="DR38" i="2"/>
  <c r="DL38" i="2"/>
  <c r="DF38" i="2"/>
  <c r="CZ38" i="2"/>
  <c r="DE26" i="2" s="1"/>
  <c r="CT38" i="2"/>
  <c r="CN38" i="2"/>
  <c r="CS26" i="2" s="1"/>
  <c r="CH38" i="2"/>
  <c r="CM26" i="2" s="1"/>
  <c r="CB38" i="2"/>
  <c r="CG26" i="2" s="1"/>
  <c r="BV38" i="2"/>
  <c r="BP38" i="2"/>
  <c r="BJ38" i="2"/>
  <c r="BO26" i="2" s="1"/>
  <c r="BD38" i="2"/>
  <c r="BI26" i="2" s="1"/>
  <c r="AX38" i="2"/>
  <c r="AR38" i="2"/>
  <c r="AW26" i="2" s="1"/>
  <c r="AL38" i="2"/>
  <c r="AQ26" i="2" s="1"/>
  <c r="AF38" i="2"/>
  <c r="Z38" i="2"/>
  <c r="T38" i="2"/>
  <c r="N38" i="2"/>
  <c r="S26" i="2" s="1"/>
  <c r="H38" i="2"/>
  <c r="M26" i="2" s="1"/>
  <c r="B38" i="2"/>
  <c r="DX37" i="2"/>
  <c r="EC25" i="2" s="1"/>
  <c r="DR37" i="2"/>
  <c r="DW25" i="2" s="1"/>
  <c r="DL37" i="2"/>
  <c r="DF37" i="2"/>
  <c r="CZ37" i="2"/>
  <c r="CT37" i="2"/>
  <c r="CY25" i="2" s="1"/>
  <c r="CN37" i="2"/>
  <c r="CS25" i="2" s="1"/>
  <c r="CH37" i="2"/>
  <c r="CB37" i="2"/>
  <c r="CG25" i="2" s="1"/>
  <c r="BV37" i="2"/>
  <c r="CA25" i="2" s="1"/>
  <c r="BP37" i="2"/>
  <c r="BJ37" i="2"/>
  <c r="BD37" i="2"/>
  <c r="AX37" i="2"/>
  <c r="AR37" i="2"/>
  <c r="AW25" i="2" s="1"/>
  <c r="AL37" i="2"/>
  <c r="AF37" i="2"/>
  <c r="AK25" i="2" s="1"/>
  <c r="Z37" i="2"/>
  <c r="AE25" i="2" s="1"/>
  <c r="T37" i="2"/>
  <c r="N37" i="2"/>
  <c r="H37" i="2"/>
  <c r="B37" i="2"/>
  <c r="G25" i="2" s="1"/>
  <c r="DX36" i="2"/>
  <c r="EC24" i="2" s="1"/>
  <c r="DR36" i="2"/>
  <c r="DL36" i="2"/>
  <c r="DQ24" i="2" s="1"/>
  <c r="DF36" i="2"/>
  <c r="DK24" i="2" s="1"/>
  <c r="CZ36" i="2"/>
  <c r="CT36" i="2"/>
  <c r="CN36" i="2"/>
  <c r="CH36" i="2"/>
  <c r="CM24" i="2" s="1"/>
  <c r="CB36" i="2"/>
  <c r="CG24" i="2" s="1"/>
  <c r="BV36" i="2"/>
  <c r="BP36" i="2"/>
  <c r="BU24" i="2" s="1"/>
  <c r="BJ36" i="2"/>
  <c r="BO24" i="2" s="1"/>
  <c r="BD36" i="2"/>
  <c r="AX36" i="2"/>
  <c r="AR36" i="2"/>
  <c r="AL36" i="2"/>
  <c r="AQ24" i="2" s="1"/>
  <c r="AF36" i="2"/>
  <c r="AK24" i="2" s="1"/>
  <c r="Z36" i="2"/>
  <c r="T36" i="2"/>
  <c r="Y24" i="2" s="1"/>
  <c r="N36" i="2"/>
  <c r="S24" i="2" s="1"/>
  <c r="H36" i="2"/>
  <c r="B36" i="2"/>
  <c r="DX35" i="2"/>
  <c r="DR35" i="2"/>
  <c r="DL35" i="2"/>
  <c r="DQ23" i="2" s="1"/>
  <c r="DF35" i="2"/>
  <c r="CZ35" i="2"/>
  <c r="DE23" i="2" s="1"/>
  <c r="CT35" i="2"/>
  <c r="CY23" i="2" s="1"/>
  <c r="CN35" i="2"/>
  <c r="CH35" i="2"/>
  <c r="CB35" i="2"/>
  <c r="BV35" i="2"/>
  <c r="CA23" i="2" s="1"/>
  <c r="BP35" i="2"/>
  <c r="BU23" i="2" s="1"/>
  <c r="BJ35" i="2"/>
  <c r="BD35" i="2"/>
  <c r="BI23" i="2" s="1"/>
  <c r="AX35" i="2"/>
  <c r="BC23" i="2" s="1"/>
  <c r="AR35" i="2"/>
  <c r="AL35" i="2"/>
  <c r="AF35" i="2"/>
  <c r="Z35" i="2"/>
  <c r="AE23" i="2" s="1"/>
  <c r="T35" i="2"/>
  <c r="Y23" i="2" s="1"/>
  <c r="N35" i="2"/>
  <c r="H35" i="2"/>
  <c r="M23" i="2" s="1"/>
  <c r="B35" i="2"/>
  <c r="G23" i="2" s="1"/>
  <c r="DX34" i="2"/>
  <c r="DR34" i="2"/>
  <c r="DL34" i="2"/>
  <c r="DF34" i="2"/>
  <c r="DK22" i="2" s="1"/>
  <c r="CZ34" i="2"/>
  <c r="DE22" i="2" s="1"/>
  <c r="CT34" i="2"/>
  <c r="CN34" i="2"/>
  <c r="CS22" i="2" s="1"/>
  <c r="CH34" i="2"/>
  <c r="CM22" i="2" s="1"/>
  <c r="CB34" i="2"/>
  <c r="BV34" i="2"/>
  <c r="BP34" i="2"/>
  <c r="BJ34" i="2"/>
  <c r="BD34" i="2"/>
  <c r="BI22" i="2" s="1"/>
  <c r="AX34" i="2"/>
  <c r="AR34" i="2"/>
  <c r="AW22" i="2" s="1"/>
  <c r="AL34" i="2"/>
  <c r="AQ22" i="2" s="1"/>
  <c r="AF34" i="2"/>
  <c r="Z34" i="2"/>
  <c r="T34" i="2"/>
  <c r="N34" i="2"/>
  <c r="S22" i="2" s="1"/>
  <c r="H34" i="2"/>
  <c r="M22" i="2" s="1"/>
  <c r="B34" i="2"/>
  <c r="DX33" i="2"/>
  <c r="EC21" i="2" s="1"/>
  <c r="DR33" i="2"/>
  <c r="DL33" i="2"/>
  <c r="DF33" i="2"/>
  <c r="CZ33" i="2"/>
  <c r="CT33" i="2"/>
  <c r="CY21" i="2" s="1"/>
  <c r="CN33" i="2"/>
  <c r="CS21" i="2" s="1"/>
  <c r="CH33" i="2"/>
  <c r="CB33" i="2"/>
  <c r="CG21" i="2" s="1"/>
  <c r="BV33" i="2"/>
  <c r="BP33" i="2"/>
  <c r="BJ33" i="2"/>
  <c r="BD33" i="2"/>
  <c r="AX33" i="2"/>
  <c r="BC21" i="2" s="1"/>
  <c r="AR33" i="2"/>
  <c r="AW21" i="2" s="1"/>
  <c r="AL33" i="2"/>
  <c r="AF33" i="2"/>
  <c r="AK21" i="2" s="1"/>
  <c r="Z33" i="2"/>
  <c r="T33" i="2"/>
  <c r="N33" i="2"/>
  <c r="H33" i="2"/>
  <c r="B33" i="2"/>
  <c r="G21" i="2" s="1"/>
  <c r="DX32" i="2"/>
  <c r="EC20" i="2" s="1"/>
  <c r="DR32" i="2"/>
  <c r="DL32" i="2"/>
  <c r="DQ20" i="2" s="1"/>
  <c r="DF32" i="2"/>
  <c r="CZ32" i="2"/>
  <c r="CT32" i="2"/>
  <c r="CN32" i="2"/>
  <c r="CH32" i="2"/>
  <c r="CM20" i="2" s="1"/>
  <c r="CB32" i="2"/>
  <c r="CG20" i="2" s="1"/>
  <c r="BV32" i="2"/>
  <c r="BP32" i="2"/>
  <c r="BU20" i="2" s="1"/>
  <c r="BJ32" i="2"/>
  <c r="BD32" i="2"/>
  <c r="AX32" i="2"/>
  <c r="AR32" i="2"/>
  <c r="AL32" i="2"/>
  <c r="AQ20" i="2" s="1"/>
  <c r="AF32" i="2"/>
  <c r="AK20" i="2" s="1"/>
  <c r="Z32" i="2"/>
  <c r="T32" i="2"/>
  <c r="Y20" i="2" s="1"/>
  <c r="N32" i="2"/>
  <c r="H32" i="2"/>
  <c r="B32" i="2"/>
  <c r="DX31" i="2"/>
  <c r="DR31" i="2"/>
  <c r="DL31" i="2"/>
  <c r="DF31" i="2"/>
  <c r="CZ31" i="2"/>
  <c r="CT31" i="2"/>
  <c r="CN31" i="2"/>
  <c r="CH31" i="2"/>
  <c r="CB31" i="2"/>
  <c r="BV31" i="2"/>
  <c r="BP31" i="2"/>
  <c r="BU19" i="2" s="1"/>
  <c r="BJ31" i="2"/>
  <c r="BD31" i="2"/>
  <c r="AX31" i="2"/>
  <c r="AR31" i="2"/>
  <c r="AL31" i="2"/>
  <c r="AF31" i="2"/>
  <c r="Z31" i="2"/>
  <c r="T31" i="2"/>
  <c r="N31" i="2"/>
  <c r="H31" i="2"/>
  <c r="B31" i="2"/>
  <c r="DX30" i="2"/>
  <c r="DR30" i="2"/>
  <c r="DL30" i="2"/>
  <c r="DF30" i="2"/>
  <c r="CZ30" i="2"/>
  <c r="DE18" i="2" s="1"/>
  <c r="CT30" i="2"/>
  <c r="CN30" i="2"/>
  <c r="CH30" i="2"/>
  <c r="CB30" i="2"/>
  <c r="BV30" i="2"/>
  <c r="BP30" i="2"/>
  <c r="BJ30" i="2"/>
  <c r="BD30" i="2"/>
  <c r="BI18" i="2" s="1"/>
  <c r="AX30" i="2"/>
  <c r="AR30" i="2"/>
  <c r="AL30" i="2"/>
  <c r="AF30" i="2"/>
  <c r="Z30" i="2"/>
  <c r="T30" i="2"/>
  <c r="N30" i="2"/>
  <c r="H30" i="2"/>
  <c r="M18" i="2" s="1"/>
  <c r="B30" i="2"/>
  <c r="DX29" i="2"/>
  <c r="DR29" i="2"/>
  <c r="DL29" i="2"/>
  <c r="DF29" i="2"/>
  <c r="CZ29" i="2"/>
  <c r="CT29" i="2"/>
  <c r="CT41" i="2" s="1"/>
  <c r="CN29" i="2"/>
  <c r="CH29" i="2"/>
  <c r="CB29" i="2"/>
  <c r="BV29" i="2"/>
  <c r="BP29" i="2"/>
  <c r="BJ29" i="2"/>
  <c r="BD29" i="2"/>
  <c r="AX29" i="2"/>
  <c r="AX41" i="2" s="1"/>
  <c r="AR29" i="2"/>
  <c r="AW17" i="2" s="1"/>
  <c r="AL29" i="2"/>
  <c r="AF29" i="2"/>
  <c r="Z29" i="2"/>
  <c r="T29" i="2"/>
  <c r="N29" i="2"/>
  <c r="H29" i="2"/>
  <c r="B29" i="2"/>
  <c r="B41" i="2" s="1"/>
  <c r="EC28" i="2"/>
  <c r="EB28" i="2"/>
  <c r="DX28" i="2"/>
  <c r="DV28" i="2"/>
  <c r="DR28" i="2"/>
  <c r="DP28" i="2"/>
  <c r="DL28" i="2"/>
  <c r="DJ28" i="2"/>
  <c r="DF28" i="2"/>
  <c r="DD28" i="2"/>
  <c r="CZ28" i="2"/>
  <c r="CY28" i="2"/>
  <c r="CX28" i="2"/>
  <c r="CT28" i="2"/>
  <c r="CS28" i="2"/>
  <c r="CR28" i="2"/>
  <c r="CN28" i="2"/>
  <c r="CL28" i="2"/>
  <c r="CH28" i="2"/>
  <c r="CF28" i="2"/>
  <c r="CB28" i="2"/>
  <c r="BZ28" i="2"/>
  <c r="BV28" i="2"/>
  <c r="BU28" i="2"/>
  <c r="BT28" i="2"/>
  <c r="BP28" i="2"/>
  <c r="BN28" i="2"/>
  <c r="BJ28" i="2"/>
  <c r="BI28" i="2"/>
  <c r="BH28" i="2"/>
  <c r="BD28" i="2"/>
  <c r="BC28" i="2"/>
  <c r="BB28" i="2"/>
  <c r="AX28" i="2"/>
  <c r="AW28" i="2"/>
  <c r="AV28" i="2"/>
  <c r="AR28" i="2"/>
  <c r="AQ28" i="2"/>
  <c r="AP28" i="2"/>
  <c r="AL28" i="2"/>
  <c r="AJ28" i="2"/>
  <c r="AF28" i="2"/>
  <c r="AD28" i="2"/>
  <c r="Z28" i="2"/>
  <c r="X28" i="2"/>
  <c r="T28" i="2"/>
  <c r="R28" i="2"/>
  <c r="N28" i="2"/>
  <c r="L28" i="2"/>
  <c r="H28" i="2"/>
  <c r="G28" i="2"/>
  <c r="F28" i="2"/>
  <c r="B28" i="2"/>
  <c r="EC27" i="2"/>
  <c r="EB27" i="2"/>
  <c r="DX27" i="2"/>
  <c r="DV27" i="2"/>
  <c r="DR27" i="2"/>
  <c r="DP27" i="2"/>
  <c r="DL27" i="2"/>
  <c r="DK27" i="2"/>
  <c r="DJ27" i="2"/>
  <c r="DF27" i="2"/>
  <c r="DD27" i="2"/>
  <c r="CZ27" i="2"/>
  <c r="CX27" i="2"/>
  <c r="CT27" i="2"/>
  <c r="CS27" i="2"/>
  <c r="CR27" i="2"/>
  <c r="CN27" i="2"/>
  <c r="CM27" i="2"/>
  <c r="CL27" i="2"/>
  <c r="CH27" i="2"/>
  <c r="CG27" i="2"/>
  <c r="CF27" i="2"/>
  <c r="CB27" i="2"/>
  <c r="BZ27" i="2"/>
  <c r="BV27" i="2"/>
  <c r="BT27" i="2"/>
  <c r="BP27" i="2"/>
  <c r="BO27" i="2"/>
  <c r="BN27" i="2"/>
  <c r="BJ27" i="2"/>
  <c r="BH27" i="2"/>
  <c r="BD27" i="2"/>
  <c r="BB27" i="2"/>
  <c r="AX27" i="2"/>
  <c r="AW27" i="2"/>
  <c r="AV27" i="2"/>
  <c r="AR27" i="2"/>
  <c r="AQ27" i="2"/>
  <c r="AP27" i="2"/>
  <c r="AL27" i="2"/>
  <c r="AK27" i="2"/>
  <c r="AJ27" i="2"/>
  <c r="AF27" i="2"/>
  <c r="AD27" i="2"/>
  <c r="Z27" i="2"/>
  <c r="X27" i="2"/>
  <c r="T27" i="2"/>
  <c r="S27" i="2"/>
  <c r="R27" i="2"/>
  <c r="N27" i="2"/>
  <c r="L27" i="2"/>
  <c r="H27" i="2"/>
  <c r="F27" i="2"/>
  <c r="B27" i="2"/>
  <c r="EC26" i="2"/>
  <c r="EB26" i="2"/>
  <c r="DX26" i="2"/>
  <c r="DW26" i="2"/>
  <c r="DV26" i="2"/>
  <c r="DR26" i="2"/>
  <c r="DQ26" i="2"/>
  <c r="DP26" i="2"/>
  <c r="DL26" i="2"/>
  <c r="DK26" i="2"/>
  <c r="DJ26" i="2"/>
  <c r="DF26" i="2"/>
  <c r="DD26" i="2"/>
  <c r="CZ26" i="2"/>
  <c r="CY26" i="2"/>
  <c r="CX26" i="2"/>
  <c r="CT26" i="2"/>
  <c r="CR26" i="2"/>
  <c r="CN26" i="2"/>
  <c r="CL26" i="2"/>
  <c r="CH26" i="2"/>
  <c r="CF26" i="2"/>
  <c r="CB26" i="2"/>
  <c r="CA26" i="2"/>
  <c r="BZ26" i="2"/>
  <c r="BV26" i="2"/>
  <c r="BU26" i="2"/>
  <c r="BT26" i="2"/>
  <c r="BP26" i="2"/>
  <c r="BN26" i="2"/>
  <c r="BJ26" i="2"/>
  <c r="BH26" i="2"/>
  <c r="BD26" i="2"/>
  <c r="BC26" i="2"/>
  <c r="BB26" i="2"/>
  <c r="AX26" i="2"/>
  <c r="AV26" i="2"/>
  <c r="AR26" i="2"/>
  <c r="AP26" i="2"/>
  <c r="AL26" i="2"/>
  <c r="AK26" i="2"/>
  <c r="AJ26" i="2"/>
  <c r="AF26" i="2"/>
  <c r="AE26" i="2"/>
  <c r="AD26" i="2"/>
  <c r="Z26" i="2"/>
  <c r="Y26" i="2"/>
  <c r="X26" i="2"/>
  <c r="T26" i="2"/>
  <c r="R26" i="2"/>
  <c r="N26" i="2"/>
  <c r="L26" i="2"/>
  <c r="H26" i="2"/>
  <c r="G26" i="2"/>
  <c r="F26" i="2"/>
  <c r="B26" i="2"/>
  <c r="EB25" i="2"/>
  <c r="DX25" i="2"/>
  <c r="DV25" i="2"/>
  <c r="DR25" i="2"/>
  <c r="DQ25" i="2"/>
  <c r="DP25" i="2"/>
  <c r="DL25" i="2"/>
  <c r="DK25" i="2"/>
  <c r="DJ25" i="2"/>
  <c r="DF25" i="2"/>
  <c r="DE25" i="2"/>
  <c r="DD25" i="2"/>
  <c r="CZ25" i="2"/>
  <c r="CX25" i="2"/>
  <c r="CT25" i="2"/>
  <c r="CR25" i="2"/>
  <c r="CN25" i="2"/>
  <c r="CM25" i="2"/>
  <c r="CL25" i="2"/>
  <c r="CH25" i="2"/>
  <c r="CF25" i="2"/>
  <c r="CB25" i="2"/>
  <c r="BZ25" i="2"/>
  <c r="BV25" i="2"/>
  <c r="BU25" i="2"/>
  <c r="BT25" i="2"/>
  <c r="BP25" i="2"/>
  <c r="BO25" i="2"/>
  <c r="BN25" i="2"/>
  <c r="BJ25" i="2"/>
  <c r="BI25" i="2"/>
  <c r="BH25" i="2"/>
  <c r="BD25" i="2"/>
  <c r="BC25" i="2"/>
  <c r="BB25" i="2"/>
  <c r="AX25" i="2"/>
  <c r="AV25" i="2"/>
  <c r="AR25" i="2"/>
  <c r="AQ25" i="2"/>
  <c r="AP25" i="2"/>
  <c r="AL25" i="2"/>
  <c r="AJ25" i="2"/>
  <c r="AF25" i="2"/>
  <c r="AD25" i="2"/>
  <c r="Z25" i="2"/>
  <c r="Y25" i="2"/>
  <c r="X25" i="2"/>
  <c r="T25" i="2"/>
  <c r="S25" i="2"/>
  <c r="R25" i="2"/>
  <c r="N25" i="2"/>
  <c r="M25" i="2"/>
  <c r="L25" i="2"/>
  <c r="H25" i="2"/>
  <c r="F25" i="2"/>
  <c r="B25" i="2"/>
  <c r="EB24" i="2"/>
  <c r="DX24" i="2"/>
  <c r="DW24" i="2"/>
  <c r="DV24" i="2"/>
  <c r="DR24" i="2"/>
  <c r="DP24" i="2"/>
  <c r="DL24" i="2"/>
  <c r="DJ24" i="2"/>
  <c r="DF24" i="2"/>
  <c r="DE24" i="2"/>
  <c r="DD24" i="2"/>
  <c r="CZ24" i="2"/>
  <c r="CY24" i="2"/>
  <c r="CX24" i="2"/>
  <c r="CT24" i="2"/>
  <c r="CS24" i="2"/>
  <c r="CR24" i="2"/>
  <c r="CN24" i="2"/>
  <c r="CL24" i="2"/>
  <c r="CH24" i="2"/>
  <c r="CF24" i="2"/>
  <c r="CB24" i="2"/>
  <c r="CA24" i="2"/>
  <c r="BZ24" i="2"/>
  <c r="BV24" i="2"/>
  <c r="BT24" i="2"/>
  <c r="BP24" i="2"/>
  <c r="BN24" i="2"/>
  <c r="BJ24" i="2"/>
  <c r="BI24" i="2"/>
  <c r="BH24" i="2"/>
  <c r="BD24" i="2"/>
  <c r="BC24" i="2"/>
  <c r="BB24" i="2"/>
  <c r="AX24" i="2"/>
  <c r="AW24" i="2"/>
  <c r="AV24" i="2"/>
  <c r="AR24" i="2"/>
  <c r="AP24" i="2"/>
  <c r="AL24" i="2"/>
  <c r="AJ24" i="2"/>
  <c r="AF24" i="2"/>
  <c r="AE24" i="2"/>
  <c r="AD24" i="2"/>
  <c r="Z24" i="2"/>
  <c r="X24" i="2"/>
  <c r="T24" i="2"/>
  <c r="R24" i="2"/>
  <c r="N24" i="2"/>
  <c r="M24" i="2"/>
  <c r="L24" i="2"/>
  <c r="H24" i="2"/>
  <c r="G24" i="2"/>
  <c r="F24" i="2"/>
  <c r="B24" i="2"/>
  <c r="EC23" i="2"/>
  <c r="EB23" i="2"/>
  <c r="DX23" i="2"/>
  <c r="DW23" i="2"/>
  <c r="DV23" i="2"/>
  <c r="DR23" i="2"/>
  <c r="DP23" i="2"/>
  <c r="DL23" i="2"/>
  <c r="DK23" i="2"/>
  <c r="DJ23" i="2"/>
  <c r="DF23" i="2"/>
  <c r="DD23" i="2"/>
  <c r="CZ23" i="2"/>
  <c r="CX23" i="2"/>
  <c r="CT23" i="2"/>
  <c r="CS23" i="2"/>
  <c r="CR23" i="2"/>
  <c r="CN23" i="2"/>
  <c r="CM23" i="2"/>
  <c r="CL23" i="2"/>
  <c r="CH23" i="2"/>
  <c r="CG23" i="2"/>
  <c r="CF23" i="2"/>
  <c r="CB23" i="2"/>
  <c r="BZ23" i="2"/>
  <c r="BV23" i="2"/>
  <c r="BT23" i="2"/>
  <c r="BP23" i="2"/>
  <c r="BO23" i="2"/>
  <c r="BN23" i="2"/>
  <c r="BJ23" i="2"/>
  <c r="BH23" i="2"/>
  <c r="BD23" i="2"/>
  <c r="BB23" i="2"/>
  <c r="AX23" i="2"/>
  <c r="AW23" i="2"/>
  <c r="AV23" i="2"/>
  <c r="AR23" i="2"/>
  <c r="AQ23" i="2"/>
  <c r="AP23" i="2"/>
  <c r="AL23" i="2"/>
  <c r="AK23" i="2"/>
  <c r="AJ23" i="2"/>
  <c r="AF23" i="2"/>
  <c r="AD23" i="2"/>
  <c r="Z23" i="2"/>
  <c r="X23" i="2"/>
  <c r="T23" i="2"/>
  <c r="S23" i="2"/>
  <c r="R23" i="2"/>
  <c r="N23" i="2"/>
  <c r="L23" i="2"/>
  <c r="H23" i="2"/>
  <c r="F23" i="2"/>
  <c r="B23" i="2"/>
  <c r="EC22" i="2"/>
  <c r="EB22" i="2"/>
  <c r="DX22" i="2"/>
  <c r="DW22" i="2"/>
  <c r="DV22" i="2"/>
  <c r="DR22" i="2"/>
  <c r="DQ22" i="2"/>
  <c r="DP22" i="2"/>
  <c r="DL22" i="2"/>
  <c r="DJ22" i="2"/>
  <c r="DF22" i="2"/>
  <c r="DD22" i="2"/>
  <c r="CZ22" i="2"/>
  <c r="CY22" i="2"/>
  <c r="CX22" i="2"/>
  <c r="CT22" i="2"/>
  <c r="CR22" i="2"/>
  <c r="CN22" i="2"/>
  <c r="CL22" i="2"/>
  <c r="CH22" i="2"/>
  <c r="CG22" i="2"/>
  <c r="CF22" i="2"/>
  <c r="CB22" i="2"/>
  <c r="CA22" i="2"/>
  <c r="BZ22" i="2"/>
  <c r="BV22" i="2"/>
  <c r="BU22" i="2"/>
  <c r="BT22" i="2"/>
  <c r="BP22" i="2"/>
  <c r="BO22" i="2"/>
  <c r="BN22" i="2"/>
  <c r="BJ22" i="2"/>
  <c r="BH22" i="2"/>
  <c r="BD22" i="2"/>
  <c r="BC22" i="2"/>
  <c r="BB22" i="2"/>
  <c r="AX22" i="2"/>
  <c r="AV22" i="2"/>
  <c r="AR22" i="2"/>
  <c r="AP22" i="2"/>
  <c r="AL22" i="2"/>
  <c r="AK22" i="2"/>
  <c r="AJ22" i="2"/>
  <c r="AF22" i="2"/>
  <c r="AE22" i="2"/>
  <c r="AD22" i="2"/>
  <c r="Z22" i="2"/>
  <c r="Y22" i="2"/>
  <c r="X22" i="2"/>
  <c r="T22" i="2"/>
  <c r="R22" i="2"/>
  <c r="N22" i="2"/>
  <c r="L22" i="2"/>
  <c r="H22" i="2"/>
  <c r="G22" i="2"/>
  <c r="F22" i="2"/>
  <c r="B22" i="2"/>
  <c r="EB21" i="2"/>
  <c r="DX21" i="2"/>
  <c r="DW21" i="2"/>
  <c r="DV21" i="2"/>
  <c r="DR21" i="2"/>
  <c r="DQ21" i="2"/>
  <c r="DP21" i="2"/>
  <c r="DL21" i="2"/>
  <c r="DK21" i="2"/>
  <c r="DJ21" i="2"/>
  <c r="DF21" i="2"/>
  <c r="DE21" i="2"/>
  <c r="DD21" i="2"/>
  <c r="CZ21" i="2"/>
  <c r="CX21" i="2"/>
  <c r="CT21" i="2"/>
  <c r="CR21" i="2"/>
  <c r="CN21" i="2"/>
  <c r="CM21" i="2"/>
  <c r="CL21" i="2"/>
  <c r="CH21" i="2"/>
  <c r="CF21" i="2"/>
  <c r="CB21" i="2"/>
  <c r="CA21" i="2"/>
  <c r="BZ21" i="2"/>
  <c r="BV21" i="2"/>
  <c r="BU21" i="2"/>
  <c r="BT21" i="2"/>
  <c r="BP21" i="2"/>
  <c r="BO21" i="2"/>
  <c r="BN21" i="2"/>
  <c r="BJ21" i="2"/>
  <c r="BI21" i="2"/>
  <c r="BH21" i="2"/>
  <c r="BD21" i="2"/>
  <c r="BB21" i="2"/>
  <c r="AX21" i="2"/>
  <c r="AV21" i="2"/>
  <c r="AR21" i="2"/>
  <c r="AQ21" i="2"/>
  <c r="AP21" i="2"/>
  <c r="AL21" i="2"/>
  <c r="AJ21" i="2"/>
  <c r="AF21" i="2"/>
  <c r="AE21" i="2"/>
  <c r="AD21" i="2"/>
  <c r="Z21" i="2"/>
  <c r="Y21" i="2"/>
  <c r="X21" i="2"/>
  <c r="T21" i="2"/>
  <c r="S21" i="2"/>
  <c r="R21" i="2"/>
  <c r="N21" i="2"/>
  <c r="M21" i="2"/>
  <c r="L21" i="2"/>
  <c r="H21" i="2"/>
  <c r="F21" i="2"/>
  <c r="B21" i="2"/>
  <c r="EB20" i="2"/>
  <c r="DX20" i="2"/>
  <c r="DW20" i="2"/>
  <c r="DV20" i="2"/>
  <c r="DR20" i="2"/>
  <c r="DP20" i="2"/>
  <c r="DL20" i="2"/>
  <c r="DK20" i="2"/>
  <c r="DJ20" i="2"/>
  <c r="DF20" i="2"/>
  <c r="DE20" i="2"/>
  <c r="DD20" i="2"/>
  <c r="CZ20" i="2"/>
  <c r="CY20" i="2"/>
  <c r="CX20" i="2"/>
  <c r="CT20" i="2"/>
  <c r="CS20" i="2"/>
  <c r="CR20" i="2"/>
  <c r="CN20" i="2"/>
  <c r="CL20" i="2"/>
  <c r="CH20" i="2"/>
  <c r="CF20" i="2"/>
  <c r="CB20" i="2"/>
  <c r="CA20" i="2"/>
  <c r="BZ20" i="2"/>
  <c r="BV20" i="2"/>
  <c r="BT20" i="2"/>
  <c r="BP20" i="2"/>
  <c r="BO20" i="2"/>
  <c r="BN20" i="2"/>
  <c r="BJ20" i="2"/>
  <c r="BI20" i="2"/>
  <c r="BH20" i="2"/>
  <c r="BD20" i="2"/>
  <c r="BC20" i="2"/>
  <c r="BB20" i="2"/>
  <c r="AX20" i="2"/>
  <c r="AW20" i="2"/>
  <c r="AV20" i="2"/>
  <c r="AR20" i="2"/>
  <c r="AP20" i="2"/>
  <c r="AL20" i="2"/>
  <c r="AJ20" i="2"/>
  <c r="AF20" i="2"/>
  <c r="AE20" i="2"/>
  <c r="AD20" i="2"/>
  <c r="Z20" i="2"/>
  <c r="X20" i="2"/>
  <c r="T20" i="2"/>
  <c r="S20" i="2"/>
  <c r="R20" i="2"/>
  <c r="N20" i="2"/>
  <c r="M20" i="2"/>
  <c r="L20" i="2"/>
  <c r="H20" i="2"/>
  <c r="G20" i="2"/>
  <c r="F20" i="2"/>
  <c r="B20" i="2"/>
  <c r="EC19" i="2"/>
  <c r="EB19" i="2"/>
  <c r="DX19" i="2"/>
  <c r="DW19" i="2"/>
  <c r="DV19" i="2"/>
  <c r="DR19" i="2"/>
  <c r="DP19" i="2"/>
  <c r="DL19" i="2"/>
  <c r="DK19" i="2"/>
  <c r="DJ19" i="2"/>
  <c r="DF19" i="2"/>
  <c r="DE19" i="2"/>
  <c r="DD19" i="2"/>
  <c r="CZ19" i="2"/>
  <c r="CY19" i="2"/>
  <c r="CX19" i="2"/>
  <c r="CT19" i="2"/>
  <c r="CS19" i="2"/>
  <c r="CR19" i="2"/>
  <c r="CN19" i="2"/>
  <c r="CM19" i="2"/>
  <c r="CL19" i="2"/>
  <c r="CH19" i="2"/>
  <c r="CG19" i="2"/>
  <c r="CF19" i="2"/>
  <c r="CB19" i="2"/>
  <c r="CA19" i="2"/>
  <c r="BZ19" i="2"/>
  <c r="BV19" i="2"/>
  <c r="BT19" i="2"/>
  <c r="BP19" i="2"/>
  <c r="BO19" i="2"/>
  <c r="BN19" i="2"/>
  <c r="BJ19" i="2"/>
  <c r="BI19" i="2"/>
  <c r="BH19" i="2"/>
  <c r="BD19" i="2"/>
  <c r="BC19" i="2"/>
  <c r="BB19" i="2"/>
  <c r="AX19" i="2"/>
  <c r="AW19" i="2"/>
  <c r="AV19" i="2"/>
  <c r="AR19" i="2"/>
  <c r="AQ19" i="2"/>
  <c r="AP19" i="2"/>
  <c r="AL19" i="2"/>
  <c r="AK19" i="2"/>
  <c r="AJ19" i="2"/>
  <c r="AF19" i="2"/>
  <c r="AE19" i="2"/>
  <c r="AD19" i="2"/>
  <c r="Z19" i="2"/>
  <c r="X19" i="2"/>
  <c r="T19" i="2"/>
  <c r="S19" i="2"/>
  <c r="R19" i="2"/>
  <c r="N19" i="2"/>
  <c r="M19" i="2"/>
  <c r="L19" i="2"/>
  <c r="H19" i="2"/>
  <c r="G19" i="2"/>
  <c r="F19" i="2"/>
  <c r="B19" i="2"/>
  <c r="EC18" i="2"/>
  <c r="EB18" i="2"/>
  <c r="DX18" i="2"/>
  <c r="DW18" i="2"/>
  <c r="DV18" i="2"/>
  <c r="DR18" i="2"/>
  <c r="DQ18" i="2"/>
  <c r="DP18" i="2"/>
  <c r="DL18" i="2"/>
  <c r="DK18" i="2"/>
  <c r="DJ18" i="2"/>
  <c r="DF18" i="2"/>
  <c r="DD18" i="2"/>
  <c r="CZ18" i="2"/>
  <c r="CY18" i="2"/>
  <c r="CX18" i="2"/>
  <c r="CT18" i="2"/>
  <c r="CS18" i="2"/>
  <c r="CR18" i="2"/>
  <c r="CN18" i="2"/>
  <c r="CM18" i="2"/>
  <c r="CL18" i="2"/>
  <c r="CH18" i="2"/>
  <c r="CG18" i="2"/>
  <c r="CF18" i="2"/>
  <c r="CB18" i="2"/>
  <c r="CA18" i="2"/>
  <c r="BZ18" i="2"/>
  <c r="BV18" i="2"/>
  <c r="BU18" i="2"/>
  <c r="BT18" i="2"/>
  <c r="BP18" i="2"/>
  <c r="BO18" i="2"/>
  <c r="BN18" i="2"/>
  <c r="BJ18" i="2"/>
  <c r="BH18" i="2"/>
  <c r="BD18" i="2"/>
  <c r="BC18" i="2"/>
  <c r="BB18" i="2"/>
  <c r="AX18" i="2"/>
  <c r="AW18" i="2"/>
  <c r="AV18" i="2"/>
  <c r="AR18" i="2"/>
  <c r="AQ18" i="2"/>
  <c r="AP18" i="2"/>
  <c r="AL18" i="2"/>
  <c r="AK18" i="2"/>
  <c r="AJ18" i="2"/>
  <c r="AF18" i="2"/>
  <c r="AE18" i="2"/>
  <c r="AD18" i="2"/>
  <c r="Z18" i="2"/>
  <c r="Y18" i="2"/>
  <c r="X18" i="2"/>
  <c r="T18" i="2"/>
  <c r="S18" i="2"/>
  <c r="R18" i="2"/>
  <c r="N18" i="2"/>
  <c r="L18" i="2"/>
  <c r="H18" i="2"/>
  <c r="G18" i="2"/>
  <c r="F18" i="2"/>
  <c r="B18" i="2"/>
  <c r="EC17" i="2"/>
  <c r="EB17" i="2"/>
  <c r="DX17" i="2"/>
  <c r="DW17" i="2"/>
  <c r="DV17" i="2"/>
  <c r="DR17" i="2"/>
  <c r="DQ17" i="2"/>
  <c r="DP17" i="2"/>
  <c r="DL17" i="2"/>
  <c r="DK17" i="2"/>
  <c r="DJ17" i="2"/>
  <c r="DF17" i="2"/>
  <c r="DE17" i="2"/>
  <c r="DD17" i="2"/>
  <c r="CZ17" i="2"/>
  <c r="CY17" i="2"/>
  <c r="CX17" i="2"/>
  <c r="CT17" i="2"/>
  <c r="CR17" i="2"/>
  <c r="CN17" i="2"/>
  <c r="CM17" i="2"/>
  <c r="CL17" i="2"/>
  <c r="CH17" i="2"/>
  <c r="CG17" i="2"/>
  <c r="CF17" i="2"/>
  <c r="CB17" i="2"/>
  <c r="CA17" i="2"/>
  <c r="BZ17" i="2"/>
  <c r="BV17" i="2"/>
  <c r="BU17" i="2"/>
  <c r="BT17" i="2"/>
  <c r="BP17" i="2"/>
  <c r="BO17" i="2"/>
  <c r="BN17" i="2"/>
  <c r="BJ17" i="2"/>
  <c r="BI17" i="2"/>
  <c r="BH17" i="2"/>
  <c r="BD17" i="2"/>
  <c r="BC17" i="2"/>
  <c r="BB17" i="2"/>
  <c r="AX17" i="2"/>
  <c r="AV17" i="2"/>
  <c r="AR17" i="2"/>
  <c r="AQ17" i="2"/>
  <c r="AP17" i="2"/>
  <c r="AL17" i="2"/>
  <c r="AK17" i="2"/>
  <c r="AJ17" i="2"/>
  <c r="AF17" i="2"/>
  <c r="AE17" i="2"/>
  <c r="AD17" i="2"/>
  <c r="Z17" i="2"/>
  <c r="Y17" i="2"/>
  <c r="X17" i="2"/>
  <c r="T17" i="2"/>
  <c r="S17" i="2"/>
  <c r="R17" i="2"/>
  <c r="N17" i="2"/>
  <c r="M17" i="2"/>
  <c r="L17" i="2"/>
  <c r="H17" i="2"/>
  <c r="G17" i="2"/>
  <c r="F17" i="2"/>
  <c r="B17" i="2"/>
  <c r="EP14" i="2"/>
  <c r="B121" i="16" s="1"/>
  <c r="EN14" i="2"/>
  <c r="C121" i="15" s="1"/>
  <c r="EI14" i="2"/>
  <c r="G121" i="13" s="1"/>
  <c r="EH14" i="2"/>
  <c r="EG14" i="2"/>
  <c r="E121" i="13" s="1"/>
  <c r="EF14" i="2"/>
  <c r="EP13" i="2"/>
  <c r="B120" i="16" s="1"/>
  <c r="EN13" i="2"/>
  <c r="C120" i="15" s="1"/>
  <c r="EI13" i="2"/>
  <c r="G120" i="13" s="1"/>
  <c r="EH13" i="2"/>
  <c r="F120" i="13" s="1"/>
  <c r="EG13" i="2"/>
  <c r="E120" i="13" s="1"/>
  <c r="EF13" i="2"/>
  <c r="EE13" i="2"/>
  <c r="C120" i="13" s="1"/>
  <c r="EP12" i="2"/>
  <c r="B119" i="16" s="1"/>
  <c r="EN12" i="2"/>
  <c r="C119" i="15" s="1"/>
  <c r="EI12" i="2"/>
  <c r="G119" i="13" s="1"/>
  <c r="EH12" i="2"/>
  <c r="EG12" i="2"/>
  <c r="E119" i="13" s="1"/>
  <c r="EF12" i="2"/>
  <c r="EP11" i="2"/>
  <c r="B118" i="16" s="1"/>
  <c r="EN11" i="2"/>
  <c r="C118" i="15" s="1"/>
  <c r="EI11" i="2"/>
  <c r="G118" i="13" s="1"/>
  <c r="EH11" i="2"/>
  <c r="EG11" i="2"/>
  <c r="E118" i="13" s="1"/>
  <c r="EF11" i="2"/>
  <c r="D118" i="13" s="1"/>
  <c r="EP10" i="2"/>
  <c r="B117" i="16" s="1"/>
  <c r="EN10" i="2"/>
  <c r="C117" i="15" s="1"/>
  <c r="EI10" i="2"/>
  <c r="G117" i="13" s="1"/>
  <c r="EH10" i="2"/>
  <c r="EG10" i="2"/>
  <c r="E117" i="13" s="1"/>
  <c r="EF10" i="2"/>
  <c r="D117" i="13" s="1"/>
  <c r="EP9" i="2"/>
  <c r="B116" i="16" s="1"/>
  <c r="EN9" i="2"/>
  <c r="C116" i="15" s="1"/>
  <c r="EI9" i="2"/>
  <c r="G116" i="13" s="1"/>
  <c r="EH9" i="2"/>
  <c r="EG9" i="2"/>
  <c r="E116" i="13" s="1"/>
  <c r="EF9" i="2"/>
  <c r="EP8" i="2"/>
  <c r="B115" i="16" s="1"/>
  <c r="EN8" i="2"/>
  <c r="C115" i="15" s="1"/>
  <c r="EI8" i="2"/>
  <c r="G115" i="13" s="1"/>
  <c r="EH8" i="2"/>
  <c r="EG8" i="2"/>
  <c r="E115" i="13" s="1"/>
  <c r="EF8" i="2"/>
  <c r="EP7" i="2"/>
  <c r="B114" i="16" s="1"/>
  <c r="EN7" i="2"/>
  <c r="C114" i="15" s="1"/>
  <c r="EI7" i="2"/>
  <c r="G114" i="13" s="1"/>
  <c r="EH7" i="2"/>
  <c r="EG7" i="2"/>
  <c r="E114" i="13" s="1"/>
  <c r="EF7" i="2"/>
  <c r="EP6" i="2"/>
  <c r="B113" i="16" s="1"/>
  <c r="EN6" i="2"/>
  <c r="C113" i="15" s="1"/>
  <c r="EI6" i="2"/>
  <c r="G113" i="13" s="1"/>
  <c r="EH6" i="2"/>
  <c r="EG6" i="2"/>
  <c r="E113" i="13" s="1"/>
  <c r="EF6" i="2"/>
  <c r="EP5" i="2"/>
  <c r="B112" i="16" s="1"/>
  <c r="EN5" i="2"/>
  <c r="C112" i="15" s="1"/>
  <c r="EI5" i="2"/>
  <c r="G112" i="13" s="1"/>
  <c r="EH5" i="2"/>
  <c r="F112" i="13" s="1"/>
  <c r="EG5" i="2"/>
  <c r="E112" i="13" s="1"/>
  <c r="EF5" i="2"/>
  <c r="EP4" i="2"/>
  <c r="B111" i="16" s="1"/>
  <c r="EN4" i="2"/>
  <c r="C111" i="15" s="1"/>
  <c r="EI4" i="2"/>
  <c r="G111" i="13" s="1"/>
  <c r="EH4" i="2"/>
  <c r="EG4" i="2"/>
  <c r="E111" i="13" s="1"/>
  <c r="EF4" i="2"/>
  <c r="D111" i="13" s="1"/>
  <c r="EP3" i="2"/>
  <c r="B110" i="16" s="1"/>
  <c r="EN3" i="2"/>
  <c r="C110" i="15" s="1"/>
  <c r="EI3" i="2"/>
  <c r="G110" i="13" s="1"/>
  <c r="EH3" i="2"/>
  <c r="EG3" i="2"/>
  <c r="E110" i="13" s="1"/>
  <c r="EF3" i="2"/>
  <c r="DX40" i="5"/>
  <c r="DR40" i="5"/>
  <c r="DW28" i="5" s="1"/>
  <c r="DL40" i="5"/>
  <c r="DQ28" i="5" s="1"/>
  <c r="DF40" i="5"/>
  <c r="CZ40" i="5"/>
  <c r="DE28" i="5" s="1"/>
  <c r="CT40" i="5"/>
  <c r="CN40" i="5"/>
  <c r="CH40" i="5"/>
  <c r="CM28" i="5" s="1"/>
  <c r="CB40" i="5"/>
  <c r="CG28" i="5" s="1"/>
  <c r="BV40" i="5"/>
  <c r="CA28" i="5" s="1"/>
  <c r="BP40" i="5"/>
  <c r="BJ40" i="5"/>
  <c r="BM40" i="5" s="1"/>
  <c r="BD40" i="5"/>
  <c r="AX40" i="5"/>
  <c r="AR40" i="5"/>
  <c r="AL40" i="5"/>
  <c r="AF40" i="5"/>
  <c r="AK28" i="5" s="1"/>
  <c r="Z40" i="5"/>
  <c r="T40" i="5"/>
  <c r="N40" i="5"/>
  <c r="H40" i="5"/>
  <c r="B40" i="5"/>
  <c r="DX39" i="5"/>
  <c r="EC27" i="5" s="1"/>
  <c r="DR39" i="5"/>
  <c r="DL39" i="5"/>
  <c r="DQ27" i="5" s="1"/>
  <c r="DF39" i="5"/>
  <c r="CZ39" i="5"/>
  <c r="CT39" i="5"/>
  <c r="CN39" i="5"/>
  <c r="CH39" i="5"/>
  <c r="CB39" i="5"/>
  <c r="CG27" i="5" s="1"/>
  <c r="BV39" i="5"/>
  <c r="CA27" i="5" s="1"/>
  <c r="BP39" i="5"/>
  <c r="BU27" i="5" s="1"/>
  <c r="BJ39" i="5"/>
  <c r="BD39" i="5"/>
  <c r="AX39" i="5"/>
  <c r="AR39" i="5"/>
  <c r="AL39" i="5"/>
  <c r="AF39" i="5"/>
  <c r="AK27" i="5" s="1"/>
  <c r="Z39" i="5"/>
  <c r="AE27" i="5" s="1"/>
  <c r="T39" i="5"/>
  <c r="N39" i="5"/>
  <c r="H39" i="5"/>
  <c r="B39" i="5"/>
  <c r="DX38" i="5"/>
  <c r="DR38" i="5"/>
  <c r="DL38" i="5"/>
  <c r="DQ26" i="5" s="1"/>
  <c r="DF38" i="5"/>
  <c r="DK26" i="5" s="1"/>
  <c r="CZ38" i="5"/>
  <c r="DE26" i="5" s="1"/>
  <c r="CT38" i="5"/>
  <c r="CN38" i="5"/>
  <c r="CH38" i="5"/>
  <c r="CB38" i="5"/>
  <c r="BV38" i="5"/>
  <c r="BP38" i="5"/>
  <c r="BU26" i="5" s="1"/>
  <c r="BJ38" i="5"/>
  <c r="BD38" i="5"/>
  <c r="BI26" i="5" s="1"/>
  <c r="AX38" i="5"/>
  <c r="AR38" i="5"/>
  <c r="AL38" i="5"/>
  <c r="AF38" i="5"/>
  <c r="Z38" i="5"/>
  <c r="T38" i="5"/>
  <c r="Y26" i="5" s="1"/>
  <c r="N38" i="5"/>
  <c r="S26" i="5" s="1"/>
  <c r="H38" i="5"/>
  <c r="B38" i="5"/>
  <c r="G26" i="5" s="1"/>
  <c r="DX37" i="5"/>
  <c r="DR37" i="5"/>
  <c r="DL37" i="5"/>
  <c r="DF37" i="5"/>
  <c r="CZ37" i="5"/>
  <c r="DE25" i="5" s="1"/>
  <c r="CT37" i="5"/>
  <c r="CY25" i="5" s="1"/>
  <c r="CN37" i="5"/>
  <c r="CS25" i="5" s="1"/>
  <c r="CH37" i="5"/>
  <c r="CB37" i="5"/>
  <c r="BV37" i="5"/>
  <c r="BP37" i="5"/>
  <c r="BJ37" i="5"/>
  <c r="BD37" i="5"/>
  <c r="BI25" i="5" s="1"/>
  <c r="AX37" i="5"/>
  <c r="AR37" i="5"/>
  <c r="AW25" i="5" s="1"/>
  <c r="AL37" i="5"/>
  <c r="AQ25" i="5" s="1"/>
  <c r="AF37" i="5"/>
  <c r="Z37" i="5"/>
  <c r="AE25" i="5" s="1"/>
  <c r="T37" i="5"/>
  <c r="N37" i="5"/>
  <c r="H37" i="5"/>
  <c r="M25" i="5" s="1"/>
  <c r="B37" i="5"/>
  <c r="DX36" i="5"/>
  <c r="EC24" i="5" s="1"/>
  <c r="DR36" i="5"/>
  <c r="DL36" i="5"/>
  <c r="DF36" i="5"/>
  <c r="CZ36" i="5"/>
  <c r="CT36" i="5"/>
  <c r="CN36" i="5"/>
  <c r="CS24" i="5" s="1"/>
  <c r="CH36" i="5"/>
  <c r="CM24" i="5" s="1"/>
  <c r="CB36" i="5"/>
  <c r="CG24" i="5" s="1"/>
  <c r="BV36" i="5"/>
  <c r="BP36" i="5"/>
  <c r="BJ36" i="5"/>
  <c r="BD36" i="5"/>
  <c r="AX36" i="5"/>
  <c r="AR36" i="5"/>
  <c r="AW24" i="5" s="1"/>
  <c r="AL36" i="5"/>
  <c r="AQ24" i="5" s="1"/>
  <c r="AF36" i="5"/>
  <c r="Z36" i="5"/>
  <c r="AE24" i="5" s="1"/>
  <c r="T36" i="5"/>
  <c r="N36" i="5"/>
  <c r="H36" i="5"/>
  <c r="B36" i="5"/>
  <c r="DX35" i="5"/>
  <c r="EC23" i="5" s="1"/>
  <c r="DR35" i="5"/>
  <c r="DW23" i="5" s="1"/>
  <c r="DL35" i="5"/>
  <c r="DQ23" i="5" s="1"/>
  <c r="DF35" i="5"/>
  <c r="CZ35" i="5"/>
  <c r="CT35" i="5"/>
  <c r="CN35" i="5"/>
  <c r="CH35" i="5"/>
  <c r="CB35" i="5"/>
  <c r="CG23" i="5" s="1"/>
  <c r="BV35" i="5"/>
  <c r="BP35" i="5"/>
  <c r="BU23" i="5" s="1"/>
  <c r="BJ35" i="5"/>
  <c r="BD35" i="5"/>
  <c r="AX35" i="5"/>
  <c r="AR35" i="5"/>
  <c r="AL35" i="5"/>
  <c r="AF35" i="5"/>
  <c r="Z35" i="5"/>
  <c r="AE23" i="5" s="1"/>
  <c r="T35" i="5"/>
  <c r="N35" i="5"/>
  <c r="H35" i="5"/>
  <c r="B35" i="5"/>
  <c r="DX34" i="5"/>
  <c r="DR34" i="5"/>
  <c r="DL34" i="5"/>
  <c r="DQ22" i="5" s="1"/>
  <c r="DF34" i="5"/>
  <c r="DK22" i="5" s="1"/>
  <c r="CZ34" i="5"/>
  <c r="DE22" i="5" s="1"/>
  <c r="CT34" i="5"/>
  <c r="CN34" i="5"/>
  <c r="CH34" i="5"/>
  <c r="CM22" i="5" s="1"/>
  <c r="CB34" i="5"/>
  <c r="BV34" i="5"/>
  <c r="BP34" i="5"/>
  <c r="BU22" i="5" s="1"/>
  <c r="BJ34" i="5"/>
  <c r="BD34" i="5"/>
  <c r="BI22" i="5" s="1"/>
  <c r="AX34" i="5"/>
  <c r="AR34" i="5"/>
  <c r="AL34" i="5"/>
  <c r="AQ22" i="5" s="1"/>
  <c r="AF34" i="5"/>
  <c r="Z34" i="5"/>
  <c r="T34" i="5"/>
  <c r="N34" i="5"/>
  <c r="H34" i="5"/>
  <c r="B34" i="5"/>
  <c r="DX33" i="5"/>
  <c r="DR33" i="5"/>
  <c r="DL33" i="5"/>
  <c r="DF33" i="5"/>
  <c r="CZ33" i="5"/>
  <c r="DE21" i="5" s="1"/>
  <c r="CT33" i="5"/>
  <c r="CY21" i="5" s="1"/>
  <c r="CN33" i="5"/>
  <c r="CS21" i="5" s="1"/>
  <c r="CH33" i="5"/>
  <c r="CB33" i="5"/>
  <c r="BV33" i="5"/>
  <c r="BP33" i="5"/>
  <c r="BJ33" i="5"/>
  <c r="BD33" i="5"/>
  <c r="BI21" i="5" s="1"/>
  <c r="AX33" i="5"/>
  <c r="BC21" i="5" s="1"/>
  <c r="AR33" i="5"/>
  <c r="AL33" i="5"/>
  <c r="AF33" i="5"/>
  <c r="Z33" i="5"/>
  <c r="T33" i="5"/>
  <c r="N33" i="5"/>
  <c r="H33" i="5"/>
  <c r="M21" i="5" s="1"/>
  <c r="B33" i="5"/>
  <c r="G21" i="5" s="1"/>
  <c r="DX32" i="5"/>
  <c r="EC20" i="5" s="1"/>
  <c r="DR32" i="5"/>
  <c r="DL32" i="5"/>
  <c r="DF32" i="5"/>
  <c r="CZ32" i="5"/>
  <c r="CT32" i="5"/>
  <c r="CN32" i="5"/>
  <c r="CS20" i="5" s="1"/>
  <c r="CH32" i="5"/>
  <c r="CB32" i="5"/>
  <c r="CG20" i="5" s="1"/>
  <c r="BV32" i="5"/>
  <c r="BP32" i="5"/>
  <c r="BJ32" i="5"/>
  <c r="BD32" i="5"/>
  <c r="AX32" i="5"/>
  <c r="AR32" i="5"/>
  <c r="AW20" i="5" s="1"/>
  <c r="AL32" i="5"/>
  <c r="AF32" i="5"/>
  <c r="Z32" i="5"/>
  <c r="T32" i="5"/>
  <c r="N32" i="5"/>
  <c r="S20" i="5" s="1"/>
  <c r="H32" i="5"/>
  <c r="B32" i="5"/>
  <c r="DX31" i="5"/>
  <c r="DR31" i="5"/>
  <c r="DL31" i="5"/>
  <c r="DQ19" i="5" s="1"/>
  <c r="DF31" i="5"/>
  <c r="CZ31" i="5"/>
  <c r="CT31" i="5"/>
  <c r="CY19" i="5" s="1"/>
  <c r="CN31" i="5"/>
  <c r="CH31" i="5"/>
  <c r="CB31" i="5"/>
  <c r="BV31" i="5"/>
  <c r="BP31" i="5"/>
  <c r="BU19" i="5" s="1"/>
  <c r="BJ31" i="5"/>
  <c r="BD31" i="5"/>
  <c r="AX31" i="5"/>
  <c r="AR31" i="5"/>
  <c r="AL31" i="5"/>
  <c r="AF31" i="5"/>
  <c r="Z31" i="5"/>
  <c r="T31" i="5"/>
  <c r="N31" i="5"/>
  <c r="H31" i="5"/>
  <c r="B31" i="5"/>
  <c r="DX30" i="5"/>
  <c r="DR30" i="5"/>
  <c r="DL30" i="5"/>
  <c r="DQ18" i="5" s="1"/>
  <c r="DF30" i="5"/>
  <c r="DK18" i="5" s="1"/>
  <c r="CZ30" i="5"/>
  <c r="DE18" i="5" s="1"/>
  <c r="CT30" i="5"/>
  <c r="CN30" i="5"/>
  <c r="CH30" i="5"/>
  <c r="CB30" i="5"/>
  <c r="BV30" i="5"/>
  <c r="BP30" i="5"/>
  <c r="BU18" i="5" s="1"/>
  <c r="BJ30" i="5"/>
  <c r="BO18" i="5" s="1"/>
  <c r="BD30" i="5"/>
  <c r="BI18" i="5" s="1"/>
  <c r="AX30" i="5"/>
  <c r="AR30" i="5"/>
  <c r="AL30" i="5"/>
  <c r="AF30" i="5"/>
  <c r="Z30" i="5"/>
  <c r="T30" i="5"/>
  <c r="Y18" i="5" s="1"/>
  <c r="N30" i="5"/>
  <c r="H30" i="5"/>
  <c r="B30" i="5"/>
  <c r="DX29" i="5"/>
  <c r="DR29" i="5"/>
  <c r="DL29" i="5"/>
  <c r="DF29" i="5"/>
  <c r="CZ29" i="5"/>
  <c r="DE17" i="5" s="1"/>
  <c r="CT29" i="5"/>
  <c r="CT41" i="5" s="1"/>
  <c r="CN29" i="5"/>
  <c r="CH29" i="5"/>
  <c r="CB29" i="5"/>
  <c r="BV29" i="5"/>
  <c r="BP29" i="5"/>
  <c r="BJ29" i="5"/>
  <c r="BD29" i="5"/>
  <c r="BI17" i="5" s="1"/>
  <c r="AX29" i="5"/>
  <c r="AX41" i="5" s="1"/>
  <c r="AR29" i="5"/>
  <c r="AL29" i="5"/>
  <c r="AF29" i="5"/>
  <c r="AK17" i="5" s="1"/>
  <c r="Z29" i="5"/>
  <c r="T29" i="5"/>
  <c r="N29" i="5"/>
  <c r="S17" i="5" s="1"/>
  <c r="H29" i="5"/>
  <c r="M17" i="5" s="1"/>
  <c r="B29" i="5"/>
  <c r="B41" i="5" s="1"/>
  <c r="EC28" i="5"/>
  <c r="EB28" i="5"/>
  <c r="DX28" i="5"/>
  <c r="DV28" i="5"/>
  <c r="DR28" i="5"/>
  <c r="DP28" i="5"/>
  <c r="DL28" i="5"/>
  <c r="DK28" i="5"/>
  <c r="DJ28" i="5"/>
  <c r="DF28" i="5"/>
  <c r="DD28" i="5"/>
  <c r="CZ28" i="5"/>
  <c r="CY28" i="5"/>
  <c r="CX28" i="5"/>
  <c r="CT28" i="5"/>
  <c r="CS28" i="5"/>
  <c r="CR28" i="5"/>
  <c r="CN28" i="5"/>
  <c r="CL28" i="5"/>
  <c r="CH28" i="5"/>
  <c r="CF28" i="5"/>
  <c r="CB28" i="5"/>
  <c r="BZ28" i="5"/>
  <c r="BV28" i="5"/>
  <c r="BU28" i="5"/>
  <c r="BT28" i="5"/>
  <c r="BP28" i="5"/>
  <c r="BO28" i="5"/>
  <c r="BN28" i="5"/>
  <c r="BJ28" i="5"/>
  <c r="BI28" i="5"/>
  <c r="BH28" i="5"/>
  <c r="BD28" i="5"/>
  <c r="BC28" i="5"/>
  <c r="BB28" i="5"/>
  <c r="AX28" i="5"/>
  <c r="AV28" i="5"/>
  <c r="AR28" i="5"/>
  <c r="AQ28" i="5"/>
  <c r="AP28" i="5"/>
  <c r="AL28" i="5"/>
  <c r="AJ28" i="5"/>
  <c r="AF28" i="5"/>
  <c r="AE28" i="5"/>
  <c r="AD28" i="5"/>
  <c r="Z28" i="5"/>
  <c r="Y28" i="5"/>
  <c r="X28" i="5"/>
  <c r="T28" i="5"/>
  <c r="S28" i="5"/>
  <c r="R28" i="5"/>
  <c r="N28" i="5"/>
  <c r="M28" i="5"/>
  <c r="L28" i="5"/>
  <c r="H28" i="5"/>
  <c r="G28" i="5"/>
  <c r="F28" i="5"/>
  <c r="B28" i="5"/>
  <c r="EB27" i="5"/>
  <c r="DX27" i="5"/>
  <c r="DW27" i="5"/>
  <c r="DV27" i="5"/>
  <c r="DR27" i="5"/>
  <c r="DP27" i="5"/>
  <c r="DL27" i="5"/>
  <c r="DK27" i="5"/>
  <c r="DJ27" i="5"/>
  <c r="DF27" i="5"/>
  <c r="DE27" i="5"/>
  <c r="DD27" i="5"/>
  <c r="CZ27" i="5"/>
  <c r="CY27" i="5"/>
  <c r="CX27" i="5"/>
  <c r="CT27" i="5"/>
  <c r="CS27" i="5"/>
  <c r="CR27" i="5"/>
  <c r="CN27" i="5"/>
  <c r="CM27" i="5"/>
  <c r="CL27" i="5"/>
  <c r="CH27" i="5"/>
  <c r="CF27" i="5"/>
  <c r="CB27" i="5"/>
  <c r="BZ27" i="5"/>
  <c r="BV27" i="5"/>
  <c r="BT27" i="5"/>
  <c r="BP27" i="5"/>
  <c r="BO27" i="5"/>
  <c r="BN27" i="5"/>
  <c r="BJ27" i="5"/>
  <c r="BI27" i="5"/>
  <c r="BH27" i="5"/>
  <c r="BD27" i="5"/>
  <c r="BC27" i="5"/>
  <c r="BB27" i="5"/>
  <c r="AX27" i="5"/>
  <c r="AW27" i="5"/>
  <c r="AV27" i="5"/>
  <c r="AR27" i="5"/>
  <c r="AQ27" i="5"/>
  <c r="AP27" i="5"/>
  <c r="AL27" i="5"/>
  <c r="AJ27" i="5"/>
  <c r="AF27" i="5"/>
  <c r="AD27" i="5"/>
  <c r="Z27" i="5"/>
  <c r="X27" i="5"/>
  <c r="T27" i="5"/>
  <c r="S27" i="5"/>
  <c r="R27" i="5"/>
  <c r="N27" i="5"/>
  <c r="M27" i="5"/>
  <c r="L27" i="5"/>
  <c r="H27" i="5"/>
  <c r="G27" i="5"/>
  <c r="F27" i="5"/>
  <c r="B27" i="5"/>
  <c r="EC26" i="5"/>
  <c r="EB26" i="5"/>
  <c r="DX26" i="5"/>
  <c r="DW26" i="5"/>
  <c r="DV26" i="5"/>
  <c r="DR26" i="5"/>
  <c r="DP26" i="5"/>
  <c r="DL26" i="5"/>
  <c r="DJ26" i="5"/>
  <c r="DF26" i="5"/>
  <c r="DD26" i="5"/>
  <c r="CZ26" i="5"/>
  <c r="CY26" i="5"/>
  <c r="CX26" i="5"/>
  <c r="CT26" i="5"/>
  <c r="CS26" i="5"/>
  <c r="CR26" i="5"/>
  <c r="CN26" i="5"/>
  <c r="CM26" i="5"/>
  <c r="CL26" i="5"/>
  <c r="CH26" i="5"/>
  <c r="CG26" i="5"/>
  <c r="CF26" i="5"/>
  <c r="CB26" i="5"/>
  <c r="CA26" i="5"/>
  <c r="BZ26" i="5"/>
  <c r="BV26" i="5"/>
  <c r="BT26" i="5"/>
  <c r="BP26" i="5"/>
  <c r="BO26" i="5"/>
  <c r="BN26" i="5"/>
  <c r="BJ26" i="5"/>
  <c r="BH26" i="5"/>
  <c r="BD26" i="5"/>
  <c r="BC26" i="5"/>
  <c r="BB26" i="5"/>
  <c r="AX26" i="5"/>
  <c r="AV26" i="5"/>
  <c r="AR26" i="5"/>
  <c r="AQ26" i="5"/>
  <c r="AP26" i="5"/>
  <c r="AL26" i="5"/>
  <c r="AK26" i="5"/>
  <c r="AJ26" i="5"/>
  <c r="AF26" i="5"/>
  <c r="AE26" i="5"/>
  <c r="AD26" i="5"/>
  <c r="Z26" i="5"/>
  <c r="X26" i="5"/>
  <c r="T26" i="5"/>
  <c r="R26" i="5"/>
  <c r="N26" i="5"/>
  <c r="L26" i="5"/>
  <c r="H26" i="5"/>
  <c r="F26" i="5"/>
  <c r="B26" i="5"/>
  <c r="EC25" i="5"/>
  <c r="EB25" i="5"/>
  <c r="DX25" i="5"/>
  <c r="DW25" i="5"/>
  <c r="DV25" i="5"/>
  <c r="DR25" i="5"/>
  <c r="DQ25" i="5"/>
  <c r="DP25" i="5"/>
  <c r="DL25" i="5"/>
  <c r="DK25" i="5"/>
  <c r="DJ25" i="5"/>
  <c r="DF25" i="5"/>
  <c r="DD25" i="5"/>
  <c r="CZ25" i="5"/>
  <c r="CX25" i="5"/>
  <c r="CT25" i="5"/>
  <c r="CR25" i="5"/>
  <c r="CN25" i="5"/>
  <c r="CM25" i="5"/>
  <c r="CL25" i="5"/>
  <c r="CH25" i="5"/>
  <c r="CG25" i="5"/>
  <c r="CF25" i="5"/>
  <c r="CB25" i="5"/>
  <c r="CA25" i="5"/>
  <c r="BZ25" i="5"/>
  <c r="BV25" i="5"/>
  <c r="BU25" i="5"/>
  <c r="BT25" i="5"/>
  <c r="BP25" i="5"/>
  <c r="BO25" i="5"/>
  <c r="BN25" i="5"/>
  <c r="BJ25" i="5"/>
  <c r="BH25" i="5"/>
  <c r="BD25" i="5"/>
  <c r="BC25" i="5"/>
  <c r="BB25" i="5"/>
  <c r="AX25" i="5"/>
  <c r="AV25" i="5"/>
  <c r="AR25" i="5"/>
  <c r="AP25" i="5"/>
  <c r="AL25" i="5"/>
  <c r="AK25" i="5"/>
  <c r="AJ25" i="5"/>
  <c r="AF25" i="5"/>
  <c r="AD25" i="5"/>
  <c r="Z25" i="5"/>
  <c r="Y25" i="5"/>
  <c r="X25" i="5"/>
  <c r="T25" i="5"/>
  <c r="S25" i="5"/>
  <c r="R25" i="5"/>
  <c r="N25" i="5"/>
  <c r="L25" i="5"/>
  <c r="H25" i="5"/>
  <c r="G25" i="5"/>
  <c r="F25" i="5"/>
  <c r="B25" i="5"/>
  <c r="EB24" i="5"/>
  <c r="DX24" i="5"/>
  <c r="DW24" i="5"/>
  <c r="DV24" i="5"/>
  <c r="DR24" i="5"/>
  <c r="DQ24" i="5"/>
  <c r="DP24" i="5"/>
  <c r="DL24" i="5"/>
  <c r="DK24" i="5"/>
  <c r="DJ24" i="5"/>
  <c r="DF24" i="5"/>
  <c r="DE24" i="5"/>
  <c r="DD24" i="5"/>
  <c r="CZ24" i="5"/>
  <c r="CY24" i="5"/>
  <c r="CX24" i="5"/>
  <c r="CT24" i="5"/>
  <c r="CR24" i="5"/>
  <c r="CN24" i="5"/>
  <c r="CL24" i="5"/>
  <c r="CH24" i="5"/>
  <c r="CF24" i="5"/>
  <c r="CB24" i="5"/>
  <c r="CA24" i="5"/>
  <c r="BZ24" i="5"/>
  <c r="BV24" i="5"/>
  <c r="BU24" i="5"/>
  <c r="BT24" i="5"/>
  <c r="BP24" i="5"/>
  <c r="BO24" i="5"/>
  <c r="BN24" i="5"/>
  <c r="BJ24" i="5"/>
  <c r="BI24" i="5"/>
  <c r="BH24" i="5"/>
  <c r="BD24" i="5"/>
  <c r="BC24" i="5"/>
  <c r="BB24" i="5"/>
  <c r="AX24" i="5"/>
  <c r="AV24" i="5"/>
  <c r="AR24" i="5"/>
  <c r="AP24" i="5"/>
  <c r="AL24" i="5"/>
  <c r="AJ24" i="5"/>
  <c r="AF24" i="5"/>
  <c r="AD24" i="5"/>
  <c r="Z24" i="5"/>
  <c r="X24" i="5"/>
  <c r="T24" i="5"/>
  <c r="S24" i="5"/>
  <c r="R24" i="5"/>
  <c r="N24" i="5"/>
  <c r="M24" i="5"/>
  <c r="L24" i="5"/>
  <c r="H24" i="5"/>
  <c r="G24" i="5"/>
  <c r="F24" i="5"/>
  <c r="B24" i="5"/>
  <c r="EB23" i="5"/>
  <c r="DX23" i="5"/>
  <c r="DV23" i="5"/>
  <c r="DR23" i="5"/>
  <c r="DP23" i="5"/>
  <c r="DL23" i="5"/>
  <c r="DK23" i="5"/>
  <c r="DJ23" i="5"/>
  <c r="DF23" i="5"/>
  <c r="DE23" i="5"/>
  <c r="DD23" i="5"/>
  <c r="CZ23" i="5"/>
  <c r="CY23" i="5"/>
  <c r="CX23" i="5"/>
  <c r="CT23" i="5"/>
  <c r="CS23" i="5"/>
  <c r="CR23" i="5"/>
  <c r="CN23" i="5"/>
  <c r="CM23" i="5"/>
  <c r="CL23" i="5"/>
  <c r="CH23" i="5"/>
  <c r="CF23" i="5"/>
  <c r="CB23" i="5"/>
  <c r="CA23" i="5"/>
  <c r="BZ23" i="5"/>
  <c r="BV23" i="5"/>
  <c r="BT23" i="5"/>
  <c r="BP23" i="5"/>
  <c r="BO23" i="5"/>
  <c r="BN23" i="5"/>
  <c r="BJ23" i="5"/>
  <c r="BI23" i="5"/>
  <c r="BH23" i="5"/>
  <c r="BD23" i="5"/>
  <c r="BC23" i="5"/>
  <c r="BB23" i="5"/>
  <c r="AX23" i="5"/>
  <c r="AW23" i="5"/>
  <c r="AV23" i="5"/>
  <c r="AR23" i="5"/>
  <c r="AQ23" i="5"/>
  <c r="AP23" i="5"/>
  <c r="AL23" i="5"/>
  <c r="AJ23" i="5"/>
  <c r="AF23" i="5"/>
  <c r="AD23" i="5"/>
  <c r="Z23" i="5"/>
  <c r="X23" i="5"/>
  <c r="T23" i="5"/>
  <c r="S23" i="5"/>
  <c r="R23" i="5"/>
  <c r="N23" i="5"/>
  <c r="M23" i="5"/>
  <c r="L23" i="5"/>
  <c r="H23" i="5"/>
  <c r="G23" i="5"/>
  <c r="F23" i="5"/>
  <c r="B23" i="5"/>
  <c r="EC22" i="5"/>
  <c r="EB22" i="5"/>
  <c r="DX22" i="5"/>
  <c r="DW22" i="5"/>
  <c r="DV22" i="5"/>
  <c r="DR22" i="5"/>
  <c r="DP22" i="5"/>
  <c r="DL22" i="5"/>
  <c r="DJ22" i="5"/>
  <c r="DF22" i="5"/>
  <c r="DD22" i="5"/>
  <c r="CZ22" i="5"/>
  <c r="CY22" i="5"/>
  <c r="CX22" i="5"/>
  <c r="CT22" i="5"/>
  <c r="CS22" i="5"/>
  <c r="CR22" i="5"/>
  <c r="CN22" i="5"/>
  <c r="CL22" i="5"/>
  <c r="CH22" i="5"/>
  <c r="CG22" i="5"/>
  <c r="CF22" i="5"/>
  <c r="CB22" i="5"/>
  <c r="CA22" i="5"/>
  <c r="BZ22" i="5"/>
  <c r="BV22" i="5"/>
  <c r="BT22" i="5"/>
  <c r="BP22" i="5"/>
  <c r="BO22" i="5"/>
  <c r="BN22" i="5"/>
  <c r="BJ22" i="5"/>
  <c r="BH22" i="5"/>
  <c r="BD22" i="5"/>
  <c r="BC22" i="5"/>
  <c r="BB22" i="5"/>
  <c r="AX22" i="5"/>
  <c r="AW22" i="5"/>
  <c r="AV22" i="5"/>
  <c r="AR22" i="5"/>
  <c r="AP22" i="5"/>
  <c r="AL22" i="5"/>
  <c r="AJ22" i="5"/>
  <c r="AK22" i="5" s="1"/>
  <c r="AF22" i="5"/>
  <c r="AE22" i="5"/>
  <c r="AD22" i="5"/>
  <c r="Z22" i="5"/>
  <c r="X22" i="5"/>
  <c r="T22" i="5"/>
  <c r="R22" i="5"/>
  <c r="S22" i="5" s="1"/>
  <c r="N22" i="5"/>
  <c r="L22" i="5"/>
  <c r="H22" i="5"/>
  <c r="F22" i="5"/>
  <c r="G22" i="5" s="1"/>
  <c r="B22" i="5"/>
  <c r="EC21" i="5"/>
  <c r="EB21" i="5"/>
  <c r="DX21" i="5"/>
  <c r="DW21" i="5"/>
  <c r="DV21" i="5"/>
  <c r="DR21" i="5"/>
  <c r="DQ21" i="5"/>
  <c r="DP21" i="5"/>
  <c r="DL21" i="5"/>
  <c r="DK21" i="5"/>
  <c r="DJ21" i="5"/>
  <c r="DF21" i="5"/>
  <c r="DD21" i="5"/>
  <c r="CZ21" i="5"/>
  <c r="CX21" i="5"/>
  <c r="CT21" i="5"/>
  <c r="CR21" i="5"/>
  <c r="CN21" i="5"/>
  <c r="CM21" i="5"/>
  <c r="CL21" i="5"/>
  <c r="CH21" i="5"/>
  <c r="CG21" i="5"/>
  <c r="CF21" i="5"/>
  <c r="CB21" i="5"/>
  <c r="CA21" i="5"/>
  <c r="BZ21" i="5"/>
  <c r="BV21" i="5"/>
  <c r="BU21" i="5"/>
  <c r="BT21" i="5"/>
  <c r="BP21" i="5"/>
  <c r="BO21" i="5"/>
  <c r="BN21" i="5"/>
  <c r="BJ21" i="5"/>
  <c r="BH21" i="5"/>
  <c r="BD21" i="5"/>
  <c r="BB21" i="5"/>
  <c r="AX21" i="5"/>
  <c r="AV21" i="5"/>
  <c r="AR21" i="5"/>
  <c r="AQ21" i="5"/>
  <c r="AP21" i="5"/>
  <c r="AL21" i="5"/>
  <c r="AK21" i="5"/>
  <c r="AJ21" i="5"/>
  <c r="AF21" i="5"/>
  <c r="AD21" i="5"/>
  <c r="Z21" i="5"/>
  <c r="Y21" i="5"/>
  <c r="X21" i="5"/>
  <c r="T21" i="5"/>
  <c r="S21" i="5"/>
  <c r="R21" i="5"/>
  <c r="N21" i="5"/>
  <c r="L21" i="5"/>
  <c r="H21" i="5"/>
  <c r="F21" i="5"/>
  <c r="B21" i="5"/>
  <c r="EB20" i="5"/>
  <c r="DX20" i="5"/>
  <c r="DW20" i="5"/>
  <c r="DV20" i="5"/>
  <c r="DR20" i="5"/>
  <c r="DQ20" i="5"/>
  <c r="DP20" i="5"/>
  <c r="DL20" i="5"/>
  <c r="DK20" i="5"/>
  <c r="DJ20" i="5"/>
  <c r="DF20" i="5"/>
  <c r="DE20" i="5"/>
  <c r="DD20" i="5"/>
  <c r="CZ20" i="5"/>
  <c r="CY20" i="5"/>
  <c r="CX20" i="5"/>
  <c r="CT20" i="5"/>
  <c r="CR20" i="5"/>
  <c r="CN20" i="5"/>
  <c r="CM20" i="5"/>
  <c r="CL20" i="5"/>
  <c r="CH20" i="5"/>
  <c r="CF20" i="5"/>
  <c r="CB20" i="5"/>
  <c r="CA20" i="5"/>
  <c r="BZ20" i="5"/>
  <c r="BV20" i="5"/>
  <c r="BU20" i="5"/>
  <c r="BT20" i="5"/>
  <c r="BP20" i="5"/>
  <c r="BO20" i="5"/>
  <c r="BN20" i="5"/>
  <c r="BJ20" i="5"/>
  <c r="BI20" i="5"/>
  <c r="BH20" i="5"/>
  <c r="BD20" i="5"/>
  <c r="BC20" i="5"/>
  <c r="BB20" i="5"/>
  <c r="AX20" i="5"/>
  <c r="AV20" i="5"/>
  <c r="AR20" i="5"/>
  <c r="AP20" i="5"/>
  <c r="AL20" i="5"/>
  <c r="AJ20" i="5"/>
  <c r="AF20" i="5"/>
  <c r="AD20" i="5"/>
  <c r="AE20" i="5" s="1"/>
  <c r="Z20" i="5"/>
  <c r="Y20" i="5"/>
  <c r="X20" i="5"/>
  <c r="T20" i="5"/>
  <c r="R20" i="5"/>
  <c r="N20" i="5"/>
  <c r="M20" i="5"/>
  <c r="L20" i="5"/>
  <c r="H20" i="5"/>
  <c r="F20" i="5"/>
  <c r="G20" i="5" s="1"/>
  <c r="B20" i="5"/>
  <c r="EB19" i="5"/>
  <c r="DX19" i="5"/>
  <c r="DW19" i="5"/>
  <c r="DV19" i="5"/>
  <c r="DR19" i="5"/>
  <c r="DP19" i="5"/>
  <c r="DL19" i="5"/>
  <c r="DK19" i="5"/>
  <c r="DJ19" i="5"/>
  <c r="DF19" i="5"/>
  <c r="DE19" i="5"/>
  <c r="DD19" i="5"/>
  <c r="CZ19" i="5"/>
  <c r="CX19" i="5"/>
  <c r="CT19" i="5"/>
  <c r="CS19" i="5"/>
  <c r="CR19" i="5"/>
  <c r="CN19" i="5"/>
  <c r="CM19" i="5"/>
  <c r="CL19" i="5"/>
  <c r="CH19" i="5"/>
  <c r="CF19" i="5"/>
  <c r="CB19" i="5"/>
  <c r="CA19" i="5"/>
  <c r="BZ19" i="5"/>
  <c r="BV19" i="5"/>
  <c r="BT19" i="5"/>
  <c r="BP19" i="5"/>
  <c r="BO19" i="5"/>
  <c r="BN19" i="5"/>
  <c r="BJ19" i="5"/>
  <c r="BI19" i="5"/>
  <c r="BH19" i="5"/>
  <c r="BD19" i="5"/>
  <c r="BC19" i="5"/>
  <c r="BB19" i="5"/>
  <c r="AX19" i="5"/>
  <c r="AW19" i="5"/>
  <c r="AV19" i="5"/>
  <c r="AR19" i="5"/>
  <c r="AP19" i="5"/>
  <c r="AQ19" i="5" s="1"/>
  <c r="AL19" i="5"/>
  <c r="AJ19" i="5"/>
  <c r="AF19" i="5"/>
  <c r="AE19" i="5"/>
  <c r="AD19" i="5"/>
  <c r="Z19" i="5"/>
  <c r="X19" i="5"/>
  <c r="T19" i="5"/>
  <c r="S19" i="5"/>
  <c r="R19" i="5"/>
  <c r="N19" i="5"/>
  <c r="M19" i="5"/>
  <c r="L19" i="5"/>
  <c r="H19" i="5"/>
  <c r="G19" i="5"/>
  <c r="F19" i="5"/>
  <c r="B19" i="5"/>
  <c r="EC18" i="5"/>
  <c r="EB18" i="5"/>
  <c r="DX18" i="5"/>
  <c r="DW18" i="5"/>
  <c r="DV18" i="5"/>
  <c r="DR18" i="5"/>
  <c r="DP18" i="5"/>
  <c r="DL18" i="5"/>
  <c r="DJ18" i="5"/>
  <c r="DF18" i="5"/>
  <c r="DD18" i="5"/>
  <c r="CZ18" i="5"/>
  <c r="CY18" i="5"/>
  <c r="CX18" i="5"/>
  <c r="CT18" i="5"/>
  <c r="CS18" i="5"/>
  <c r="CR18" i="5"/>
  <c r="CN18" i="5"/>
  <c r="CM18" i="5"/>
  <c r="CL18" i="5"/>
  <c r="CH18" i="5"/>
  <c r="CG18" i="5"/>
  <c r="CF18" i="5"/>
  <c r="CB18" i="5"/>
  <c r="CA18" i="5"/>
  <c r="BZ18" i="5"/>
  <c r="BV18" i="5"/>
  <c r="BT18" i="5"/>
  <c r="BP18" i="5"/>
  <c r="BN18" i="5"/>
  <c r="BJ18" i="5"/>
  <c r="BH18" i="5"/>
  <c r="BD18" i="5"/>
  <c r="BC18" i="5"/>
  <c r="BB18" i="5"/>
  <c r="AX18" i="5"/>
  <c r="AV18" i="5"/>
  <c r="AW18" i="5" s="1"/>
  <c r="AR18" i="5"/>
  <c r="AP18" i="5"/>
  <c r="AQ18" i="5" s="1"/>
  <c r="AL18" i="5"/>
  <c r="AK18" i="5"/>
  <c r="AJ18" i="5"/>
  <c r="AF18" i="5"/>
  <c r="AD18" i="5"/>
  <c r="AE18" i="5" s="1"/>
  <c r="Z18" i="5"/>
  <c r="X18" i="5"/>
  <c r="T18" i="5"/>
  <c r="S18" i="5"/>
  <c r="R18" i="5"/>
  <c r="N18" i="5"/>
  <c r="L18" i="5"/>
  <c r="H18" i="5"/>
  <c r="G18" i="5"/>
  <c r="F18" i="5"/>
  <c r="B18" i="5"/>
  <c r="EC17" i="5"/>
  <c r="EB17" i="5"/>
  <c r="DX17" i="5"/>
  <c r="DW17" i="5"/>
  <c r="DV17" i="5"/>
  <c r="DR17" i="5"/>
  <c r="DQ17" i="5"/>
  <c r="DP17" i="5"/>
  <c r="DL17" i="5"/>
  <c r="DK17" i="5"/>
  <c r="DJ17" i="5"/>
  <c r="DF17" i="5"/>
  <c r="DD17" i="5"/>
  <c r="CZ17" i="5"/>
  <c r="CY17" i="5"/>
  <c r="CX17" i="5"/>
  <c r="CT17" i="5"/>
  <c r="CR17" i="5"/>
  <c r="CN17" i="5"/>
  <c r="CM17" i="5"/>
  <c r="CL17" i="5"/>
  <c r="CH17" i="5"/>
  <c r="CG17" i="5"/>
  <c r="CF17" i="5"/>
  <c r="CB17" i="5"/>
  <c r="CA17" i="5"/>
  <c r="BZ17" i="5"/>
  <c r="BV17" i="5"/>
  <c r="BU17" i="5"/>
  <c r="BT17" i="5"/>
  <c r="BP17" i="5"/>
  <c r="BO17" i="5"/>
  <c r="BN17" i="5"/>
  <c r="BJ17" i="5"/>
  <c r="BH17" i="5"/>
  <c r="BD17" i="5"/>
  <c r="BB17" i="5"/>
  <c r="AX17" i="5"/>
  <c r="AV17" i="5"/>
  <c r="AR17" i="5"/>
  <c r="AQ17" i="5"/>
  <c r="AP17" i="5"/>
  <c r="AL17" i="5"/>
  <c r="AJ17" i="5"/>
  <c r="AF17" i="5"/>
  <c r="AE17" i="5"/>
  <c r="AD17" i="5"/>
  <c r="Z17" i="5"/>
  <c r="Y17" i="5"/>
  <c r="X17" i="5"/>
  <c r="T17" i="5"/>
  <c r="R17" i="5"/>
  <c r="N17" i="5"/>
  <c r="L17" i="5"/>
  <c r="H17" i="5"/>
  <c r="G17" i="5"/>
  <c r="F17" i="5"/>
  <c r="B17" i="5"/>
  <c r="EP14" i="5"/>
  <c r="B109" i="16" s="1"/>
  <c r="EN14" i="5"/>
  <c r="C109" i="15" s="1"/>
  <c r="EI14" i="5"/>
  <c r="G109" i="13" s="1"/>
  <c r="EH14" i="5"/>
  <c r="EG14" i="5"/>
  <c r="E109" i="13" s="1"/>
  <c r="EF14" i="5"/>
  <c r="EP13" i="5"/>
  <c r="B108" i="16" s="1"/>
  <c r="EN13" i="5"/>
  <c r="C108" i="15" s="1"/>
  <c r="EI13" i="5"/>
  <c r="G108" i="13" s="1"/>
  <c r="EH13" i="5"/>
  <c r="EG13" i="5"/>
  <c r="E108" i="13" s="1"/>
  <c r="EF13" i="5"/>
  <c r="EP12" i="5"/>
  <c r="B107" i="16" s="1"/>
  <c r="EN12" i="5"/>
  <c r="C107" i="15" s="1"/>
  <c r="EI12" i="5"/>
  <c r="G107" i="13" s="1"/>
  <c r="EH12" i="5"/>
  <c r="EG12" i="5"/>
  <c r="E107" i="13" s="1"/>
  <c r="EF12" i="5"/>
  <c r="EP11" i="5"/>
  <c r="B106" i="16" s="1"/>
  <c r="EN11" i="5"/>
  <c r="C106" i="15" s="1"/>
  <c r="EI11" i="5"/>
  <c r="G106" i="13" s="1"/>
  <c r="EH11" i="5"/>
  <c r="EG11" i="5"/>
  <c r="E106" i="13" s="1"/>
  <c r="EF11" i="5"/>
  <c r="EP10" i="5"/>
  <c r="B105" i="16" s="1"/>
  <c r="EN10" i="5"/>
  <c r="C105" i="15" s="1"/>
  <c r="EI10" i="5"/>
  <c r="G105" i="13" s="1"/>
  <c r="EH10" i="5"/>
  <c r="EG10" i="5"/>
  <c r="E105" i="13" s="1"/>
  <c r="EF10" i="5"/>
  <c r="EP9" i="5"/>
  <c r="B104" i="16" s="1"/>
  <c r="EN9" i="5"/>
  <c r="C104" i="15" s="1"/>
  <c r="EI9" i="5"/>
  <c r="G104" i="13" s="1"/>
  <c r="EH9" i="5"/>
  <c r="F104" i="13" s="1"/>
  <c r="EG9" i="5"/>
  <c r="E104" i="13" s="1"/>
  <c r="EF9" i="5"/>
  <c r="D104" i="13" s="1"/>
  <c r="EP8" i="5"/>
  <c r="B103" i="16" s="1"/>
  <c r="EN8" i="5"/>
  <c r="C103" i="15" s="1"/>
  <c r="EI8" i="5"/>
  <c r="G103" i="13" s="1"/>
  <c r="EH8" i="5"/>
  <c r="F103" i="13" s="1"/>
  <c r="EG8" i="5"/>
  <c r="E103" i="13" s="1"/>
  <c r="EF8" i="5"/>
  <c r="EP7" i="5"/>
  <c r="B102" i="16" s="1"/>
  <c r="EN7" i="5"/>
  <c r="C102" i="15" s="1"/>
  <c r="EI7" i="5"/>
  <c r="G102" i="13" s="1"/>
  <c r="EH7" i="5"/>
  <c r="EG7" i="5"/>
  <c r="E102" i="13" s="1"/>
  <c r="EF7" i="5"/>
  <c r="D102" i="13" s="1"/>
  <c r="EP6" i="5"/>
  <c r="B101" i="16" s="1"/>
  <c r="EN6" i="5"/>
  <c r="C101" i="15" s="1"/>
  <c r="EI6" i="5"/>
  <c r="G101" i="13" s="1"/>
  <c r="EH6" i="5"/>
  <c r="EG6" i="5"/>
  <c r="E101" i="13" s="1"/>
  <c r="EF6" i="5"/>
  <c r="EP5" i="5"/>
  <c r="B100" i="16" s="1"/>
  <c r="EN5" i="5"/>
  <c r="C100" i="15" s="1"/>
  <c r="EI5" i="5"/>
  <c r="G100" i="13" s="1"/>
  <c r="EH5" i="5"/>
  <c r="EG5" i="5"/>
  <c r="E100" i="13" s="1"/>
  <c r="EF5" i="5"/>
  <c r="D100" i="13" s="1"/>
  <c r="EP4" i="5"/>
  <c r="B99" i="16" s="1"/>
  <c r="EN4" i="5"/>
  <c r="C99" i="15" s="1"/>
  <c r="EI4" i="5"/>
  <c r="G99" i="13" s="1"/>
  <c r="EH4" i="5"/>
  <c r="F99" i="13" s="1"/>
  <c r="EG4" i="5"/>
  <c r="E99" i="13" s="1"/>
  <c r="EF4" i="5"/>
  <c r="D99" i="13" s="1"/>
  <c r="EP3" i="5"/>
  <c r="B98" i="16" s="1"/>
  <c r="EN3" i="5"/>
  <c r="C98" i="15" s="1"/>
  <c r="EI3" i="5"/>
  <c r="G98" i="13" s="1"/>
  <c r="EH3" i="5"/>
  <c r="F98" i="13" s="1"/>
  <c r="EG3" i="5"/>
  <c r="E98" i="13" s="1"/>
  <c r="EF3" i="5"/>
  <c r="D98" i="13" s="1"/>
  <c r="DX40" i="6"/>
  <c r="EC28" i="6" s="1"/>
  <c r="DR40" i="6"/>
  <c r="DL40" i="6"/>
  <c r="DQ28" i="6" s="1"/>
  <c r="DF40" i="6"/>
  <c r="DK28" i="6" s="1"/>
  <c r="CZ40" i="6"/>
  <c r="CT40" i="6"/>
  <c r="CN40" i="6"/>
  <c r="CS28" i="6" s="1"/>
  <c r="CH40" i="6"/>
  <c r="CB40" i="6"/>
  <c r="BV40" i="6"/>
  <c r="BP40" i="6"/>
  <c r="BJ40" i="6"/>
  <c r="BD40" i="6"/>
  <c r="AX40" i="6"/>
  <c r="AR40" i="6"/>
  <c r="AL40" i="6"/>
  <c r="AQ28" i="6" s="1"/>
  <c r="AF40" i="6"/>
  <c r="AK28" i="6" s="1"/>
  <c r="Z40" i="6"/>
  <c r="T40" i="6"/>
  <c r="Y28" i="6" s="1"/>
  <c r="N40" i="6"/>
  <c r="S28" i="6" s="1"/>
  <c r="H40" i="6"/>
  <c r="B40" i="6"/>
  <c r="G28" i="6" s="1"/>
  <c r="DX39" i="6"/>
  <c r="DR39" i="6"/>
  <c r="DW27" i="6" s="1"/>
  <c r="DL39" i="6"/>
  <c r="DQ27" i="6" s="1"/>
  <c r="DF39" i="6"/>
  <c r="CZ39" i="6"/>
  <c r="DE27" i="6" s="1"/>
  <c r="CT39" i="6"/>
  <c r="CY27" i="6" s="1"/>
  <c r="CN39" i="6"/>
  <c r="CS27" i="6" s="1"/>
  <c r="CH39" i="6"/>
  <c r="CB39" i="6"/>
  <c r="BV39" i="6"/>
  <c r="CA27" i="6" s="1"/>
  <c r="BP39" i="6"/>
  <c r="BU27" i="6" s="1"/>
  <c r="BJ39" i="6"/>
  <c r="BD39" i="6"/>
  <c r="AX39" i="6"/>
  <c r="BC27" i="6" s="1"/>
  <c r="AR39" i="6"/>
  <c r="AL39" i="6"/>
  <c r="AQ27" i="6" s="1"/>
  <c r="AF39" i="6"/>
  <c r="Z39" i="6"/>
  <c r="AE27" i="6" s="1"/>
  <c r="T39" i="6"/>
  <c r="N39" i="6"/>
  <c r="S27" i="6" s="1"/>
  <c r="H39" i="6"/>
  <c r="M27" i="6" s="1"/>
  <c r="B39" i="6"/>
  <c r="G27" i="6" s="1"/>
  <c r="DX38" i="6"/>
  <c r="DR38" i="6"/>
  <c r="DL38" i="6"/>
  <c r="DF38" i="6"/>
  <c r="DK26" i="6" s="1"/>
  <c r="CZ38" i="6"/>
  <c r="DE26" i="6" s="1"/>
  <c r="CT38" i="6"/>
  <c r="CN38" i="6"/>
  <c r="CS26" i="6" s="1"/>
  <c r="CH38" i="6"/>
  <c r="CM26" i="6" s="1"/>
  <c r="CB38" i="6"/>
  <c r="BV38" i="6"/>
  <c r="BP38" i="6"/>
  <c r="BJ38" i="6"/>
  <c r="BO26" i="6" s="1"/>
  <c r="BD38" i="6"/>
  <c r="BI26" i="6" s="1"/>
  <c r="AX38" i="6"/>
  <c r="AR38" i="6"/>
  <c r="AW26" i="6" s="1"/>
  <c r="AL38" i="6"/>
  <c r="AQ26" i="6" s="1"/>
  <c r="AF38" i="6"/>
  <c r="Z38" i="6"/>
  <c r="T38" i="6"/>
  <c r="N38" i="6"/>
  <c r="S26" i="6" s="1"/>
  <c r="H38" i="6"/>
  <c r="M26" i="6" s="1"/>
  <c r="B38" i="6"/>
  <c r="DX37" i="6"/>
  <c r="EC25" i="6" s="1"/>
  <c r="DR37" i="6"/>
  <c r="DW25" i="6" s="1"/>
  <c r="DL37" i="6"/>
  <c r="DF37" i="6"/>
  <c r="CZ37" i="6"/>
  <c r="CT37" i="6"/>
  <c r="CY25" i="6" s="1"/>
  <c r="CN37" i="6"/>
  <c r="CH37" i="6"/>
  <c r="CB37" i="6"/>
  <c r="BV37" i="6"/>
  <c r="CA25" i="6" s="1"/>
  <c r="BP37" i="6"/>
  <c r="BJ37" i="6"/>
  <c r="BD37" i="6"/>
  <c r="AX37" i="6"/>
  <c r="BC25" i="6" s="1"/>
  <c r="AR37" i="6"/>
  <c r="AL37" i="6"/>
  <c r="AF37" i="6"/>
  <c r="Z37" i="6"/>
  <c r="AE25" i="6" s="1"/>
  <c r="T37" i="6"/>
  <c r="N37" i="6"/>
  <c r="S25" i="6" s="1"/>
  <c r="H37" i="6"/>
  <c r="B37" i="6"/>
  <c r="G25" i="6" s="1"/>
  <c r="DX36" i="6"/>
  <c r="EC24" i="6" s="1"/>
  <c r="DR36" i="6"/>
  <c r="DL36" i="6"/>
  <c r="DQ24" i="6" s="1"/>
  <c r="DF36" i="6"/>
  <c r="DK24" i="6" s="1"/>
  <c r="CZ36" i="6"/>
  <c r="DE24" i="6" s="1"/>
  <c r="CT36" i="6"/>
  <c r="CN36" i="6"/>
  <c r="CH36" i="6"/>
  <c r="CM24" i="6" s="1"/>
  <c r="CB36" i="6"/>
  <c r="CG24" i="6" s="1"/>
  <c r="BV36" i="6"/>
  <c r="BP36" i="6"/>
  <c r="BU24" i="6" s="1"/>
  <c r="BJ36" i="6"/>
  <c r="BO24" i="6" s="1"/>
  <c r="BD36" i="6"/>
  <c r="BI24" i="6" s="1"/>
  <c r="AX36" i="6"/>
  <c r="AR36" i="6"/>
  <c r="AL36" i="6"/>
  <c r="AF36" i="6"/>
  <c r="Z36" i="6"/>
  <c r="AE24" i="6" s="1"/>
  <c r="T36" i="6"/>
  <c r="Y24" i="6" s="1"/>
  <c r="N36" i="6"/>
  <c r="S24" i="6" s="1"/>
  <c r="H36" i="6"/>
  <c r="B36" i="6"/>
  <c r="DX35" i="6"/>
  <c r="DR35" i="6"/>
  <c r="DW23" i="6" s="1"/>
  <c r="DL35" i="6"/>
  <c r="DQ23" i="6" s="1"/>
  <c r="DF35" i="6"/>
  <c r="CZ35" i="6"/>
  <c r="DE23" i="6" s="1"/>
  <c r="CT35" i="6"/>
  <c r="CY23" i="6" s="1"/>
  <c r="CN35" i="6"/>
  <c r="CS23" i="6" s="1"/>
  <c r="CH35" i="6"/>
  <c r="CB35" i="6"/>
  <c r="BV35" i="6"/>
  <c r="CA23" i="6" s="1"/>
  <c r="BP35" i="6"/>
  <c r="BU23" i="6" s="1"/>
  <c r="BJ35" i="6"/>
  <c r="BO23" i="6" s="1"/>
  <c r="BD35" i="6"/>
  <c r="BI23" i="6" s="1"/>
  <c r="AX35" i="6"/>
  <c r="BC23" i="6" s="1"/>
  <c r="AR35" i="6"/>
  <c r="AL35" i="6"/>
  <c r="AF35" i="6"/>
  <c r="Z35" i="6"/>
  <c r="T35" i="6"/>
  <c r="N35" i="6"/>
  <c r="H35" i="6"/>
  <c r="B35" i="6"/>
  <c r="G23" i="6" s="1"/>
  <c r="DX34" i="6"/>
  <c r="DR34" i="6"/>
  <c r="DL34" i="6"/>
  <c r="DF34" i="6"/>
  <c r="DK22" i="6" s="1"/>
  <c r="CZ34" i="6"/>
  <c r="DE22" i="6" s="1"/>
  <c r="CT34" i="6"/>
  <c r="CN34" i="6"/>
  <c r="CH34" i="6"/>
  <c r="CB34" i="6"/>
  <c r="BV34" i="6"/>
  <c r="BP34" i="6"/>
  <c r="BJ34" i="6"/>
  <c r="BO22" i="6" s="1"/>
  <c r="BD34" i="6"/>
  <c r="AX34" i="6"/>
  <c r="AR34" i="6"/>
  <c r="AL34" i="6"/>
  <c r="AF34" i="6"/>
  <c r="Z34" i="6"/>
  <c r="T34" i="6"/>
  <c r="Y22" i="6" s="1"/>
  <c r="N34" i="6"/>
  <c r="H34" i="6"/>
  <c r="B34" i="6"/>
  <c r="DX33" i="6"/>
  <c r="EC21" i="6" s="1"/>
  <c r="DR33" i="6"/>
  <c r="DW21" i="6" s="1"/>
  <c r="DL33" i="6"/>
  <c r="DF33" i="6"/>
  <c r="CZ33" i="6"/>
  <c r="CT33" i="6"/>
  <c r="CY21" i="6" s="1"/>
  <c r="CN33" i="6"/>
  <c r="CS21" i="6" s="1"/>
  <c r="CH33" i="6"/>
  <c r="CB33" i="6"/>
  <c r="BV33" i="6"/>
  <c r="BP33" i="6"/>
  <c r="BJ33" i="6"/>
  <c r="BD33" i="6"/>
  <c r="AX33" i="6"/>
  <c r="AR33" i="6"/>
  <c r="AL33" i="6"/>
  <c r="AF33" i="6"/>
  <c r="Z33" i="6"/>
  <c r="T33" i="6"/>
  <c r="N33" i="6"/>
  <c r="H33" i="6"/>
  <c r="B33" i="6"/>
  <c r="DX32" i="6"/>
  <c r="EC20" i="6" s="1"/>
  <c r="DR32" i="6"/>
  <c r="DL32" i="6"/>
  <c r="DQ20" i="6" s="1"/>
  <c r="DF32" i="6"/>
  <c r="CZ32" i="6"/>
  <c r="DE20" i="6" s="1"/>
  <c r="CT32" i="6"/>
  <c r="CN32" i="6"/>
  <c r="CH32" i="6"/>
  <c r="CB32" i="6"/>
  <c r="BV32" i="6"/>
  <c r="BP32" i="6"/>
  <c r="BU20" i="6" s="1"/>
  <c r="BJ32" i="6"/>
  <c r="BD32" i="6"/>
  <c r="AX32" i="6"/>
  <c r="AR32" i="6"/>
  <c r="AL32" i="6"/>
  <c r="AF32" i="6"/>
  <c r="Z32" i="6"/>
  <c r="T32" i="6"/>
  <c r="Y20" i="6" s="1"/>
  <c r="N32" i="6"/>
  <c r="H32" i="6"/>
  <c r="B32" i="6"/>
  <c r="DX31" i="6"/>
  <c r="DR31" i="6"/>
  <c r="DW19" i="6" s="1"/>
  <c r="DL31" i="6"/>
  <c r="DQ19" i="6" s="1"/>
  <c r="DF31" i="6"/>
  <c r="CZ31" i="6"/>
  <c r="DE19" i="6" s="1"/>
  <c r="CT31" i="6"/>
  <c r="CN31" i="6"/>
  <c r="CH31" i="6"/>
  <c r="CB31" i="6"/>
  <c r="BV31" i="6"/>
  <c r="BP31" i="6"/>
  <c r="BJ31" i="6"/>
  <c r="BD31" i="6"/>
  <c r="AX31" i="6"/>
  <c r="AR31" i="6"/>
  <c r="AL31" i="6"/>
  <c r="AF31" i="6"/>
  <c r="Z31" i="6"/>
  <c r="T31" i="6"/>
  <c r="N31" i="6"/>
  <c r="H31" i="6"/>
  <c r="B31" i="6"/>
  <c r="DX30" i="6"/>
  <c r="DR30" i="6"/>
  <c r="DL30" i="6"/>
  <c r="DF30" i="6"/>
  <c r="DF41" i="6" s="1"/>
  <c r="CZ30" i="6"/>
  <c r="CT30" i="6"/>
  <c r="CN30" i="6"/>
  <c r="CS18" i="6" s="1"/>
  <c r="CH30" i="6"/>
  <c r="CB30" i="6"/>
  <c r="BV30" i="6"/>
  <c r="BP30" i="6"/>
  <c r="BJ30" i="6"/>
  <c r="BD30" i="6"/>
  <c r="BI18" i="6" s="1"/>
  <c r="AX30" i="6"/>
  <c r="AR30" i="6"/>
  <c r="AW18" i="6" s="1"/>
  <c r="AL30" i="6"/>
  <c r="AF30" i="6"/>
  <c r="Z30" i="6"/>
  <c r="T30" i="6"/>
  <c r="N30" i="6"/>
  <c r="H30" i="6"/>
  <c r="B30" i="6"/>
  <c r="DX29" i="6"/>
  <c r="DR29" i="6"/>
  <c r="DL29" i="6"/>
  <c r="DF29" i="6"/>
  <c r="CZ29" i="6"/>
  <c r="CT29" i="6"/>
  <c r="CT41" i="6" s="1"/>
  <c r="CN29" i="6"/>
  <c r="CS17" i="6" s="1"/>
  <c r="CH29" i="6"/>
  <c r="CB29" i="6"/>
  <c r="BV29" i="6"/>
  <c r="BP29" i="6"/>
  <c r="BJ29" i="6"/>
  <c r="BD29" i="6"/>
  <c r="AX29" i="6"/>
  <c r="AX41" i="6" s="1"/>
  <c r="AR29" i="6"/>
  <c r="AL29" i="6"/>
  <c r="AF29" i="6"/>
  <c r="Z29" i="6"/>
  <c r="T29" i="6"/>
  <c r="N29" i="6"/>
  <c r="H29" i="6"/>
  <c r="B29" i="6"/>
  <c r="B41" i="6" s="1"/>
  <c r="EB28" i="6"/>
  <c r="DX28" i="6"/>
  <c r="DW28" i="6"/>
  <c r="DV28" i="6"/>
  <c r="DR28" i="6"/>
  <c r="DP28" i="6"/>
  <c r="DL28" i="6"/>
  <c r="DJ28" i="6"/>
  <c r="DF28" i="6"/>
  <c r="DE28" i="6"/>
  <c r="DD28" i="6"/>
  <c r="CZ28" i="6"/>
  <c r="CY28" i="6"/>
  <c r="CX28" i="6"/>
  <c r="CT28" i="6"/>
  <c r="CR28" i="6"/>
  <c r="CN28" i="6"/>
  <c r="CM28" i="6"/>
  <c r="CL28" i="6"/>
  <c r="CH28" i="6"/>
  <c r="CF28" i="6"/>
  <c r="CB28" i="6"/>
  <c r="CA28" i="6"/>
  <c r="BZ28" i="6"/>
  <c r="BV28" i="6"/>
  <c r="BT28" i="6"/>
  <c r="BP28" i="6"/>
  <c r="BN28" i="6"/>
  <c r="BJ28" i="6"/>
  <c r="BH28" i="6"/>
  <c r="BI28" i="6" s="1"/>
  <c r="BD28" i="6"/>
  <c r="BC28" i="6"/>
  <c r="BB28" i="6"/>
  <c r="AX28" i="6"/>
  <c r="AW28" i="6"/>
  <c r="AV28" i="6"/>
  <c r="AR28" i="6"/>
  <c r="AP28" i="6"/>
  <c r="AL28" i="6"/>
  <c r="AJ28" i="6"/>
  <c r="AF28" i="6"/>
  <c r="AE28" i="6"/>
  <c r="AD28" i="6"/>
  <c r="Z28" i="6"/>
  <c r="X28" i="6"/>
  <c r="T28" i="6"/>
  <c r="R28" i="6"/>
  <c r="N28" i="6"/>
  <c r="M28" i="6"/>
  <c r="L28" i="6"/>
  <c r="H28" i="6"/>
  <c r="F28" i="6"/>
  <c r="B28" i="6"/>
  <c r="EC27" i="6"/>
  <c r="EB27" i="6"/>
  <c r="DX27" i="6"/>
  <c r="DV27" i="6"/>
  <c r="DR27" i="6"/>
  <c r="DP27" i="6"/>
  <c r="DL27" i="6"/>
  <c r="DK27" i="6"/>
  <c r="DJ27" i="6"/>
  <c r="DF27" i="6"/>
  <c r="DD27" i="6"/>
  <c r="CZ27" i="6"/>
  <c r="CX27" i="6"/>
  <c r="CT27" i="6"/>
  <c r="CR27" i="6"/>
  <c r="CN27" i="6"/>
  <c r="CM27" i="6"/>
  <c r="CL27" i="6"/>
  <c r="CH27" i="6"/>
  <c r="CG27" i="6"/>
  <c r="CF27" i="6"/>
  <c r="CB27" i="6"/>
  <c r="BZ27" i="6"/>
  <c r="BV27" i="6"/>
  <c r="BT27" i="6"/>
  <c r="BP27" i="6"/>
  <c r="BO27" i="6"/>
  <c r="BN27" i="6"/>
  <c r="BJ27" i="6"/>
  <c r="BH27" i="6"/>
  <c r="BD27" i="6"/>
  <c r="BB27" i="6"/>
  <c r="AX27" i="6"/>
  <c r="AW27" i="6"/>
  <c r="AV27" i="6"/>
  <c r="AR27" i="6"/>
  <c r="AP27" i="6"/>
  <c r="AL27" i="6"/>
  <c r="AK27" i="6"/>
  <c r="AJ27" i="6"/>
  <c r="AF27" i="6"/>
  <c r="AD27" i="6"/>
  <c r="Z27" i="6"/>
  <c r="Y27" i="6"/>
  <c r="X27" i="6"/>
  <c r="T27" i="6"/>
  <c r="R27" i="6"/>
  <c r="N27" i="6"/>
  <c r="L27" i="6"/>
  <c r="H27" i="6"/>
  <c r="F27" i="6"/>
  <c r="B27" i="6"/>
  <c r="EC26" i="6"/>
  <c r="EB26" i="6"/>
  <c r="DX26" i="6"/>
  <c r="DW26" i="6"/>
  <c r="DV26" i="6"/>
  <c r="DR26" i="6"/>
  <c r="DQ26" i="6"/>
  <c r="DP26" i="6"/>
  <c r="DL26" i="6"/>
  <c r="DJ26" i="6"/>
  <c r="DF26" i="6"/>
  <c r="DD26" i="6"/>
  <c r="CZ26" i="6"/>
  <c r="CY26" i="6"/>
  <c r="CX26" i="6"/>
  <c r="CT26" i="6"/>
  <c r="CR26" i="6"/>
  <c r="CN26" i="6"/>
  <c r="CL26" i="6"/>
  <c r="CH26" i="6"/>
  <c r="CG26" i="6"/>
  <c r="CF26" i="6"/>
  <c r="CB26" i="6"/>
  <c r="CA26" i="6"/>
  <c r="BZ26" i="6"/>
  <c r="BV26" i="6"/>
  <c r="BU26" i="6"/>
  <c r="BT26" i="6"/>
  <c r="BP26" i="6"/>
  <c r="BN26" i="6"/>
  <c r="BJ26" i="6"/>
  <c r="BH26" i="6"/>
  <c r="BD26" i="6"/>
  <c r="BC26" i="6"/>
  <c r="BB26" i="6"/>
  <c r="AX26" i="6"/>
  <c r="AV26" i="6"/>
  <c r="AR26" i="6"/>
  <c r="AP26" i="6"/>
  <c r="AL26" i="6"/>
  <c r="AK26" i="6"/>
  <c r="AJ26" i="6"/>
  <c r="AF26" i="6"/>
  <c r="AE26" i="6"/>
  <c r="AD26" i="6"/>
  <c r="Z26" i="6"/>
  <c r="Y26" i="6"/>
  <c r="X26" i="6"/>
  <c r="T26" i="6"/>
  <c r="R26" i="6"/>
  <c r="N26" i="6"/>
  <c r="L26" i="6"/>
  <c r="H26" i="6"/>
  <c r="G26" i="6"/>
  <c r="F26" i="6"/>
  <c r="B26" i="6"/>
  <c r="EB25" i="6"/>
  <c r="DX25" i="6"/>
  <c r="DV25" i="6"/>
  <c r="DR25" i="6"/>
  <c r="DQ25" i="6"/>
  <c r="DP25" i="6"/>
  <c r="DL25" i="6"/>
  <c r="DK25" i="6"/>
  <c r="DJ25" i="6"/>
  <c r="DF25" i="6"/>
  <c r="DD25" i="6"/>
  <c r="CZ25" i="6"/>
  <c r="CX25" i="6"/>
  <c r="CT25" i="6"/>
  <c r="CR25" i="6"/>
  <c r="CN25" i="6"/>
  <c r="CL25" i="6"/>
  <c r="CH25" i="6"/>
  <c r="CF25" i="6"/>
  <c r="CB25" i="6"/>
  <c r="BZ25" i="6"/>
  <c r="BV25" i="6"/>
  <c r="BT25" i="6"/>
  <c r="BU25" i="6" s="1"/>
  <c r="BP25" i="6"/>
  <c r="BO25" i="6"/>
  <c r="BN25" i="6"/>
  <c r="BJ25" i="6"/>
  <c r="BI25" i="6"/>
  <c r="BH25" i="6"/>
  <c r="BD25" i="6"/>
  <c r="BB25" i="6"/>
  <c r="AX25" i="6"/>
  <c r="AV25" i="6"/>
  <c r="AR25" i="6"/>
  <c r="AP25" i="6"/>
  <c r="AQ25" i="6" s="1"/>
  <c r="AL25" i="6"/>
  <c r="AJ25" i="6"/>
  <c r="AF25" i="6"/>
  <c r="AD25" i="6"/>
  <c r="Z25" i="6"/>
  <c r="Y25" i="6"/>
  <c r="X25" i="6"/>
  <c r="T25" i="6"/>
  <c r="R25" i="6"/>
  <c r="N25" i="6"/>
  <c r="M25" i="6"/>
  <c r="L25" i="6"/>
  <c r="H25" i="6"/>
  <c r="F25" i="6"/>
  <c r="B25" i="6"/>
  <c r="EB24" i="6"/>
  <c r="DX24" i="6"/>
  <c r="DW24" i="6"/>
  <c r="DV24" i="6"/>
  <c r="DR24" i="6"/>
  <c r="DP24" i="6"/>
  <c r="DL24" i="6"/>
  <c r="DJ24" i="6"/>
  <c r="DF24" i="6"/>
  <c r="DD24" i="6"/>
  <c r="CZ24" i="6"/>
  <c r="CY24" i="6"/>
  <c r="CX24" i="6"/>
  <c r="CT24" i="6"/>
  <c r="CS24" i="6"/>
  <c r="CR24" i="6"/>
  <c r="CN24" i="6"/>
  <c r="CL24" i="6"/>
  <c r="CH24" i="6"/>
  <c r="CF24" i="6"/>
  <c r="CB24" i="6"/>
  <c r="CA24" i="6"/>
  <c r="BZ24" i="6"/>
  <c r="BV24" i="6"/>
  <c r="BT24" i="6"/>
  <c r="BP24" i="6"/>
  <c r="BN24" i="6"/>
  <c r="BJ24" i="6"/>
  <c r="BH24" i="6"/>
  <c r="BD24" i="6"/>
  <c r="BC24" i="6"/>
  <c r="BB24" i="6"/>
  <c r="AX24" i="6"/>
  <c r="AW24" i="6"/>
  <c r="AV24" i="6"/>
  <c r="AR24" i="6"/>
  <c r="AP24" i="6"/>
  <c r="AL24" i="6"/>
  <c r="AK24" i="6"/>
  <c r="AJ24" i="6"/>
  <c r="AF24" i="6"/>
  <c r="AD24" i="6"/>
  <c r="Z24" i="6"/>
  <c r="X24" i="6"/>
  <c r="T24" i="6"/>
  <c r="R24" i="6"/>
  <c r="N24" i="6"/>
  <c r="M24" i="6"/>
  <c r="L24" i="6"/>
  <c r="H24" i="6"/>
  <c r="G24" i="6"/>
  <c r="F24" i="6"/>
  <c r="B24" i="6"/>
  <c r="EC23" i="6"/>
  <c r="EB23" i="6"/>
  <c r="DX23" i="6"/>
  <c r="DV23" i="6"/>
  <c r="DR23" i="6"/>
  <c r="DP23" i="6"/>
  <c r="DL23" i="6"/>
  <c r="DK23" i="6"/>
  <c r="DJ23" i="6"/>
  <c r="DF23" i="6"/>
  <c r="DD23" i="6"/>
  <c r="CZ23" i="6"/>
  <c r="CX23" i="6"/>
  <c r="CT23" i="6"/>
  <c r="CR23" i="6"/>
  <c r="CN23" i="6"/>
  <c r="CM23" i="6"/>
  <c r="CL23" i="6"/>
  <c r="CH23" i="6"/>
  <c r="CG23" i="6"/>
  <c r="CF23" i="6"/>
  <c r="CB23" i="6"/>
  <c r="BZ23" i="6"/>
  <c r="BV23" i="6"/>
  <c r="BT23" i="6"/>
  <c r="BP23" i="6"/>
  <c r="BN23" i="6"/>
  <c r="BJ23" i="6"/>
  <c r="BH23" i="6"/>
  <c r="BD23" i="6"/>
  <c r="BB23" i="6"/>
  <c r="AX23" i="6"/>
  <c r="AW23" i="6"/>
  <c r="AV23" i="6"/>
  <c r="AR23" i="6"/>
  <c r="AQ23" i="6"/>
  <c r="AP23" i="6"/>
  <c r="AL23" i="6"/>
  <c r="AK23" i="6"/>
  <c r="AJ23" i="6"/>
  <c r="AF23" i="6"/>
  <c r="AD23" i="6"/>
  <c r="Z23" i="6"/>
  <c r="X23" i="6"/>
  <c r="T23" i="6"/>
  <c r="S23" i="6"/>
  <c r="R23" i="6"/>
  <c r="N23" i="6"/>
  <c r="L23" i="6"/>
  <c r="H23" i="6"/>
  <c r="F23" i="6"/>
  <c r="B23" i="6"/>
  <c r="EC22" i="6"/>
  <c r="EB22" i="6"/>
  <c r="DX22" i="6"/>
  <c r="DW22" i="6"/>
  <c r="DV22" i="6"/>
  <c r="DR22" i="6"/>
  <c r="DQ22" i="6"/>
  <c r="DP22" i="6"/>
  <c r="DL22" i="6"/>
  <c r="DJ22" i="6"/>
  <c r="DF22" i="6"/>
  <c r="DD22" i="6"/>
  <c r="CZ22" i="6"/>
  <c r="CY22" i="6"/>
  <c r="CX22" i="6"/>
  <c r="CT22" i="6"/>
  <c r="CR22" i="6"/>
  <c r="CN22" i="6"/>
  <c r="CL22" i="6"/>
  <c r="CH22" i="6"/>
  <c r="CG22" i="6"/>
  <c r="CF22" i="6"/>
  <c r="CB22" i="6"/>
  <c r="CA22" i="6"/>
  <c r="BZ22" i="6"/>
  <c r="BV22" i="6"/>
  <c r="BU22" i="6"/>
  <c r="BT22" i="6"/>
  <c r="BP22" i="6"/>
  <c r="BN22" i="6"/>
  <c r="BJ22" i="6"/>
  <c r="BH22" i="6"/>
  <c r="BD22" i="6"/>
  <c r="BC22" i="6"/>
  <c r="BB22" i="6"/>
  <c r="AX22" i="6"/>
  <c r="AV22" i="6"/>
  <c r="AR22" i="6"/>
  <c r="AP22" i="6"/>
  <c r="AL22" i="6"/>
  <c r="AK22" i="6"/>
  <c r="AJ22" i="6"/>
  <c r="AF22" i="6"/>
  <c r="AE22" i="6"/>
  <c r="AD22" i="6"/>
  <c r="Z22" i="6"/>
  <c r="X22" i="6"/>
  <c r="T22" i="6"/>
  <c r="R22" i="6"/>
  <c r="N22" i="6"/>
  <c r="L22" i="6"/>
  <c r="H22" i="6"/>
  <c r="F22" i="6"/>
  <c r="G22" i="6" s="1"/>
  <c r="B22" i="6"/>
  <c r="EB21" i="6"/>
  <c r="DX21" i="6"/>
  <c r="DV21" i="6"/>
  <c r="DR21" i="6"/>
  <c r="DQ21" i="6"/>
  <c r="DP21" i="6"/>
  <c r="DL21" i="6"/>
  <c r="DK21" i="6"/>
  <c r="DJ21" i="6"/>
  <c r="DF21" i="6"/>
  <c r="DE21" i="6"/>
  <c r="DD21" i="6"/>
  <c r="CZ21" i="6"/>
  <c r="CX21" i="6"/>
  <c r="CT21" i="6"/>
  <c r="CR21" i="6"/>
  <c r="CN21" i="6"/>
  <c r="CM21" i="6"/>
  <c r="CL21" i="6"/>
  <c r="CH21" i="6"/>
  <c r="CF21" i="6"/>
  <c r="CB21" i="6"/>
  <c r="CA21" i="6"/>
  <c r="BZ21" i="6"/>
  <c r="BV21" i="6"/>
  <c r="BT21" i="6"/>
  <c r="BU21" i="6" s="1"/>
  <c r="BP21" i="6"/>
  <c r="BO21" i="6"/>
  <c r="BN21" i="6"/>
  <c r="BJ21" i="6"/>
  <c r="BH21" i="6"/>
  <c r="BD21" i="6"/>
  <c r="BB21" i="6"/>
  <c r="AX21" i="6"/>
  <c r="AV21" i="6"/>
  <c r="AR21" i="6"/>
  <c r="AP21" i="6"/>
  <c r="AQ21" i="6" s="1"/>
  <c r="AL21" i="6"/>
  <c r="AJ21" i="6"/>
  <c r="AF21" i="6"/>
  <c r="AD21" i="6"/>
  <c r="AE21" i="6" s="1"/>
  <c r="Z21" i="6"/>
  <c r="Y21" i="6"/>
  <c r="X21" i="6"/>
  <c r="T21" i="6"/>
  <c r="S21" i="6"/>
  <c r="R21" i="6"/>
  <c r="N21" i="6"/>
  <c r="M21" i="6"/>
  <c r="L21" i="6"/>
  <c r="H21" i="6"/>
  <c r="F21" i="6"/>
  <c r="B21" i="6"/>
  <c r="EB20" i="6"/>
  <c r="DX20" i="6"/>
  <c r="DW20" i="6"/>
  <c r="DV20" i="6"/>
  <c r="DR20" i="6"/>
  <c r="DP20" i="6"/>
  <c r="DL20" i="6"/>
  <c r="DK20" i="6"/>
  <c r="DJ20" i="6"/>
  <c r="DF20" i="6"/>
  <c r="DD20" i="6"/>
  <c r="CZ20" i="6"/>
  <c r="CY20" i="6"/>
  <c r="CX20" i="6"/>
  <c r="CT20" i="6"/>
  <c r="CS20" i="6"/>
  <c r="CR20" i="6"/>
  <c r="CN20" i="6"/>
  <c r="CM20" i="6"/>
  <c r="CL20" i="6"/>
  <c r="CH20" i="6"/>
  <c r="CF20" i="6"/>
  <c r="CB20" i="6"/>
  <c r="CA20" i="6"/>
  <c r="BZ20" i="6"/>
  <c r="BV20" i="6"/>
  <c r="BT20" i="6"/>
  <c r="BP20" i="6"/>
  <c r="BO20" i="6"/>
  <c r="BN20" i="6"/>
  <c r="BJ20" i="6"/>
  <c r="BI20" i="6"/>
  <c r="BH20" i="6"/>
  <c r="BD20" i="6"/>
  <c r="BB20" i="6"/>
  <c r="AX20" i="6"/>
  <c r="AW20" i="6"/>
  <c r="AV20" i="6"/>
  <c r="AR20" i="6"/>
  <c r="AQ20" i="6"/>
  <c r="AP20" i="6"/>
  <c r="AL20" i="6"/>
  <c r="AJ20" i="6"/>
  <c r="AF20" i="6"/>
  <c r="AD20" i="6"/>
  <c r="Z20" i="6"/>
  <c r="X20" i="6"/>
  <c r="T20" i="6"/>
  <c r="R20" i="6"/>
  <c r="N20" i="6"/>
  <c r="L20" i="6"/>
  <c r="M20" i="6" s="1"/>
  <c r="H20" i="6"/>
  <c r="F20" i="6"/>
  <c r="G20" i="6" s="1"/>
  <c r="B20" i="6"/>
  <c r="EC19" i="6"/>
  <c r="EB19" i="6"/>
  <c r="DX19" i="6"/>
  <c r="DV19" i="6"/>
  <c r="DR19" i="6"/>
  <c r="DP19" i="6"/>
  <c r="DL19" i="6"/>
  <c r="DK19" i="6"/>
  <c r="DJ19" i="6"/>
  <c r="DF19" i="6"/>
  <c r="DD19" i="6"/>
  <c r="CZ19" i="6"/>
  <c r="CX19" i="6"/>
  <c r="CY19" i="6" s="1"/>
  <c r="CT19" i="6"/>
  <c r="CR19" i="6"/>
  <c r="CS19" i="6" s="1"/>
  <c r="CN19" i="6"/>
  <c r="CM19" i="6"/>
  <c r="CL19" i="6"/>
  <c r="CH19" i="6"/>
  <c r="CF19" i="6"/>
  <c r="CG19" i="6" s="1"/>
  <c r="CB19" i="6"/>
  <c r="CA19" i="6"/>
  <c r="BZ19" i="6"/>
  <c r="BV19" i="6"/>
  <c r="BT19" i="6"/>
  <c r="BP19" i="6"/>
  <c r="BO19" i="6"/>
  <c r="BN19" i="6"/>
  <c r="BJ19" i="6"/>
  <c r="BH19" i="6"/>
  <c r="BD19" i="6"/>
  <c r="BB19" i="6"/>
  <c r="BC19" i="6" s="1"/>
  <c r="AX19" i="6"/>
  <c r="AW19" i="6"/>
  <c r="AV19" i="6"/>
  <c r="AR19" i="6"/>
  <c r="AP19" i="6"/>
  <c r="AQ19" i="6" s="1"/>
  <c r="AL19" i="6"/>
  <c r="AJ19" i="6"/>
  <c r="AK19" i="6" s="1"/>
  <c r="AF19" i="6"/>
  <c r="AD19" i="6"/>
  <c r="AE19" i="6" s="1"/>
  <c r="Z19" i="6"/>
  <c r="X19" i="6"/>
  <c r="T19" i="6"/>
  <c r="S19" i="6"/>
  <c r="R19" i="6"/>
  <c r="N19" i="6"/>
  <c r="L19" i="6"/>
  <c r="H19" i="6"/>
  <c r="F19" i="6"/>
  <c r="B19" i="6"/>
  <c r="EC18" i="6"/>
  <c r="EB18" i="6"/>
  <c r="DX18" i="6"/>
  <c r="DW18" i="6"/>
  <c r="DV18" i="6"/>
  <c r="DR18" i="6"/>
  <c r="DQ18" i="6"/>
  <c r="DP18" i="6"/>
  <c r="DL18" i="6"/>
  <c r="DJ18" i="6"/>
  <c r="DF18" i="6"/>
  <c r="DE18" i="6"/>
  <c r="DD18" i="6"/>
  <c r="CZ18" i="6"/>
  <c r="CY18" i="6"/>
  <c r="CX18" i="6"/>
  <c r="CT18" i="6"/>
  <c r="CR18" i="6"/>
  <c r="CN18" i="6"/>
  <c r="CL18" i="6"/>
  <c r="CM18" i="6" s="1"/>
  <c r="CH18" i="6"/>
  <c r="CF18" i="6"/>
  <c r="CG18" i="6" s="1"/>
  <c r="CB18" i="6"/>
  <c r="CA18" i="6"/>
  <c r="BZ18" i="6"/>
  <c r="BV18" i="6"/>
  <c r="BU18" i="6"/>
  <c r="BT18" i="6"/>
  <c r="BP18" i="6"/>
  <c r="BN18" i="6"/>
  <c r="BJ18" i="6"/>
  <c r="BH18" i="6"/>
  <c r="BD18" i="6"/>
  <c r="BC18" i="6"/>
  <c r="BB18" i="6"/>
  <c r="AX18" i="6"/>
  <c r="AV18" i="6"/>
  <c r="AR18" i="6"/>
  <c r="AQ18" i="6"/>
  <c r="AP18" i="6"/>
  <c r="AL18" i="6"/>
  <c r="AJ18" i="6"/>
  <c r="AF18" i="6"/>
  <c r="AD18" i="6"/>
  <c r="AE18" i="6" s="1"/>
  <c r="Z18" i="6"/>
  <c r="Y18" i="6"/>
  <c r="X18" i="6"/>
  <c r="T18" i="6"/>
  <c r="R18" i="6"/>
  <c r="S18" i="6" s="1"/>
  <c r="N18" i="6"/>
  <c r="L18" i="6"/>
  <c r="H18" i="6"/>
  <c r="F18" i="6"/>
  <c r="G18" i="6" s="1"/>
  <c r="B18" i="6"/>
  <c r="EB17" i="6"/>
  <c r="DX17" i="6"/>
  <c r="DW17" i="6"/>
  <c r="DV17" i="6"/>
  <c r="DR17" i="6"/>
  <c r="DQ17" i="6"/>
  <c r="DP17" i="6"/>
  <c r="DL17" i="6"/>
  <c r="DK17" i="6"/>
  <c r="DJ17" i="6"/>
  <c r="DF17" i="6"/>
  <c r="DD17" i="6"/>
  <c r="DE17" i="6" s="1"/>
  <c r="CZ17" i="6"/>
  <c r="CX17" i="6"/>
  <c r="CT17" i="6"/>
  <c r="CR17" i="6"/>
  <c r="CN17" i="6"/>
  <c r="CL17" i="6"/>
  <c r="CH17" i="6"/>
  <c r="CF17" i="6"/>
  <c r="CB17" i="6"/>
  <c r="CA17" i="6"/>
  <c r="BZ17" i="6"/>
  <c r="BV17" i="6"/>
  <c r="BU17" i="6"/>
  <c r="BT17" i="6"/>
  <c r="BP17" i="6"/>
  <c r="BN17" i="6"/>
  <c r="BO17" i="6" s="1"/>
  <c r="BJ17" i="6"/>
  <c r="BH17" i="6"/>
  <c r="BI17" i="6" s="1"/>
  <c r="BD17" i="6"/>
  <c r="BC17" i="6"/>
  <c r="BB17" i="6"/>
  <c r="AX17" i="6"/>
  <c r="AV17" i="6"/>
  <c r="AR17" i="6"/>
  <c r="AP17" i="6"/>
  <c r="AQ17" i="6" s="1"/>
  <c r="AL17" i="6"/>
  <c r="AJ17" i="6"/>
  <c r="AF17" i="6"/>
  <c r="AD17" i="6"/>
  <c r="AE17" i="6" s="1"/>
  <c r="Z17" i="6"/>
  <c r="X17" i="6"/>
  <c r="T17" i="6"/>
  <c r="R17" i="6"/>
  <c r="N17" i="6"/>
  <c r="M17" i="6"/>
  <c r="L17" i="6"/>
  <c r="H17" i="6"/>
  <c r="F17" i="6"/>
  <c r="G17" i="6" s="1"/>
  <c r="B17" i="6"/>
  <c r="EP14" i="6"/>
  <c r="B97" i="16" s="1"/>
  <c r="EN14" i="6"/>
  <c r="C97" i="15" s="1"/>
  <c r="EI14" i="6"/>
  <c r="G97" i="13" s="1"/>
  <c r="EH14" i="6"/>
  <c r="EG14" i="6"/>
  <c r="E97" i="13" s="1"/>
  <c r="EF14" i="6"/>
  <c r="EP13" i="6"/>
  <c r="B96" i="16" s="1"/>
  <c r="EN13" i="6"/>
  <c r="C96" i="15" s="1"/>
  <c r="EI13" i="6"/>
  <c r="G96" i="13" s="1"/>
  <c r="EH13" i="6"/>
  <c r="EG13" i="6"/>
  <c r="E96" i="13" s="1"/>
  <c r="EF13" i="6"/>
  <c r="EP12" i="6"/>
  <c r="B95" i="16" s="1"/>
  <c r="EN12" i="6"/>
  <c r="C95" i="15" s="1"/>
  <c r="EI12" i="6"/>
  <c r="G95" i="13" s="1"/>
  <c r="EH12" i="6"/>
  <c r="EG12" i="6"/>
  <c r="E95" i="13" s="1"/>
  <c r="EF12" i="6"/>
  <c r="EP11" i="6"/>
  <c r="B94" i="16" s="1"/>
  <c r="EN11" i="6"/>
  <c r="C94" i="15" s="1"/>
  <c r="EI11" i="6"/>
  <c r="G94" i="13" s="1"/>
  <c r="EH11" i="6"/>
  <c r="EG11" i="6"/>
  <c r="E94" i="13" s="1"/>
  <c r="EF11" i="6"/>
  <c r="EP10" i="6"/>
  <c r="B93" i="16" s="1"/>
  <c r="EN10" i="6"/>
  <c r="C93" i="15" s="1"/>
  <c r="EI10" i="6"/>
  <c r="G93" i="13" s="1"/>
  <c r="EH10" i="6"/>
  <c r="EG10" i="6"/>
  <c r="E93" i="13" s="1"/>
  <c r="EF10" i="6"/>
  <c r="EP9" i="6"/>
  <c r="B92" i="16" s="1"/>
  <c r="EN9" i="6"/>
  <c r="C92" i="15" s="1"/>
  <c r="EI9" i="6"/>
  <c r="G92" i="13" s="1"/>
  <c r="EH9" i="6"/>
  <c r="EG9" i="6"/>
  <c r="E92" i="13" s="1"/>
  <c r="EF9" i="6"/>
  <c r="EP8" i="6"/>
  <c r="B91" i="16" s="1"/>
  <c r="EN8" i="6"/>
  <c r="C91" i="15" s="1"/>
  <c r="EI8" i="6"/>
  <c r="G91" i="13" s="1"/>
  <c r="EH8" i="6"/>
  <c r="F91" i="13" s="1"/>
  <c r="EG8" i="6"/>
  <c r="E91" i="13" s="1"/>
  <c r="EF8" i="6"/>
  <c r="D91" i="13" s="1"/>
  <c r="EP7" i="6"/>
  <c r="B90" i="16" s="1"/>
  <c r="EN7" i="6"/>
  <c r="C90" i="15" s="1"/>
  <c r="EI7" i="6"/>
  <c r="G90" i="13" s="1"/>
  <c r="EH7" i="6"/>
  <c r="EG7" i="6"/>
  <c r="E90" i="13" s="1"/>
  <c r="EF7" i="6"/>
  <c r="EP6" i="6"/>
  <c r="B89" i="16" s="1"/>
  <c r="EN6" i="6"/>
  <c r="C89" i="15" s="1"/>
  <c r="EI6" i="6"/>
  <c r="G89" i="13" s="1"/>
  <c r="EH6" i="6"/>
  <c r="EG6" i="6"/>
  <c r="E89" i="13" s="1"/>
  <c r="EF6" i="6"/>
  <c r="EP5" i="6"/>
  <c r="B88" i="16" s="1"/>
  <c r="EN5" i="6"/>
  <c r="C88" i="15" s="1"/>
  <c r="EI5" i="6"/>
  <c r="G88" i="13" s="1"/>
  <c r="EH5" i="6"/>
  <c r="F88" i="13" s="1"/>
  <c r="EG5" i="6"/>
  <c r="E88" i="13" s="1"/>
  <c r="EF5" i="6"/>
  <c r="D88" i="13" s="1"/>
  <c r="EP4" i="6"/>
  <c r="B87" i="16" s="1"/>
  <c r="EN4" i="6"/>
  <c r="C87" i="15" s="1"/>
  <c r="EI4" i="6"/>
  <c r="G87" i="13" s="1"/>
  <c r="EH4" i="6"/>
  <c r="F87" i="13" s="1"/>
  <c r="EG4" i="6"/>
  <c r="E87" i="13" s="1"/>
  <c r="EF4" i="6"/>
  <c r="D87" i="13" s="1"/>
  <c r="EP3" i="6"/>
  <c r="B86" i="16" s="1"/>
  <c r="EN3" i="6"/>
  <c r="C86" i="15" s="1"/>
  <c r="EI3" i="6"/>
  <c r="G86" i="13" s="1"/>
  <c r="EH3" i="6"/>
  <c r="EG3" i="6"/>
  <c r="E86" i="13" s="1"/>
  <c r="EF3" i="6"/>
  <c r="D86" i="13" s="1"/>
  <c r="DX40" i="7"/>
  <c r="DR40" i="7"/>
  <c r="DL40" i="7"/>
  <c r="DQ28" i="7" s="1"/>
  <c r="DF40" i="7"/>
  <c r="DK28" i="7" s="1"/>
  <c r="CZ40" i="7"/>
  <c r="CT40" i="7"/>
  <c r="CN40" i="7"/>
  <c r="CH40" i="7"/>
  <c r="CM28" i="7" s="1"/>
  <c r="CB40" i="7"/>
  <c r="BV40" i="7"/>
  <c r="BP40" i="7"/>
  <c r="BU28" i="7" s="1"/>
  <c r="BJ40" i="7"/>
  <c r="BM40" i="7" s="1"/>
  <c r="BD40" i="7"/>
  <c r="BI28" i="7" s="1"/>
  <c r="AX40" i="7"/>
  <c r="BC28" i="7" s="1"/>
  <c r="AR40" i="7"/>
  <c r="AW28" i="7" s="1"/>
  <c r="AL40" i="7"/>
  <c r="AF40" i="7"/>
  <c r="Z40" i="7"/>
  <c r="AE28" i="7" s="1"/>
  <c r="T40" i="7"/>
  <c r="Y28" i="7" s="1"/>
  <c r="N40" i="7"/>
  <c r="H40" i="7"/>
  <c r="M28" i="7" s="1"/>
  <c r="B40" i="7"/>
  <c r="DX39" i="7"/>
  <c r="EC27" i="7" s="1"/>
  <c r="DR39" i="7"/>
  <c r="DL39" i="7"/>
  <c r="DF39" i="7"/>
  <c r="CZ39" i="7"/>
  <c r="DE27" i="7" s="1"/>
  <c r="CT39" i="7"/>
  <c r="CN39" i="7"/>
  <c r="CH39" i="7"/>
  <c r="CB39" i="7"/>
  <c r="CG27" i="7" s="1"/>
  <c r="BV39" i="7"/>
  <c r="CA27" i="7" s="1"/>
  <c r="BP39" i="7"/>
  <c r="BJ39" i="7"/>
  <c r="BD39" i="7"/>
  <c r="BI27" i="7" s="1"/>
  <c r="AX39" i="7"/>
  <c r="AR39" i="7"/>
  <c r="AW27" i="7" s="1"/>
  <c r="AL39" i="7"/>
  <c r="AQ27" i="7" s="1"/>
  <c r="AF39" i="7"/>
  <c r="AK27" i="7" s="1"/>
  <c r="Z39" i="7"/>
  <c r="T39" i="7"/>
  <c r="Y27" i="7" s="1"/>
  <c r="N39" i="7"/>
  <c r="S27" i="7" s="1"/>
  <c r="H39" i="7"/>
  <c r="B39" i="7"/>
  <c r="DX38" i="7"/>
  <c r="DR38" i="7"/>
  <c r="DW26" i="7" s="1"/>
  <c r="DL38" i="7"/>
  <c r="DQ26" i="7" s="1"/>
  <c r="DF38" i="7"/>
  <c r="CZ38" i="7"/>
  <c r="CT38" i="7"/>
  <c r="CN38" i="7"/>
  <c r="CS26" i="7" s="1"/>
  <c r="CH38" i="7"/>
  <c r="CM26" i="7" s="1"/>
  <c r="CB38" i="7"/>
  <c r="CG26" i="7" s="1"/>
  <c r="BV38" i="7"/>
  <c r="CA26" i="7" s="1"/>
  <c r="BP38" i="7"/>
  <c r="BU26" i="7" s="1"/>
  <c r="BJ38" i="7"/>
  <c r="BD38" i="7"/>
  <c r="AX38" i="7"/>
  <c r="AR38" i="7"/>
  <c r="AW26" i="7" s="1"/>
  <c r="AL38" i="7"/>
  <c r="AF38" i="7"/>
  <c r="AK26" i="7" s="1"/>
  <c r="Z38" i="7"/>
  <c r="T38" i="7"/>
  <c r="Y26" i="7" s="1"/>
  <c r="N38" i="7"/>
  <c r="S26" i="7" s="1"/>
  <c r="H38" i="7"/>
  <c r="B38" i="7"/>
  <c r="G26" i="7" s="1"/>
  <c r="DX37" i="7"/>
  <c r="EC25" i="7" s="1"/>
  <c r="DR37" i="7"/>
  <c r="DL37" i="7"/>
  <c r="DF37" i="7"/>
  <c r="CZ37" i="7"/>
  <c r="DE25" i="7" s="1"/>
  <c r="CT37" i="7"/>
  <c r="CN37" i="7"/>
  <c r="CH37" i="7"/>
  <c r="CM25" i="7" s="1"/>
  <c r="CB37" i="7"/>
  <c r="BV37" i="7"/>
  <c r="BP37" i="7"/>
  <c r="BU25" i="7" s="1"/>
  <c r="BJ37" i="7"/>
  <c r="BD37" i="7"/>
  <c r="BI25" i="7" s="1"/>
  <c r="AX37" i="7"/>
  <c r="AR37" i="7"/>
  <c r="AL37" i="7"/>
  <c r="AF37" i="7"/>
  <c r="AK25" i="7" s="1"/>
  <c r="Z37" i="7"/>
  <c r="T37" i="7"/>
  <c r="Y25" i="7" s="1"/>
  <c r="N37" i="7"/>
  <c r="H37" i="7"/>
  <c r="M25" i="7" s="1"/>
  <c r="B37" i="7"/>
  <c r="G25" i="7" s="1"/>
  <c r="DX36" i="7"/>
  <c r="DR36" i="7"/>
  <c r="DL36" i="7"/>
  <c r="DQ24" i="7" s="1"/>
  <c r="DF36" i="7"/>
  <c r="CZ36" i="7"/>
  <c r="DE24" i="7" s="1"/>
  <c r="CT36" i="7"/>
  <c r="CN36" i="7"/>
  <c r="CH36" i="7"/>
  <c r="CM24" i="7" s="1"/>
  <c r="CB36" i="7"/>
  <c r="BV36" i="7"/>
  <c r="CA24" i="7" s="1"/>
  <c r="BP36" i="7"/>
  <c r="BU24" i="7" s="1"/>
  <c r="BJ36" i="7"/>
  <c r="BD36" i="7"/>
  <c r="AX36" i="7"/>
  <c r="AR36" i="7"/>
  <c r="AW24" i="7" s="1"/>
  <c r="AL36" i="7"/>
  <c r="AF36" i="7"/>
  <c r="AK24" i="7" s="1"/>
  <c r="Z36" i="7"/>
  <c r="T36" i="7"/>
  <c r="Y24" i="7" s="1"/>
  <c r="N36" i="7"/>
  <c r="H36" i="7"/>
  <c r="M24" i="7" s="1"/>
  <c r="B36" i="7"/>
  <c r="G24" i="7" s="1"/>
  <c r="DX35" i="7"/>
  <c r="EC23" i="7" s="1"/>
  <c r="DR35" i="7"/>
  <c r="DL35" i="7"/>
  <c r="DF35" i="7"/>
  <c r="CZ35" i="7"/>
  <c r="DE23" i="7" s="1"/>
  <c r="CT35" i="7"/>
  <c r="CY23" i="7" s="1"/>
  <c r="CN35" i="7"/>
  <c r="CH35" i="7"/>
  <c r="CM23" i="7" s="1"/>
  <c r="CB35" i="7"/>
  <c r="CG23" i="7" s="1"/>
  <c r="BV35" i="7"/>
  <c r="BP35" i="7"/>
  <c r="BU23" i="7" s="1"/>
  <c r="BJ35" i="7"/>
  <c r="BD35" i="7"/>
  <c r="BI23" i="7" s="1"/>
  <c r="AX35" i="7"/>
  <c r="BC23" i="7" s="1"/>
  <c r="AR35" i="7"/>
  <c r="AL35" i="7"/>
  <c r="AF35" i="7"/>
  <c r="AK23" i="7" s="1"/>
  <c r="Z35" i="7"/>
  <c r="T35" i="7"/>
  <c r="Y23" i="7" s="1"/>
  <c r="N35" i="7"/>
  <c r="S23" i="7" s="1"/>
  <c r="H35" i="7"/>
  <c r="M23" i="7" s="1"/>
  <c r="B35" i="7"/>
  <c r="DX34" i="7"/>
  <c r="DR34" i="7"/>
  <c r="DL34" i="7"/>
  <c r="DQ22" i="7" s="1"/>
  <c r="DF34" i="7"/>
  <c r="CZ34" i="7"/>
  <c r="CT34" i="7"/>
  <c r="CN34" i="7"/>
  <c r="CH34" i="7"/>
  <c r="CB34" i="7"/>
  <c r="CG22" i="7" s="1"/>
  <c r="BV34" i="7"/>
  <c r="BP34" i="7"/>
  <c r="BJ34" i="7"/>
  <c r="BD34" i="7"/>
  <c r="AX34" i="7"/>
  <c r="AR34" i="7"/>
  <c r="AL34" i="7"/>
  <c r="AF34" i="7"/>
  <c r="Z34" i="7"/>
  <c r="T34" i="7"/>
  <c r="N34" i="7"/>
  <c r="H34" i="7"/>
  <c r="B34" i="7"/>
  <c r="DX33" i="7"/>
  <c r="EC21" i="7" s="1"/>
  <c r="DR33" i="7"/>
  <c r="DL33" i="7"/>
  <c r="DF33" i="7"/>
  <c r="CZ33" i="7"/>
  <c r="DE21" i="7" s="1"/>
  <c r="CT33" i="7"/>
  <c r="CY21" i="7" s="1"/>
  <c r="CN33" i="7"/>
  <c r="CH33" i="7"/>
  <c r="CM21" i="7" s="1"/>
  <c r="CB33" i="7"/>
  <c r="CG21" i="7" s="1"/>
  <c r="BV33" i="7"/>
  <c r="BP33" i="7"/>
  <c r="BJ33" i="7"/>
  <c r="BO21" i="7" s="1"/>
  <c r="BD33" i="7"/>
  <c r="AX33" i="7"/>
  <c r="BC21" i="7" s="1"/>
  <c r="AR33" i="7"/>
  <c r="AL33" i="7"/>
  <c r="AF33" i="7"/>
  <c r="AK21" i="7" s="1"/>
  <c r="Z33" i="7"/>
  <c r="T33" i="7"/>
  <c r="N33" i="7"/>
  <c r="H33" i="7"/>
  <c r="B33" i="7"/>
  <c r="DX32" i="7"/>
  <c r="DR32" i="7"/>
  <c r="DL32" i="7"/>
  <c r="DQ20" i="7" s="1"/>
  <c r="DF32" i="7"/>
  <c r="CZ32" i="7"/>
  <c r="CT32" i="7"/>
  <c r="CN32" i="7"/>
  <c r="CH32" i="7"/>
  <c r="CB32" i="7"/>
  <c r="BV32" i="7"/>
  <c r="CA20" i="7" s="1"/>
  <c r="BP32" i="7"/>
  <c r="BU20" i="7" s="1"/>
  <c r="BJ32" i="7"/>
  <c r="BD32" i="7"/>
  <c r="BI20" i="7" s="1"/>
  <c r="AX32" i="7"/>
  <c r="AR32" i="7"/>
  <c r="AL32" i="7"/>
  <c r="AF32" i="7"/>
  <c r="AK20" i="7" s="1"/>
  <c r="Z32" i="7"/>
  <c r="T32" i="7"/>
  <c r="N32" i="7"/>
  <c r="H32" i="7"/>
  <c r="M20" i="7" s="1"/>
  <c r="B32" i="7"/>
  <c r="DX31" i="7"/>
  <c r="EC19" i="7" s="1"/>
  <c r="DR31" i="7"/>
  <c r="DL31" i="7"/>
  <c r="DF31" i="7"/>
  <c r="CZ31" i="7"/>
  <c r="DE19" i="7" s="1"/>
  <c r="CT31" i="7"/>
  <c r="CN31" i="7"/>
  <c r="CH31" i="7"/>
  <c r="CM19" i="7" s="1"/>
  <c r="CB31" i="7"/>
  <c r="CG19" i="7" s="1"/>
  <c r="BV31" i="7"/>
  <c r="CA19" i="7" s="1"/>
  <c r="BP31" i="7"/>
  <c r="BJ31" i="7"/>
  <c r="BD31" i="7"/>
  <c r="AX31" i="7"/>
  <c r="AR31" i="7"/>
  <c r="AL31" i="7"/>
  <c r="AF31" i="7"/>
  <c r="AK19" i="7" s="1"/>
  <c r="Z31" i="7"/>
  <c r="T31" i="7"/>
  <c r="Y19" i="7" s="1"/>
  <c r="N31" i="7"/>
  <c r="H31" i="7"/>
  <c r="B31" i="7"/>
  <c r="DX30" i="7"/>
  <c r="DR30" i="7"/>
  <c r="DL30" i="7"/>
  <c r="DQ18" i="7" s="1"/>
  <c r="DF30" i="7"/>
  <c r="CZ30" i="7"/>
  <c r="CT30" i="7"/>
  <c r="CN30" i="7"/>
  <c r="CS18" i="7" s="1"/>
  <c r="CH30" i="7"/>
  <c r="CM18" i="7" s="1"/>
  <c r="CB30" i="7"/>
  <c r="CG18" i="7" s="1"/>
  <c r="BV30" i="7"/>
  <c r="BP30" i="7"/>
  <c r="BJ30" i="7"/>
  <c r="BD30" i="7"/>
  <c r="AX30" i="7"/>
  <c r="AR30" i="7"/>
  <c r="AL30" i="7"/>
  <c r="AF30" i="7"/>
  <c r="Z30" i="7"/>
  <c r="T30" i="7"/>
  <c r="N30" i="7"/>
  <c r="H30" i="7"/>
  <c r="M18" i="7" s="1"/>
  <c r="B30" i="7"/>
  <c r="DX29" i="7"/>
  <c r="DR29" i="7"/>
  <c r="DL29" i="7"/>
  <c r="DF29" i="7"/>
  <c r="CZ29" i="7"/>
  <c r="DE17" i="7" s="1"/>
  <c r="CT29" i="7"/>
  <c r="CT41" i="7" s="1"/>
  <c r="CN29" i="7"/>
  <c r="CH29" i="7"/>
  <c r="CH41" i="7" s="1"/>
  <c r="CB29" i="7"/>
  <c r="BV29" i="7"/>
  <c r="CA17" i="7" s="1"/>
  <c r="BP29" i="7"/>
  <c r="BU17" i="7" s="1"/>
  <c r="BJ29" i="7"/>
  <c r="BD29" i="7"/>
  <c r="BI17" i="7" s="1"/>
  <c r="AX29" i="7"/>
  <c r="AR29" i="7"/>
  <c r="AL29" i="7"/>
  <c r="AL41" i="7" s="1"/>
  <c r="AF29" i="7"/>
  <c r="AK17" i="7" s="1"/>
  <c r="Z29" i="7"/>
  <c r="T29" i="7"/>
  <c r="N29" i="7"/>
  <c r="S17" i="7" s="1"/>
  <c r="H29" i="7"/>
  <c r="M17" i="7" s="1"/>
  <c r="B29" i="7"/>
  <c r="EC28" i="7"/>
  <c r="EB28" i="7"/>
  <c r="DX28" i="7"/>
  <c r="DV28" i="7"/>
  <c r="DR28" i="7"/>
  <c r="DP28" i="7"/>
  <c r="DL28" i="7"/>
  <c r="DJ28" i="7"/>
  <c r="DF28" i="7"/>
  <c r="DE28" i="7"/>
  <c r="DD28" i="7"/>
  <c r="CZ28" i="7"/>
  <c r="CY28" i="7"/>
  <c r="CX28" i="7"/>
  <c r="CT28" i="7"/>
  <c r="CS28" i="7"/>
  <c r="CR28" i="7"/>
  <c r="CN28" i="7"/>
  <c r="CL28" i="7"/>
  <c r="CH28" i="7"/>
  <c r="CG28" i="7"/>
  <c r="CF28" i="7"/>
  <c r="CB28" i="7"/>
  <c r="BZ28" i="7"/>
  <c r="BV28" i="7"/>
  <c r="BT28" i="7"/>
  <c r="BP28" i="7"/>
  <c r="BO28" i="7"/>
  <c r="BN28" i="7"/>
  <c r="BJ28" i="7"/>
  <c r="BH28" i="7"/>
  <c r="BD28" i="7"/>
  <c r="BB28" i="7"/>
  <c r="AX28" i="7"/>
  <c r="AV28" i="7"/>
  <c r="AR28" i="7"/>
  <c r="AQ28" i="7"/>
  <c r="AP28" i="7"/>
  <c r="AL28" i="7"/>
  <c r="AK28" i="7"/>
  <c r="AJ28" i="7"/>
  <c r="AF28" i="7"/>
  <c r="AD28" i="7"/>
  <c r="Z28" i="7"/>
  <c r="X28" i="7"/>
  <c r="T28" i="7"/>
  <c r="S28" i="7"/>
  <c r="R28" i="7"/>
  <c r="N28" i="7"/>
  <c r="L28" i="7"/>
  <c r="H28" i="7"/>
  <c r="G28" i="7"/>
  <c r="F28" i="7"/>
  <c r="B28" i="7"/>
  <c r="EB27" i="7"/>
  <c r="DX27" i="7"/>
  <c r="DW27" i="7"/>
  <c r="DV27" i="7"/>
  <c r="DR27" i="7"/>
  <c r="DQ27" i="7"/>
  <c r="DP27" i="7"/>
  <c r="DL27" i="7"/>
  <c r="DK27" i="7"/>
  <c r="DJ27" i="7"/>
  <c r="DF27" i="7"/>
  <c r="DD27" i="7"/>
  <c r="CZ27" i="7"/>
  <c r="CY27" i="7"/>
  <c r="CX27" i="7"/>
  <c r="CT27" i="7"/>
  <c r="CS27" i="7"/>
  <c r="CR27" i="7"/>
  <c r="CN27" i="7"/>
  <c r="CM27" i="7"/>
  <c r="CL27" i="7"/>
  <c r="CH27" i="7"/>
  <c r="CF27" i="7"/>
  <c r="CB27" i="7"/>
  <c r="BZ27" i="7"/>
  <c r="BV27" i="7"/>
  <c r="BT27" i="7"/>
  <c r="BU27" i="7" s="1"/>
  <c r="BP27" i="7"/>
  <c r="BN27" i="7"/>
  <c r="BO27" i="7" s="1"/>
  <c r="BJ27" i="7"/>
  <c r="BH27" i="7"/>
  <c r="BD27" i="7"/>
  <c r="BB27" i="7"/>
  <c r="AX27" i="7"/>
  <c r="AV27" i="7"/>
  <c r="AR27" i="7"/>
  <c r="AP27" i="7"/>
  <c r="AL27" i="7"/>
  <c r="AJ27" i="7"/>
  <c r="AF27" i="7"/>
  <c r="AE27" i="7"/>
  <c r="AD27" i="7"/>
  <c r="Z27" i="7"/>
  <c r="X27" i="7"/>
  <c r="T27" i="7"/>
  <c r="R27" i="7"/>
  <c r="N27" i="7"/>
  <c r="L27" i="7"/>
  <c r="H27" i="7"/>
  <c r="G27" i="7"/>
  <c r="F27" i="7"/>
  <c r="B27" i="7"/>
  <c r="EC26" i="7"/>
  <c r="EB26" i="7"/>
  <c r="DX26" i="7"/>
  <c r="DV26" i="7"/>
  <c r="DR26" i="7"/>
  <c r="DP26" i="7"/>
  <c r="DL26" i="7"/>
  <c r="DK26" i="7"/>
  <c r="DJ26" i="7"/>
  <c r="DF26" i="7"/>
  <c r="DE26" i="7"/>
  <c r="DD26" i="7"/>
  <c r="CZ26" i="7"/>
  <c r="CY26" i="7"/>
  <c r="CX26" i="7"/>
  <c r="CT26" i="7"/>
  <c r="CR26" i="7"/>
  <c r="CN26" i="7"/>
  <c r="CL26" i="7"/>
  <c r="CH26" i="7"/>
  <c r="CF26" i="7"/>
  <c r="CB26" i="7"/>
  <c r="BZ26" i="7"/>
  <c r="BV26" i="7"/>
  <c r="BT26" i="7"/>
  <c r="BP26" i="7"/>
  <c r="BO26" i="7"/>
  <c r="BN26" i="7"/>
  <c r="BJ26" i="7"/>
  <c r="BI26" i="7"/>
  <c r="BH26" i="7"/>
  <c r="BD26" i="7"/>
  <c r="BC26" i="7"/>
  <c r="BB26" i="7"/>
  <c r="AX26" i="7"/>
  <c r="AV26" i="7"/>
  <c r="AR26" i="7"/>
  <c r="AQ26" i="7"/>
  <c r="AP26" i="7"/>
  <c r="AL26" i="7"/>
  <c r="AJ26" i="7"/>
  <c r="AF26" i="7"/>
  <c r="AE26" i="7"/>
  <c r="AD26" i="7"/>
  <c r="Z26" i="7"/>
  <c r="X26" i="7"/>
  <c r="T26" i="7"/>
  <c r="R26" i="7"/>
  <c r="N26" i="7"/>
  <c r="M26" i="7"/>
  <c r="L26" i="7"/>
  <c r="H26" i="7"/>
  <c r="F26" i="7"/>
  <c r="B26" i="7"/>
  <c r="EB25" i="7"/>
  <c r="DX25" i="7"/>
  <c r="DW25" i="7"/>
  <c r="DV25" i="7"/>
  <c r="DR25" i="7"/>
  <c r="DQ25" i="7"/>
  <c r="DP25" i="7"/>
  <c r="DL25" i="7"/>
  <c r="DK25" i="7"/>
  <c r="DJ25" i="7"/>
  <c r="DF25" i="7"/>
  <c r="DD25" i="7"/>
  <c r="CZ25" i="7"/>
  <c r="CY25" i="7"/>
  <c r="CX25" i="7"/>
  <c r="CT25" i="7"/>
  <c r="CS25" i="7"/>
  <c r="CR25" i="7"/>
  <c r="CN25" i="7"/>
  <c r="CL25" i="7"/>
  <c r="CH25" i="7"/>
  <c r="CG25" i="7"/>
  <c r="CF25" i="7"/>
  <c r="CB25" i="7"/>
  <c r="CA25" i="7"/>
  <c r="BZ25" i="7"/>
  <c r="BV25" i="7"/>
  <c r="BT25" i="7"/>
  <c r="BP25" i="7"/>
  <c r="BO25" i="7"/>
  <c r="BN25" i="7"/>
  <c r="BJ25" i="7"/>
  <c r="BH25" i="7"/>
  <c r="BD25" i="7"/>
  <c r="BC25" i="7"/>
  <c r="BB25" i="7"/>
  <c r="AX25" i="7"/>
  <c r="AW25" i="7"/>
  <c r="AV25" i="7"/>
  <c r="AR25" i="7"/>
  <c r="AP25" i="7"/>
  <c r="AQ25" i="7" s="1"/>
  <c r="AL25" i="7"/>
  <c r="AJ25" i="7"/>
  <c r="AF25" i="7"/>
  <c r="AE25" i="7"/>
  <c r="AD25" i="7"/>
  <c r="Z25" i="7"/>
  <c r="X25" i="7"/>
  <c r="T25" i="7"/>
  <c r="S25" i="7"/>
  <c r="R25" i="7"/>
  <c r="N25" i="7"/>
  <c r="L25" i="7"/>
  <c r="H25" i="7"/>
  <c r="F25" i="7"/>
  <c r="B25" i="7"/>
  <c r="EC24" i="7"/>
  <c r="EB24" i="7"/>
  <c r="DX24" i="7"/>
  <c r="DW24" i="7"/>
  <c r="DV24" i="7"/>
  <c r="DR24" i="7"/>
  <c r="DP24" i="7"/>
  <c r="DL24" i="7"/>
  <c r="DK24" i="7"/>
  <c r="DJ24" i="7"/>
  <c r="DF24" i="7"/>
  <c r="DD24" i="7"/>
  <c r="CZ24" i="7"/>
  <c r="CX24" i="7"/>
  <c r="CT24" i="7"/>
  <c r="CR24" i="7"/>
  <c r="CN24" i="7"/>
  <c r="CL24" i="7"/>
  <c r="CH24" i="7"/>
  <c r="CG24" i="7"/>
  <c r="CF24" i="7"/>
  <c r="CB24" i="7"/>
  <c r="BZ24" i="7"/>
  <c r="BV24" i="7"/>
  <c r="BT24" i="7"/>
  <c r="BP24" i="7"/>
  <c r="BN24" i="7"/>
  <c r="BJ24" i="7"/>
  <c r="BH24" i="7"/>
  <c r="BI24" i="7" s="1"/>
  <c r="BD24" i="7"/>
  <c r="BB24" i="7"/>
  <c r="AX24" i="7"/>
  <c r="AV24" i="7"/>
  <c r="AR24" i="7"/>
  <c r="AP24" i="7"/>
  <c r="AQ24" i="7" s="1"/>
  <c r="AL24" i="7"/>
  <c r="AJ24" i="7"/>
  <c r="AF24" i="7"/>
  <c r="AD24" i="7"/>
  <c r="Z24" i="7"/>
  <c r="X24" i="7"/>
  <c r="T24" i="7"/>
  <c r="S24" i="7"/>
  <c r="R24" i="7"/>
  <c r="N24" i="7"/>
  <c r="L24" i="7"/>
  <c r="H24" i="7"/>
  <c r="F24" i="7"/>
  <c r="B24" i="7"/>
  <c r="EB23" i="7"/>
  <c r="DX23" i="7"/>
  <c r="DW23" i="7"/>
  <c r="DV23" i="7"/>
  <c r="DR23" i="7"/>
  <c r="DQ23" i="7"/>
  <c r="DP23" i="7"/>
  <c r="DL23" i="7"/>
  <c r="DK23" i="7"/>
  <c r="DJ23" i="7"/>
  <c r="DF23" i="7"/>
  <c r="DD23" i="7"/>
  <c r="CZ23" i="7"/>
  <c r="CX23" i="7"/>
  <c r="CT23" i="7"/>
  <c r="CS23" i="7"/>
  <c r="CR23" i="7"/>
  <c r="CN23" i="7"/>
  <c r="CL23" i="7"/>
  <c r="CH23" i="7"/>
  <c r="CF23" i="7"/>
  <c r="CB23" i="7"/>
  <c r="CA23" i="7"/>
  <c r="BZ23" i="7"/>
  <c r="BV23" i="7"/>
  <c r="BT23" i="7"/>
  <c r="BP23" i="7"/>
  <c r="BO23" i="7"/>
  <c r="BN23" i="7"/>
  <c r="BJ23" i="7"/>
  <c r="BH23" i="7"/>
  <c r="BD23" i="7"/>
  <c r="BB23" i="7"/>
  <c r="AX23" i="7"/>
  <c r="AW23" i="7"/>
  <c r="AV23" i="7"/>
  <c r="AR23" i="7"/>
  <c r="AQ23" i="7"/>
  <c r="AP23" i="7"/>
  <c r="AL23" i="7"/>
  <c r="AJ23" i="7"/>
  <c r="AF23" i="7"/>
  <c r="AE23" i="7"/>
  <c r="AD23" i="7"/>
  <c r="Z23" i="7"/>
  <c r="X23" i="7"/>
  <c r="T23" i="7"/>
  <c r="R23" i="7"/>
  <c r="N23" i="7"/>
  <c r="L23" i="7"/>
  <c r="H23" i="7"/>
  <c r="G23" i="7"/>
  <c r="F23" i="7"/>
  <c r="B23" i="7"/>
  <c r="EC22" i="7"/>
  <c r="EB22" i="7"/>
  <c r="DX22" i="7"/>
  <c r="DW22" i="7"/>
  <c r="DV22" i="7"/>
  <c r="DR22" i="7"/>
  <c r="DP22" i="7"/>
  <c r="DL22" i="7"/>
  <c r="DK22" i="7"/>
  <c r="DJ22" i="7"/>
  <c r="DF22" i="7"/>
  <c r="DE22" i="7"/>
  <c r="DD22" i="7"/>
  <c r="CZ22" i="7"/>
  <c r="CX22" i="7"/>
  <c r="CT22" i="7"/>
  <c r="CR22" i="7"/>
  <c r="CN22" i="7"/>
  <c r="CM22" i="7"/>
  <c r="CL22" i="7"/>
  <c r="CH22" i="7"/>
  <c r="CF22" i="7"/>
  <c r="CB22" i="7"/>
  <c r="BZ22" i="7"/>
  <c r="BV22" i="7"/>
  <c r="BT22" i="7"/>
  <c r="BP22" i="7"/>
  <c r="BN22" i="7"/>
  <c r="BO22" i="7" s="1"/>
  <c r="BJ22" i="7"/>
  <c r="BI22" i="7"/>
  <c r="BH22" i="7"/>
  <c r="BD22" i="7"/>
  <c r="BB22" i="7"/>
  <c r="BC22" i="7" s="1"/>
  <c r="AX22" i="7"/>
  <c r="AV22" i="7"/>
  <c r="AR22" i="7"/>
  <c r="AP22" i="7"/>
  <c r="AQ22" i="7" s="1"/>
  <c r="AL22" i="7"/>
  <c r="AK22" i="7"/>
  <c r="AJ22" i="7"/>
  <c r="AF22" i="7"/>
  <c r="AD22" i="7"/>
  <c r="AE22" i="7" s="1"/>
  <c r="Z22" i="7"/>
  <c r="X22" i="7"/>
  <c r="T22" i="7"/>
  <c r="R22" i="7"/>
  <c r="S22" i="7" s="1"/>
  <c r="N22" i="7"/>
  <c r="L22" i="7"/>
  <c r="H22" i="7"/>
  <c r="F22" i="7"/>
  <c r="B22" i="7"/>
  <c r="EB21" i="7"/>
  <c r="DX21" i="7"/>
  <c r="DW21" i="7"/>
  <c r="DV21" i="7"/>
  <c r="DR21" i="7"/>
  <c r="DQ21" i="7"/>
  <c r="DP21" i="7"/>
  <c r="DL21" i="7"/>
  <c r="DK21" i="7"/>
  <c r="DJ21" i="7"/>
  <c r="DF21" i="7"/>
  <c r="DD21" i="7"/>
  <c r="CZ21" i="7"/>
  <c r="CX21" i="7"/>
  <c r="CT21" i="7"/>
  <c r="CS21" i="7"/>
  <c r="CR21" i="7"/>
  <c r="CN21" i="7"/>
  <c r="CL21" i="7"/>
  <c r="CH21" i="7"/>
  <c r="CF21" i="7"/>
  <c r="CB21" i="7"/>
  <c r="CA21" i="7"/>
  <c r="BZ21" i="7"/>
  <c r="BV21" i="7"/>
  <c r="BT21" i="7"/>
  <c r="BP21" i="7"/>
  <c r="BN21" i="7"/>
  <c r="BJ21" i="7"/>
  <c r="BH21" i="7"/>
  <c r="BD21" i="7"/>
  <c r="BB21" i="7"/>
  <c r="AX21" i="7"/>
  <c r="AW21" i="7"/>
  <c r="AV21" i="7"/>
  <c r="AR21" i="7"/>
  <c r="AP21" i="7"/>
  <c r="AQ21" i="7" s="1"/>
  <c r="AL21" i="7"/>
  <c r="AJ21" i="7"/>
  <c r="AF21" i="7"/>
  <c r="AE21" i="7"/>
  <c r="AD21" i="7"/>
  <c r="Z21" i="7"/>
  <c r="X21" i="7"/>
  <c r="T21" i="7"/>
  <c r="R21" i="7"/>
  <c r="S21" i="7" s="1"/>
  <c r="N21" i="7"/>
  <c r="L21" i="7"/>
  <c r="H21" i="7"/>
  <c r="F21" i="7"/>
  <c r="G21" i="7" s="1"/>
  <c r="B21" i="7"/>
  <c r="EC20" i="7"/>
  <c r="EB20" i="7"/>
  <c r="DX20" i="7"/>
  <c r="DW20" i="7"/>
  <c r="DV20" i="7"/>
  <c r="DR20" i="7"/>
  <c r="DP20" i="7"/>
  <c r="DL20" i="7"/>
  <c r="DK20" i="7"/>
  <c r="DJ20" i="7"/>
  <c r="DF20" i="7"/>
  <c r="DE20" i="7"/>
  <c r="DD20" i="7"/>
  <c r="CZ20" i="7"/>
  <c r="CY20" i="7"/>
  <c r="CX20" i="7"/>
  <c r="CT20" i="7"/>
  <c r="CR20" i="7"/>
  <c r="CN20" i="7"/>
  <c r="CM20" i="7"/>
  <c r="CL20" i="7"/>
  <c r="CH20" i="7"/>
  <c r="CG20" i="7"/>
  <c r="CF20" i="7"/>
  <c r="CB20" i="7"/>
  <c r="BZ20" i="7"/>
  <c r="BV20" i="7"/>
  <c r="BT20" i="7"/>
  <c r="BP20" i="7"/>
  <c r="BN20" i="7"/>
  <c r="BJ20" i="7"/>
  <c r="BH20" i="7"/>
  <c r="BD20" i="7"/>
  <c r="BB20" i="7"/>
  <c r="BC20" i="7" s="1"/>
  <c r="AX20" i="7"/>
  <c r="AV20" i="7"/>
  <c r="AR20" i="7"/>
  <c r="AQ20" i="7"/>
  <c r="AP20" i="7"/>
  <c r="AL20" i="7"/>
  <c r="AJ20" i="7"/>
  <c r="AF20" i="7"/>
  <c r="AD20" i="7"/>
  <c r="Z20" i="7"/>
  <c r="X20" i="7"/>
  <c r="T20" i="7"/>
  <c r="S20" i="7"/>
  <c r="R20" i="7"/>
  <c r="N20" i="7"/>
  <c r="L20" i="7"/>
  <c r="H20" i="7"/>
  <c r="F20" i="7"/>
  <c r="G20" i="7" s="1"/>
  <c r="B20" i="7"/>
  <c r="EB19" i="7"/>
  <c r="DX19" i="7"/>
  <c r="DW19" i="7"/>
  <c r="DV19" i="7"/>
  <c r="DR19" i="7"/>
  <c r="DQ19" i="7"/>
  <c r="DP19" i="7"/>
  <c r="DL19" i="7"/>
  <c r="DK19" i="7"/>
  <c r="DJ19" i="7"/>
  <c r="DF19" i="7"/>
  <c r="DD19" i="7"/>
  <c r="CZ19" i="7"/>
  <c r="CY19" i="7"/>
  <c r="CX19" i="7"/>
  <c r="CT19" i="7"/>
  <c r="CR19" i="7"/>
  <c r="CS19" i="7" s="1"/>
  <c r="CN19" i="7"/>
  <c r="CL19" i="7"/>
  <c r="CH19" i="7"/>
  <c r="CF19" i="7"/>
  <c r="CB19" i="7"/>
  <c r="BZ19" i="7"/>
  <c r="BV19" i="7"/>
  <c r="BT19" i="7"/>
  <c r="BU19" i="7" s="1"/>
  <c r="BP19" i="7"/>
  <c r="BO19" i="7"/>
  <c r="BN19" i="7"/>
  <c r="BJ19" i="7"/>
  <c r="BH19" i="7"/>
  <c r="BD19" i="7"/>
  <c r="BC19" i="7"/>
  <c r="BB19" i="7"/>
  <c r="AX19" i="7"/>
  <c r="AW19" i="7"/>
  <c r="AV19" i="7"/>
  <c r="AR19" i="7"/>
  <c r="AP19" i="7"/>
  <c r="AQ19" i="7" s="1"/>
  <c r="AL19" i="7"/>
  <c r="AJ19" i="7"/>
  <c r="AF19" i="7"/>
  <c r="AD19" i="7"/>
  <c r="AE19" i="7" s="1"/>
  <c r="Z19" i="7"/>
  <c r="X19" i="7"/>
  <c r="T19" i="7"/>
  <c r="R19" i="7"/>
  <c r="S19" i="7" s="1"/>
  <c r="N19" i="7"/>
  <c r="L19" i="7"/>
  <c r="H19" i="7"/>
  <c r="F19" i="7"/>
  <c r="G19" i="7" s="1"/>
  <c r="B19" i="7"/>
  <c r="EC18" i="7"/>
  <c r="EB18" i="7"/>
  <c r="DX18" i="7"/>
  <c r="DW18" i="7"/>
  <c r="DV18" i="7"/>
  <c r="DR18" i="7"/>
  <c r="DP18" i="7"/>
  <c r="DL18" i="7"/>
  <c r="DK18" i="7"/>
  <c r="DJ18" i="7"/>
  <c r="DF18" i="7"/>
  <c r="DE18" i="7"/>
  <c r="DD18" i="7"/>
  <c r="CZ18" i="7"/>
  <c r="CX18" i="7"/>
  <c r="CY18" i="7" s="1"/>
  <c r="CT18" i="7"/>
  <c r="CR18" i="7"/>
  <c r="CN18" i="7"/>
  <c r="CL18" i="7"/>
  <c r="CH18" i="7"/>
  <c r="CF18" i="7"/>
  <c r="CB18" i="7"/>
  <c r="CA18" i="7"/>
  <c r="BZ18" i="7"/>
  <c r="BV18" i="7"/>
  <c r="BT18" i="7"/>
  <c r="BP18" i="7"/>
  <c r="BO18" i="7"/>
  <c r="BN18" i="7"/>
  <c r="BJ18" i="7"/>
  <c r="BH18" i="7"/>
  <c r="BD18" i="7"/>
  <c r="BC18" i="7"/>
  <c r="BB18" i="7"/>
  <c r="AX18" i="7"/>
  <c r="AV18" i="7"/>
  <c r="AR18" i="7"/>
  <c r="AQ18" i="7"/>
  <c r="AP18" i="7"/>
  <c r="AL18" i="7"/>
  <c r="AK18" i="7"/>
  <c r="AJ18" i="7"/>
  <c r="AF18" i="7"/>
  <c r="AE18" i="7"/>
  <c r="AD18" i="7"/>
  <c r="Z18" i="7"/>
  <c r="X18" i="7"/>
  <c r="T18" i="7"/>
  <c r="R18" i="7"/>
  <c r="S18" i="7" s="1"/>
  <c r="N18" i="7"/>
  <c r="L18" i="7"/>
  <c r="H18" i="7"/>
  <c r="F18" i="7"/>
  <c r="G18" i="7" s="1"/>
  <c r="B18" i="7"/>
  <c r="EB17" i="7"/>
  <c r="DX17" i="7"/>
  <c r="DW17" i="7"/>
  <c r="DV17" i="7"/>
  <c r="DR17" i="7"/>
  <c r="DQ17" i="7"/>
  <c r="DP17" i="7"/>
  <c r="DL17" i="7"/>
  <c r="DK17" i="7"/>
  <c r="DJ17" i="7"/>
  <c r="DF17" i="7"/>
  <c r="DD17" i="7"/>
  <c r="CZ17" i="7"/>
  <c r="CX17" i="7"/>
  <c r="CT17" i="7"/>
  <c r="CS17" i="7"/>
  <c r="CR17" i="7"/>
  <c r="CN17" i="7"/>
  <c r="CM17" i="7"/>
  <c r="CL17" i="7"/>
  <c r="CH17" i="7"/>
  <c r="CF17" i="7"/>
  <c r="CB17" i="7"/>
  <c r="BZ17" i="7"/>
  <c r="BV17" i="7"/>
  <c r="BT17" i="7"/>
  <c r="BP17" i="7"/>
  <c r="BO17" i="7"/>
  <c r="BN17" i="7"/>
  <c r="BJ17" i="7"/>
  <c r="BH17" i="7"/>
  <c r="BD17" i="7"/>
  <c r="BC17" i="7"/>
  <c r="BB17" i="7"/>
  <c r="AX17" i="7"/>
  <c r="AW17" i="7"/>
  <c r="AV17" i="7"/>
  <c r="AR17" i="7"/>
  <c r="AP17" i="7"/>
  <c r="AL17" i="7"/>
  <c r="AJ17" i="7"/>
  <c r="AF17" i="7"/>
  <c r="AE17" i="7"/>
  <c r="AD17" i="7"/>
  <c r="Z17" i="7"/>
  <c r="Y17" i="7"/>
  <c r="X17" i="7"/>
  <c r="T17" i="7"/>
  <c r="R17" i="7"/>
  <c r="N17" i="7"/>
  <c r="L17" i="7"/>
  <c r="H17" i="7"/>
  <c r="F17" i="7"/>
  <c r="G17" i="7" s="1"/>
  <c r="B17" i="7"/>
  <c r="EP14" i="7"/>
  <c r="B85" i="16" s="1"/>
  <c r="EN14" i="7"/>
  <c r="C85" i="15" s="1"/>
  <c r="EI14" i="7"/>
  <c r="G85" i="13" s="1"/>
  <c r="EH14" i="7"/>
  <c r="EG14" i="7"/>
  <c r="E85" i="13" s="1"/>
  <c r="EF14" i="7"/>
  <c r="EP13" i="7"/>
  <c r="B84" i="16" s="1"/>
  <c r="EN13" i="7"/>
  <c r="C84" i="15" s="1"/>
  <c r="EI13" i="7"/>
  <c r="G84" i="13" s="1"/>
  <c r="EH13" i="7"/>
  <c r="EG13" i="7"/>
  <c r="E84" i="13" s="1"/>
  <c r="EF13" i="7"/>
  <c r="EP12" i="7"/>
  <c r="B83" i="16" s="1"/>
  <c r="EN12" i="7"/>
  <c r="C83" i="15" s="1"/>
  <c r="EI12" i="7"/>
  <c r="G83" i="13" s="1"/>
  <c r="EH12" i="7"/>
  <c r="EG12" i="7"/>
  <c r="E83" i="13" s="1"/>
  <c r="EF12" i="7"/>
  <c r="EP11" i="7"/>
  <c r="B82" i="16" s="1"/>
  <c r="EN11" i="7"/>
  <c r="C82" i="15" s="1"/>
  <c r="EI11" i="7"/>
  <c r="G82" i="13" s="1"/>
  <c r="EH11" i="7"/>
  <c r="EG11" i="7"/>
  <c r="E82" i="13" s="1"/>
  <c r="EF11" i="7"/>
  <c r="EP10" i="7"/>
  <c r="B81" i="16" s="1"/>
  <c r="EN10" i="7"/>
  <c r="C81" i="15" s="1"/>
  <c r="EI10" i="7"/>
  <c r="G81" i="13" s="1"/>
  <c r="EH10" i="7"/>
  <c r="EG10" i="7"/>
  <c r="E81" i="13" s="1"/>
  <c r="EF10" i="7"/>
  <c r="EP9" i="7"/>
  <c r="B80" i="16" s="1"/>
  <c r="EN9" i="7"/>
  <c r="C80" i="15" s="1"/>
  <c r="EI9" i="7"/>
  <c r="G80" i="13" s="1"/>
  <c r="EH9" i="7"/>
  <c r="EG9" i="7"/>
  <c r="E80" i="13" s="1"/>
  <c r="EF9" i="7"/>
  <c r="EP8" i="7"/>
  <c r="B79" i="16" s="1"/>
  <c r="EN8" i="7"/>
  <c r="C79" i="15" s="1"/>
  <c r="EI8" i="7"/>
  <c r="G79" i="13" s="1"/>
  <c r="EH8" i="7"/>
  <c r="F79" i="13" s="1"/>
  <c r="EG8" i="7"/>
  <c r="E79" i="13" s="1"/>
  <c r="EF8" i="7"/>
  <c r="D79" i="13" s="1"/>
  <c r="EP7" i="7"/>
  <c r="B78" i="16" s="1"/>
  <c r="EN7" i="7"/>
  <c r="C78" i="15" s="1"/>
  <c r="EI7" i="7"/>
  <c r="G78" i="13" s="1"/>
  <c r="EH7" i="7"/>
  <c r="EG7" i="7"/>
  <c r="E78" i="13" s="1"/>
  <c r="EF7" i="7"/>
  <c r="EP6" i="7"/>
  <c r="B77" i="16" s="1"/>
  <c r="EN6" i="7"/>
  <c r="C77" i="15" s="1"/>
  <c r="EI6" i="7"/>
  <c r="G77" i="13" s="1"/>
  <c r="EH6" i="7"/>
  <c r="F77" i="13" s="1"/>
  <c r="EG6" i="7"/>
  <c r="E77" i="13" s="1"/>
  <c r="EF6" i="7"/>
  <c r="EP5" i="7"/>
  <c r="B76" i="16" s="1"/>
  <c r="EN5" i="7"/>
  <c r="C76" i="15" s="1"/>
  <c r="EI5" i="7"/>
  <c r="G76" i="13" s="1"/>
  <c r="EH5" i="7"/>
  <c r="EG5" i="7"/>
  <c r="E76" i="13" s="1"/>
  <c r="EF5" i="7"/>
  <c r="D76" i="13" s="1"/>
  <c r="EP4" i="7"/>
  <c r="B75" i="16" s="1"/>
  <c r="EN4" i="7"/>
  <c r="C75" i="15" s="1"/>
  <c r="EI4" i="7"/>
  <c r="G75" i="13" s="1"/>
  <c r="EH4" i="7"/>
  <c r="EG4" i="7"/>
  <c r="E75" i="13" s="1"/>
  <c r="EF4" i="7"/>
  <c r="EP3" i="7"/>
  <c r="B74" i="16" s="1"/>
  <c r="EN3" i="7"/>
  <c r="C74" i="15" s="1"/>
  <c r="EI3" i="7"/>
  <c r="G74" i="13" s="1"/>
  <c r="EH3" i="7"/>
  <c r="EG3" i="7"/>
  <c r="E74" i="13" s="1"/>
  <c r="EF3" i="7"/>
  <c r="D74" i="13" s="1"/>
  <c r="DX40" i="8"/>
  <c r="DR40" i="8"/>
  <c r="DL40" i="8"/>
  <c r="DF40" i="8"/>
  <c r="DK28" i="8" s="1"/>
  <c r="CZ40" i="8"/>
  <c r="DE28" i="8" s="1"/>
  <c r="CT40" i="8"/>
  <c r="CN40" i="8"/>
  <c r="CS28" i="8" s="1"/>
  <c r="CH40" i="8"/>
  <c r="CM28" i="8" s="1"/>
  <c r="CB40" i="8"/>
  <c r="BV40" i="8"/>
  <c r="BP40" i="8"/>
  <c r="BJ40" i="8"/>
  <c r="BD40" i="8"/>
  <c r="BI28" i="8" s="1"/>
  <c r="AX40" i="8"/>
  <c r="AR40" i="8"/>
  <c r="AL40" i="8"/>
  <c r="AQ28" i="8" s="1"/>
  <c r="AF40" i="8"/>
  <c r="Z40" i="8"/>
  <c r="T40" i="8"/>
  <c r="Y28" i="8" s="1"/>
  <c r="N40" i="8"/>
  <c r="S28" i="8" s="1"/>
  <c r="H40" i="8"/>
  <c r="B40" i="8"/>
  <c r="G28" i="8" s="1"/>
  <c r="DX39" i="8"/>
  <c r="EC27" i="8" s="1"/>
  <c r="DR39" i="8"/>
  <c r="DL39" i="8"/>
  <c r="DF39" i="8"/>
  <c r="CZ39" i="8"/>
  <c r="DE27" i="8" s="1"/>
  <c r="CT39" i="8"/>
  <c r="CY27" i="8" s="1"/>
  <c r="CN39" i="8"/>
  <c r="CH39" i="8"/>
  <c r="CM27" i="8" s="1"/>
  <c r="CB39" i="8"/>
  <c r="CG27" i="8" s="1"/>
  <c r="BV39" i="8"/>
  <c r="BP39" i="8"/>
  <c r="BJ39" i="8"/>
  <c r="BD39" i="8"/>
  <c r="BI27" i="8" s="1"/>
  <c r="AX39" i="8"/>
  <c r="BC27" i="8" s="1"/>
  <c r="AR39" i="8"/>
  <c r="AW27" i="8" s="1"/>
  <c r="AL39" i="8"/>
  <c r="AQ27" i="8" s="1"/>
  <c r="AF39" i="8"/>
  <c r="AK27" i="8" s="1"/>
  <c r="Z39" i="8"/>
  <c r="T39" i="8"/>
  <c r="N39" i="8"/>
  <c r="H39" i="8"/>
  <c r="M27" i="8" s="1"/>
  <c r="B39" i="8"/>
  <c r="G27" i="8" s="1"/>
  <c r="DX38" i="8"/>
  <c r="DR38" i="8"/>
  <c r="DW26" i="8" s="1"/>
  <c r="DL38" i="8"/>
  <c r="DF38" i="8"/>
  <c r="CZ38" i="8"/>
  <c r="CT38" i="8"/>
  <c r="CY26" i="8" s="1"/>
  <c r="CN38" i="8"/>
  <c r="CS26" i="8" s="1"/>
  <c r="CH38" i="8"/>
  <c r="CM26" i="8" s="1"/>
  <c r="CB38" i="8"/>
  <c r="BV38" i="8"/>
  <c r="CA26" i="8" s="1"/>
  <c r="BP38" i="8"/>
  <c r="BU26" i="8" s="1"/>
  <c r="BJ38" i="8"/>
  <c r="BD38" i="8"/>
  <c r="BI26" i="8" s="1"/>
  <c r="AX38" i="8"/>
  <c r="AR38" i="8"/>
  <c r="AL38" i="8"/>
  <c r="AQ26" i="8" s="1"/>
  <c r="AF38" i="8"/>
  <c r="Z38" i="8"/>
  <c r="AE26" i="8" s="1"/>
  <c r="T38" i="8"/>
  <c r="N38" i="8"/>
  <c r="H38" i="8"/>
  <c r="B38" i="8"/>
  <c r="G26" i="8" s="1"/>
  <c r="DX37" i="8"/>
  <c r="DR37" i="8"/>
  <c r="DW25" i="8" s="1"/>
  <c r="DL37" i="8"/>
  <c r="DF37" i="8"/>
  <c r="DK25" i="8" s="1"/>
  <c r="CZ37" i="8"/>
  <c r="CT37" i="8"/>
  <c r="CY25" i="8" s="1"/>
  <c r="CN37" i="8"/>
  <c r="CS25" i="8" s="1"/>
  <c r="CH37" i="8"/>
  <c r="CM25" i="8" s="1"/>
  <c r="CB37" i="8"/>
  <c r="BV37" i="8"/>
  <c r="CA25" i="8" s="1"/>
  <c r="BP37" i="8"/>
  <c r="BU25" i="8" s="1"/>
  <c r="BJ37" i="8"/>
  <c r="BD37" i="8"/>
  <c r="AX37" i="8"/>
  <c r="AR37" i="8"/>
  <c r="AL37" i="8"/>
  <c r="AF37" i="8"/>
  <c r="Z37" i="8"/>
  <c r="AE25" i="8" s="1"/>
  <c r="T37" i="8"/>
  <c r="Y25" i="8" s="1"/>
  <c r="N37" i="8"/>
  <c r="S25" i="8" s="1"/>
  <c r="H37" i="8"/>
  <c r="B37" i="8"/>
  <c r="G25" i="8" s="1"/>
  <c r="DX36" i="8"/>
  <c r="DR36" i="8"/>
  <c r="DL36" i="8"/>
  <c r="DF36" i="8"/>
  <c r="DK24" i="8" s="1"/>
  <c r="CZ36" i="8"/>
  <c r="DE24" i="8" s="1"/>
  <c r="CT36" i="8"/>
  <c r="CN36" i="8"/>
  <c r="CS24" i="8" s="1"/>
  <c r="CH36" i="8"/>
  <c r="CM24" i="8" s="1"/>
  <c r="CB36" i="8"/>
  <c r="CG24" i="8" s="1"/>
  <c r="BV36" i="8"/>
  <c r="BP36" i="8"/>
  <c r="BJ36" i="8"/>
  <c r="BO24" i="8" s="1"/>
  <c r="BD36" i="8"/>
  <c r="AX36" i="8"/>
  <c r="AR36" i="8"/>
  <c r="AL36" i="8"/>
  <c r="AF36" i="8"/>
  <c r="Z36" i="8"/>
  <c r="T36" i="8"/>
  <c r="N36" i="8"/>
  <c r="S24" i="8" s="1"/>
  <c r="H36" i="8"/>
  <c r="B36" i="8"/>
  <c r="DX35" i="8"/>
  <c r="DR35" i="8"/>
  <c r="DL35" i="8"/>
  <c r="DF35" i="8"/>
  <c r="CZ35" i="8"/>
  <c r="DE23" i="8" s="1"/>
  <c r="CT35" i="8"/>
  <c r="CY23" i="8" s="1"/>
  <c r="CN35" i="8"/>
  <c r="CH35" i="8"/>
  <c r="CB35" i="8"/>
  <c r="CG23" i="8" s="1"/>
  <c r="BV35" i="8"/>
  <c r="BP35" i="8"/>
  <c r="BJ35" i="8"/>
  <c r="BD35" i="8"/>
  <c r="AX35" i="8"/>
  <c r="BC23" i="8" s="1"/>
  <c r="AR35" i="8"/>
  <c r="AL35" i="8"/>
  <c r="AF35" i="8"/>
  <c r="Z35" i="8"/>
  <c r="AE23" i="8" s="1"/>
  <c r="T35" i="8"/>
  <c r="Y23" i="8" s="1"/>
  <c r="N35" i="8"/>
  <c r="H35" i="8"/>
  <c r="B35" i="8"/>
  <c r="G23" i="8" s="1"/>
  <c r="DX34" i="8"/>
  <c r="DR34" i="8"/>
  <c r="DL34" i="8"/>
  <c r="DF34" i="8"/>
  <c r="CZ34" i="8"/>
  <c r="CT34" i="8"/>
  <c r="CN34" i="8"/>
  <c r="CH34" i="8"/>
  <c r="CM22" i="8" s="1"/>
  <c r="CB34" i="8"/>
  <c r="BV34" i="8"/>
  <c r="CA22" i="8" s="1"/>
  <c r="BP34" i="8"/>
  <c r="BJ34" i="8"/>
  <c r="BD34" i="8"/>
  <c r="AX34" i="8"/>
  <c r="AR34" i="8"/>
  <c r="AL34" i="8"/>
  <c r="AQ22" i="8" s="1"/>
  <c r="AF34" i="8"/>
  <c r="Z34" i="8"/>
  <c r="AE22" i="8" s="1"/>
  <c r="T34" i="8"/>
  <c r="N34" i="8"/>
  <c r="H34" i="8"/>
  <c r="B34" i="8"/>
  <c r="DX33" i="8"/>
  <c r="DR33" i="8"/>
  <c r="DW21" i="8" s="1"/>
  <c r="DL33" i="8"/>
  <c r="DF33" i="8"/>
  <c r="CZ33" i="8"/>
  <c r="DE21" i="8" s="1"/>
  <c r="CT33" i="8"/>
  <c r="CN33" i="8"/>
  <c r="CH33" i="8"/>
  <c r="CM21" i="8" s="1"/>
  <c r="CB33" i="8"/>
  <c r="CG21" i="8" s="1"/>
  <c r="BV33" i="8"/>
  <c r="CA21" i="8" s="1"/>
  <c r="BP33" i="8"/>
  <c r="BJ33" i="8"/>
  <c r="BO21" i="8" s="1"/>
  <c r="BD33" i="8"/>
  <c r="AX33" i="8"/>
  <c r="AR33" i="8"/>
  <c r="AL33" i="8"/>
  <c r="AF33" i="8"/>
  <c r="Z33" i="8"/>
  <c r="AE21" i="8" s="1"/>
  <c r="T33" i="8"/>
  <c r="N33" i="8"/>
  <c r="H33" i="8"/>
  <c r="B33" i="8"/>
  <c r="DX32" i="8"/>
  <c r="DR32" i="8"/>
  <c r="DL32" i="8"/>
  <c r="DF32" i="8"/>
  <c r="DK20" i="8" s="1"/>
  <c r="CZ32" i="8"/>
  <c r="DE20" i="8" s="1"/>
  <c r="CT32" i="8"/>
  <c r="CN32" i="8"/>
  <c r="CH32" i="8"/>
  <c r="CM20" i="8" s="1"/>
  <c r="CB32" i="8"/>
  <c r="BV32" i="8"/>
  <c r="BP32" i="8"/>
  <c r="BJ32" i="8"/>
  <c r="BO20" i="8" s="1"/>
  <c r="BD32" i="8"/>
  <c r="AX32" i="8"/>
  <c r="BC20" i="8" s="1"/>
  <c r="AR32" i="8"/>
  <c r="AL32" i="8"/>
  <c r="AF32" i="8"/>
  <c r="Z32" i="8"/>
  <c r="T32" i="8"/>
  <c r="N32" i="8"/>
  <c r="H32" i="8"/>
  <c r="B32" i="8"/>
  <c r="DX31" i="8"/>
  <c r="DR31" i="8"/>
  <c r="DL31" i="8"/>
  <c r="DF31" i="8"/>
  <c r="CZ31" i="8"/>
  <c r="CT31" i="8"/>
  <c r="CN31" i="8"/>
  <c r="CH31" i="8"/>
  <c r="CB31" i="8"/>
  <c r="BV31" i="8"/>
  <c r="BP31" i="8"/>
  <c r="BJ31" i="8"/>
  <c r="BO19" i="8" s="1"/>
  <c r="BD31" i="8"/>
  <c r="AX31" i="8"/>
  <c r="BC19" i="8" s="1"/>
  <c r="AR31" i="8"/>
  <c r="AL31" i="8"/>
  <c r="AQ19" i="8" s="1"/>
  <c r="AF31" i="8"/>
  <c r="Z31" i="8"/>
  <c r="T31" i="8"/>
  <c r="N31" i="8"/>
  <c r="H31" i="8"/>
  <c r="B31" i="8"/>
  <c r="DX30" i="8"/>
  <c r="DR30" i="8"/>
  <c r="DL30" i="8"/>
  <c r="DF30" i="8"/>
  <c r="CZ30" i="8"/>
  <c r="CT30" i="8"/>
  <c r="CN30" i="8"/>
  <c r="CH30" i="8"/>
  <c r="CB30" i="8"/>
  <c r="CG18" i="8" s="1"/>
  <c r="BV30" i="8"/>
  <c r="BP30" i="8"/>
  <c r="BJ30" i="8"/>
  <c r="BD30" i="8"/>
  <c r="AX30" i="8"/>
  <c r="AR30" i="8"/>
  <c r="AL30" i="8"/>
  <c r="AQ18" i="8" s="1"/>
  <c r="AF30" i="8"/>
  <c r="Z30" i="8"/>
  <c r="T30" i="8"/>
  <c r="N30" i="8"/>
  <c r="H30" i="8"/>
  <c r="B30" i="8"/>
  <c r="DX29" i="8"/>
  <c r="DX41" i="8" s="1"/>
  <c r="DR29" i="8"/>
  <c r="DW17" i="8" s="1"/>
  <c r="DL29" i="8"/>
  <c r="DF29" i="8"/>
  <c r="CZ29" i="8"/>
  <c r="CT29" i="8"/>
  <c r="CN29" i="8"/>
  <c r="CH29" i="8"/>
  <c r="CB29" i="8"/>
  <c r="CB41" i="8" s="1"/>
  <c r="BV29" i="8"/>
  <c r="BP29" i="8"/>
  <c r="BJ29" i="8"/>
  <c r="BD29" i="8"/>
  <c r="AX29" i="8"/>
  <c r="AR29" i="8"/>
  <c r="AW17" i="8" s="1"/>
  <c r="AL29" i="8"/>
  <c r="AF29" i="8"/>
  <c r="AF41" i="8" s="1"/>
  <c r="Z29" i="8"/>
  <c r="T29" i="8"/>
  <c r="N29" i="8"/>
  <c r="H29" i="8"/>
  <c r="B29" i="8"/>
  <c r="EC28" i="8"/>
  <c r="EB28" i="8"/>
  <c r="DX28" i="8"/>
  <c r="DV28" i="8"/>
  <c r="DR28" i="8"/>
  <c r="DQ28" i="8"/>
  <c r="DP28" i="8"/>
  <c r="DL28" i="8"/>
  <c r="DJ28" i="8"/>
  <c r="DF28" i="8"/>
  <c r="DD28" i="8"/>
  <c r="CZ28" i="8"/>
  <c r="CY28" i="8"/>
  <c r="CX28" i="8"/>
  <c r="CT28" i="8"/>
  <c r="CR28" i="8"/>
  <c r="CN28" i="8"/>
  <c r="CL28" i="8"/>
  <c r="CH28" i="8"/>
  <c r="CG28" i="8"/>
  <c r="CF28" i="8"/>
  <c r="CB28" i="8"/>
  <c r="BZ28" i="8"/>
  <c r="BV28" i="8"/>
  <c r="BU28" i="8"/>
  <c r="BT28" i="8"/>
  <c r="BP28" i="8"/>
  <c r="BN28" i="8"/>
  <c r="BJ28" i="8"/>
  <c r="BH28" i="8"/>
  <c r="BD28" i="8"/>
  <c r="BC28" i="8"/>
  <c r="BB28" i="8"/>
  <c r="AX28" i="8"/>
  <c r="AW28" i="8"/>
  <c r="AV28" i="8"/>
  <c r="AR28" i="8"/>
  <c r="AP28" i="8"/>
  <c r="AL28" i="8"/>
  <c r="AJ28" i="8"/>
  <c r="AF28" i="8"/>
  <c r="AE28" i="8"/>
  <c r="AD28" i="8"/>
  <c r="Z28" i="8"/>
  <c r="X28" i="8"/>
  <c r="T28" i="8"/>
  <c r="R28" i="8"/>
  <c r="N28" i="8"/>
  <c r="M28" i="8"/>
  <c r="L28" i="8"/>
  <c r="H28" i="8"/>
  <c r="F28" i="8"/>
  <c r="B28" i="8"/>
  <c r="EB27" i="8"/>
  <c r="DX27" i="8"/>
  <c r="DW27" i="8"/>
  <c r="DV27" i="8"/>
  <c r="DR27" i="8"/>
  <c r="DQ27" i="8"/>
  <c r="DP27" i="8"/>
  <c r="DL27" i="8"/>
  <c r="DK27" i="8"/>
  <c r="DJ27" i="8"/>
  <c r="DF27" i="8"/>
  <c r="DD27" i="8"/>
  <c r="CZ27" i="8"/>
  <c r="CX27" i="8"/>
  <c r="CT27" i="8"/>
  <c r="CS27" i="8"/>
  <c r="CR27" i="8"/>
  <c r="CN27" i="8"/>
  <c r="CL27" i="8"/>
  <c r="CH27" i="8"/>
  <c r="CF27" i="8"/>
  <c r="CB27" i="8"/>
  <c r="CA27" i="8"/>
  <c r="BZ27" i="8"/>
  <c r="BV27" i="8"/>
  <c r="BU27" i="8"/>
  <c r="BT27" i="8"/>
  <c r="BP27" i="8"/>
  <c r="BN27" i="8"/>
  <c r="BO27" i="8" s="1"/>
  <c r="BJ27" i="8"/>
  <c r="BH27" i="8"/>
  <c r="BD27" i="8"/>
  <c r="BB27" i="8"/>
  <c r="AX27" i="8"/>
  <c r="AV27" i="8"/>
  <c r="AR27" i="8"/>
  <c r="AP27" i="8"/>
  <c r="AL27" i="8"/>
  <c r="AJ27" i="8"/>
  <c r="AF27" i="8"/>
  <c r="AE27" i="8"/>
  <c r="AD27" i="8"/>
  <c r="Z27" i="8"/>
  <c r="Y27" i="8"/>
  <c r="X27" i="8"/>
  <c r="T27" i="8"/>
  <c r="S27" i="8"/>
  <c r="R27" i="8"/>
  <c r="N27" i="8"/>
  <c r="L27" i="8"/>
  <c r="H27" i="8"/>
  <c r="F27" i="8"/>
  <c r="B27" i="8"/>
  <c r="EC26" i="8"/>
  <c r="EB26" i="8"/>
  <c r="DX26" i="8"/>
  <c r="DV26" i="8"/>
  <c r="DR26" i="8"/>
  <c r="DQ26" i="8"/>
  <c r="DP26" i="8"/>
  <c r="DL26" i="8"/>
  <c r="DK26" i="8"/>
  <c r="DJ26" i="8"/>
  <c r="DF26" i="8"/>
  <c r="DE26" i="8"/>
  <c r="DD26" i="8"/>
  <c r="CZ26" i="8"/>
  <c r="CX26" i="8"/>
  <c r="CT26" i="8"/>
  <c r="CR26" i="8"/>
  <c r="CN26" i="8"/>
  <c r="CL26" i="8"/>
  <c r="CH26" i="8"/>
  <c r="CG26" i="8"/>
  <c r="CF26" i="8"/>
  <c r="CB26" i="8"/>
  <c r="BZ26" i="8"/>
  <c r="BV26" i="8"/>
  <c r="BT26" i="8"/>
  <c r="BP26" i="8"/>
  <c r="BO26" i="8"/>
  <c r="BN26" i="8"/>
  <c r="BJ26" i="8"/>
  <c r="BH26" i="8"/>
  <c r="BD26" i="8"/>
  <c r="BC26" i="8"/>
  <c r="BB26" i="8"/>
  <c r="AX26" i="8"/>
  <c r="AW26" i="8"/>
  <c r="AV26" i="8"/>
  <c r="AR26" i="8"/>
  <c r="AP26" i="8"/>
  <c r="AL26" i="8"/>
  <c r="AK26" i="8"/>
  <c r="AJ26" i="8"/>
  <c r="AF26" i="8"/>
  <c r="AD26" i="8"/>
  <c r="Z26" i="8"/>
  <c r="Y26" i="8"/>
  <c r="X26" i="8"/>
  <c r="T26" i="8"/>
  <c r="S26" i="8"/>
  <c r="R26" i="8"/>
  <c r="N26" i="8"/>
  <c r="M26" i="8"/>
  <c r="L26" i="8"/>
  <c r="H26" i="8"/>
  <c r="F26" i="8"/>
  <c r="B26" i="8"/>
  <c r="EC25" i="8"/>
  <c r="EB25" i="8"/>
  <c r="DX25" i="8"/>
  <c r="DV25" i="8"/>
  <c r="DR25" i="8"/>
  <c r="DQ25" i="8"/>
  <c r="DP25" i="8"/>
  <c r="DL25" i="8"/>
  <c r="DJ25" i="8"/>
  <c r="DF25" i="8"/>
  <c r="DE25" i="8"/>
  <c r="DD25" i="8"/>
  <c r="CZ25" i="8"/>
  <c r="CX25" i="8"/>
  <c r="CT25" i="8"/>
  <c r="CR25" i="8"/>
  <c r="CN25" i="8"/>
  <c r="CL25" i="8"/>
  <c r="CH25" i="8"/>
  <c r="CG25" i="8"/>
  <c r="CF25" i="8"/>
  <c r="CB25" i="8"/>
  <c r="BZ25" i="8"/>
  <c r="BV25" i="8"/>
  <c r="BT25" i="8"/>
  <c r="BP25" i="8"/>
  <c r="BO25" i="8"/>
  <c r="BN25" i="8"/>
  <c r="BJ25" i="8"/>
  <c r="BI25" i="8"/>
  <c r="BH25" i="8"/>
  <c r="BD25" i="8"/>
  <c r="BC25" i="8"/>
  <c r="BB25" i="8"/>
  <c r="AX25" i="8"/>
  <c r="AW25" i="8"/>
  <c r="AV25" i="8"/>
  <c r="AR25" i="8"/>
  <c r="AQ25" i="8"/>
  <c r="AP25" i="8"/>
  <c r="AL25" i="8"/>
  <c r="AJ25" i="8"/>
  <c r="AK25" i="8" s="1"/>
  <c r="AF25" i="8"/>
  <c r="AD25" i="8"/>
  <c r="Z25" i="8"/>
  <c r="X25" i="8"/>
  <c r="T25" i="8"/>
  <c r="R25" i="8"/>
  <c r="N25" i="8"/>
  <c r="M25" i="8"/>
  <c r="L25" i="8"/>
  <c r="H25" i="8"/>
  <c r="F25" i="8"/>
  <c r="B25" i="8"/>
  <c r="EC24" i="8"/>
  <c r="EB24" i="8"/>
  <c r="DX24" i="8"/>
  <c r="DW24" i="8"/>
  <c r="DV24" i="8"/>
  <c r="DR24" i="8"/>
  <c r="DQ24" i="8"/>
  <c r="DP24" i="8"/>
  <c r="DL24" i="8"/>
  <c r="DJ24" i="8"/>
  <c r="DF24" i="8"/>
  <c r="DD24" i="8"/>
  <c r="CZ24" i="8"/>
  <c r="CX24" i="8"/>
  <c r="CY24" i="8" s="1"/>
  <c r="CT24" i="8"/>
  <c r="CR24" i="8"/>
  <c r="CN24" i="8"/>
  <c r="CL24" i="8"/>
  <c r="CH24" i="8"/>
  <c r="CF24" i="8"/>
  <c r="CB24" i="8"/>
  <c r="CA24" i="8"/>
  <c r="BZ24" i="8"/>
  <c r="BV24" i="8"/>
  <c r="BU24" i="8"/>
  <c r="BT24" i="8"/>
  <c r="BP24" i="8"/>
  <c r="BN24" i="8"/>
  <c r="BJ24" i="8"/>
  <c r="BI24" i="8"/>
  <c r="BH24" i="8"/>
  <c r="BD24" i="8"/>
  <c r="BB24" i="8"/>
  <c r="AX24" i="8"/>
  <c r="AV24" i="8"/>
  <c r="AR24" i="8"/>
  <c r="AP24" i="8"/>
  <c r="AL24" i="8"/>
  <c r="AK24" i="8"/>
  <c r="AJ24" i="8"/>
  <c r="AF24" i="8"/>
  <c r="AD24" i="8"/>
  <c r="Z24" i="8"/>
  <c r="Y24" i="8"/>
  <c r="X24" i="8"/>
  <c r="T24" i="8"/>
  <c r="R24" i="8"/>
  <c r="N24" i="8"/>
  <c r="M24" i="8"/>
  <c r="L24" i="8"/>
  <c r="H24" i="8"/>
  <c r="F24" i="8"/>
  <c r="B24" i="8"/>
  <c r="EC23" i="8"/>
  <c r="EB23" i="8"/>
  <c r="DX23" i="8"/>
  <c r="DW23" i="8"/>
  <c r="DV23" i="8"/>
  <c r="DR23" i="8"/>
  <c r="DQ23" i="8"/>
  <c r="DP23" i="8"/>
  <c r="DL23" i="8"/>
  <c r="DK23" i="8"/>
  <c r="DJ23" i="8"/>
  <c r="DF23" i="8"/>
  <c r="DD23" i="8"/>
  <c r="CZ23" i="8"/>
  <c r="CX23" i="8"/>
  <c r="CT23" i="8"/>
  <c r="CS23" i="8"/>
  <c r="CR23" i="8"/>
  <c r="CN23" i="8"/>
  <c r="CM23" i="8"/>
  <c r="CL23" i="8"/>
  <c r="CH23" i="8"/>
  <c r="CF23" i="8"/>
  <c r="CB23" i="8"/>
  <c r="CA23" i="8"/>
  <c r="BZ23" i="8"/>
  <c r="BV23" i="8"/>
  <c r="BU23" i="8"/>
  <c r="BT23" i="8"/>
  <c r="BP23" i="8"/>
  <c r="BO23" i="8"/>
  <c r="BN23" i="8"/>
  <c r="BJ23" i="8"/>
  <c r="BI23" i="8"/>
  <c r="BH23" i="8"/>
  <c r="BD23" i="8"/>
  <c r="BB23" i="8"/>
  <c r="AX23" i="8"/>
  <c r="AW23" i="8"/>
  <c r="AV23" i="8"/>
  <c r="AR23" i="8"/>
  <c r="AQ23" i="8"/>
  <c r="AP23" i="8"/>
  <c r="AL23" i="8"/>
  <c r="AK23" i="8"/>
  <c r="AJ23" i="8"/>
  <c r="AF23" i="8"/>
  <c r="AD23" i="8"/>
  <c r="Z23" i="8"/>
  <c r="X23" i="8"/>
  <c r="T23" i="8"/>
  <c r="S23" i="8"/>
  <c r="R23" i="8"/>
  <c r="N23" i="8"/>
  <c r="M23" i="8"/>
  <c r="L23" i="8"/>
  <c r="H23" i="8"/>
  <c r="F23" i="8"/>
  <c r="B23" i="8"/>
  <c r="EC22" i="8"/>
  <c r="EB22" i="8"/>
  <c r="DX22" i="8"/>
  <c r="DW22" i="8"/>
  <c r="DV22" i="8"/>
  <c r="DR22" i="8"/>
  <c r="DQ22" i="8"/>
  <c r="DP22" i="8"/>
  <c r="DL22" i="8"/>
  <c r="DK22" i="8"/>
  <c r="DJ22" i="8"/>
  <c r="DF22" i="8"/>
  <c r="DD22" i="8"/>
  <c r="CZ22" i="8"/>
  <c r="CY22" i="8"/>
  <c r="CX22" i="8"/>
  <c r="CT22" i="8"/>
  <c r="CS22" i="8"/>
  <c r="CR22" i="8"/>
  <c r="CN22" i="8"/>
  <c r="CL22" i="8"/>
  <c r="CH22" i="8"/>
  <c r="CG22" i="8"/>
  <c r="CF22" i="8"/>
  <c r="CB22" i="8"/>
  <c r="BZ22" i="8"/>
  <c r="BV22" i="8"/>
  <c r="BT22" i="8"/>
  <c r="BP22" i="8"/>
  <c r="BO22" i="8"/>
  <c r="BN22" i="8"/>
  <c r="BJ22" i="8"/>
  <c r="BI22" i="8"/>
  <c r="BH22" i="8"/>
  <c r="BD22" i="8"/>
  <c r="BC22" i="8"/>
  <c r="BB22" i="8"/>
  <c r="AX22" i="8"/>
  <c r="AV22" i="8"/>
  <c r="AW22" i="8" s="1"/>
  <c r="AR22" i="8"/>
  <c r="AP22" i="8"/>
  <c r="AL22" i="8"/>
  <c r="AK22" i="8"/>
  <c r="AJ22" i="8"/>
  <c r="AF22" i="8"/>
  <c r="AD22" i="8"/>
  <c r="Z22" i="8"/>
  <c r="X22" i="8"/>
  <c r="Y22" i="8" s="1"/>
  <c r="T22" i="8"/>
  <c r="R22" i="8"/>
  <c r="N22" i="8"/>
  <c r="M22" i="8"/>
  <c r="L22" i="8"/>
  <c r="H22" i="8"/>
  <c r="F22" i="8"/>
  <c r="B22" i="8"/>
  <c r="EC21" i="8"/>
  <c r="EB21" i="8"/>
  <c r="DX21" i="8"/>
  <c r="DV21" i="8"/>
  <c r="DR21" i="8"/>
  <c r="DQ21" i="8"/>
  <c r="DP21" i="8"/>
  <c r="DL21" i="8"/>
  <c r="DK21" i="8"/>
  <c r="DJ21" i="8"/>
  <c r="DF21" i="8"/>
  <c r="DD21" i="8"/>
  <c r="CZ21" i="8"/>
  <c r="CX21" i="8"/>
  <c r="CY21" i="8" s="1"/>
  <c r="CT21" i="8"/>
  <c r="CS21" i="8"/>
  <c r="CR21" i="8"/>
  <c r="CN21" i="8"/>
  <c r="CL21" i="8"/>
  <c r="CH21" i="8"/>
  <c r="CF21" i="8"/>
  <c r="CB21" i="8"/>
  <c r="BZ21" i="8"/>
  <c r="BV21" i="8"/>
  <c r="BU21" i="8"/>
  <c r="BT21" i="8"/>
  <c r="BP21" i="8"/>
  <c r="BN21" i="8"/>
  <c r="BJ21" i="8"/>
  <c r="BI21" i="8"/>
  <c r="BH21" i="8"/>
  <c r="BD21" i="8"/>
  <c r="BC21" i="8"/>
  <c r="BB21" i="8"/>
  <c r="AX21" i="8"/>
  <c r="AV21" i="8"/>
  <c r="AW21" i="8" s="1"/>
  <c r="AR21" i="8"/>
  <c r="AQ21" i="8"/>
  <c r="AP21" i="8"/>
  <c r="AL21" i="8"/>
  <c r="AK21" i="8"/>
  <c r="AJ21" i="8"/>
  <c r="AF21" i="8"/>
  <c r="AD21" i="8"/>
  <c r="Z21" i="8"/>
  <c r="Y21" i="8"/>
  <c r="X21" i="8"/>
  <c r="T21" i="8"/>
  <c r="R21" i="8"/>
  <c r="N21" i="8"/>
  <c r="M21" i="8"/>
  <c r="L21" i="8"/>
  <c r="H21" i="8"/>
  <c r="F21" i="8"/>
  <c r="B21" i="8"/>
  <c r="EC20" i="8"/>
  <c r="EB20" i="8"/>
  <c r="DX20" i="8"/>
  <c r="DW20" i="8"/>
  <c r="DV20" i="8"/>
  <c r="DR20" i="8"/>
  <c r="DQ20" i="8"/>
  <c r="DP20" i="8"/>
  <c r="DL20" i="8"/>
  <c r="DJ20" i="8"/>
  <c r="DF20" i="8"/>
  <c r="DD20" i="8"/>
  <c r="CZ20" i="8"/>
  <c r="CY20" i="8"/>
  <c r="CX20" i="8"/>
  <c r="CT20" i="8"/>
  <c r="CR20" i="8"/>
  <c r="CS20" i="8" s="1"/>
  <c r="CN20" i="8"/>
  <c r="CL20" i="8"/>
  <c r="CH20" i="8"/>
  <c r="CG20" i="8"/>
  <c r="CF20" i="8"/>
  <c r="CB20" i="8"/>
  <c r="BZ20" i="8"/>
  <c r="CA20" i="8" s="1"/>
  <c r="BV20" i="8"/>
  <c r="BT20" i="8"/>
  <c r="BP20" i="8"/>
  <c r="BN20" i="8"/>
  <c r="BJ20" i="8"/>
  <c r="BH20" i="8"/>
  <c r="BI20" i="8" s="1"/>
  <c r="BD20" i="8"/>
  <c r="BB20" i="8"/>
  <c r="AX20" i="8"/>
  <c r="AW20" i="8"/>
  <c r="AV20" i="8"/>
  <c r="AR20" i="8"/>
  <c r="AQ20" i="8"/>
  <c r="AP20" i="8"/>
  <c r="AL20" i="8"/>
  <c r="AK20" i="8"/>
  <c r="AJ20" i="8"/>
  <c r="AF20" i="8"/>
  <c r="AD20" i="8"/>
  <c r="Z20" i="8"/>
  <c r="X20" i="8"/>
  <c r="Y20" i="8" s="1"/>
  <c r="T20" i="8"/>
  <c r="R20" i="8"/>
  <c r="N20" i="8"/>
  <c r="L20" i="8"/>
  <c r="M20" i="8" s="1"/>
  <c r="H20" i="8"/>
  <c r="F20" i="8"/>
  <c r="B20" i="8"/>
  <c r="EC19" i="8"/>
  <c r="EB19" i="8"/>
  <c r="DX19" i="8"/>
  <c r="DW19" i="8"/>
  <c r="DV19" i="8"/>
  <c r="DR19" i="8"/>
  <c r="DQ19" i="8"/>
  <c r="DP19" i="8"/>
  <c r="DL19" i="8"/>
  <c r="DK19" i="8"/>
  <c r="DJ19" i="8"/>
  <c r="DF19" i="8"/>
  <c r="DE19" i="8"/>
  <c r="DD19" i="8"/>
  <c r="CZ19" i="8"/>
  <c r="CX19" i="8"/>
  <c r="CT19" i="8"/>
  <c r="CS19" i="8"/>
  <c r="CR19" i="8"/>
  <c r="CN19" i="8"/>
  <c r="CM19" i="8"/>
  <c r="CL19" i="8"/>
  <c r="CH19" i="8"/>
  <c r="CG19" i="8"/>
  <c r="CF19" i="8"/>
  <c r="CB19" i="8"/>
  <c r="BZ19" i="8"/>
  <c r="BV19" i="8"/>
  <c r="BT19" i="8"/>
  <c r="BU19" i="8" s="1"/>
  <c r="BP19" i="8"/>
  <c r="BN19" i="8"/>
  <c r="BJ19" i="8"/>
  <c r="BI19" i="8"/>
  <c r="BH19" i="8"/>
  <c r="BD19" i="8"/>
  <c r="BB19" i="8"/>
  <c r="AX19" i="8"/>
  <c r="AW19" i="8"/>
  <c r="AV19" i="8"/>
  <c r="AR19" i="8"/>
  <c r="AP19" i="8"/>
  <c r="AL19" i="8"/>
  <c r="AJ19" i="8"/>
  <c r="AK19" i="8" s="1"/>
  <c r="AF19" i="8"/>
  <c r="AD19" i="8"/>
  <c r="AE19" i="8" s="1"/>
  <c r="Z19" i="8"/>
  <c r="X19" i="8"/>
  <c r="Y19" i="8" s="1"/>
  <c r="T19" i="8"/>
  <c r="S19" i="8"/>
  <c r="R19" i="8"/>
  <c r="N19" i="8"/>
  <c r="M19" i="8"/>
  <c r="L19" i="8"/>
  <c r="H19" i="8"/>
  <c r="F19" i="8"/>
  <c r="B19" i="8"/>
  <c r="EC18" i="8"/>
  <c r="EB18" i="8"/>
  <c r="DX18" i="8"/>
  <c r="DW18" i="8"/>
  <c r="DV18" i="8"/>
  <c r="DR18" i="8"/>
  <c r="DQ18" i="8"/>
  <c r="DP18" i="8"/>
  <c r="DL18" i="8"/>
  <c r="DK18" i="8"/>
  <c r="DJ18" i="8"/>
  <c r="DF18" i="8"/>
  <c r="DE18" i="8"/>
  <c r="DD18" i="8"/>
  <c r="CZ18" i="8"/>
  <c r="CY18" i="8"/>
  <c r="CX18" i="8"/>
  <c r="CT18" i="8"/>
  <c r="CR18" i="8"/>
  <c r="CS18" i="8" s="1"/>
  <c r="CN18" i="8"/>
  <c r="CL18" i="8"/>
  <c r="CH18" i="8"/>
  <c r="CF18" i="8"/>
  <c r="CB18" i="8"/>
  <c r="BZ18" i="8"/>
  <c r="CA18" i="8" s="1"/>
  <c r="BV18" i="8"/>
  <c r="BT18" i="8"/>
  <c r="BU18" i="8" s="1"/>
  <c r="BP18" i="8"/>
  <c r="BO18" i="8"/>
  <c r="BN18" i="8"/>
  <c r="BJ18" i="8"/>
  <c r="BI18" i="8"/>
  <c r="BH18" i="8"/>
  <c r="BD18" i="8"/>
  <c r="BB18" i="8"/>
  <c r="BC18" i="8" s="1"/>
  <c r="AX18" i="8"/>
  <c r="AW18" i="8"/>
  <c r="AV18" i="8"/>
  <c r="AR18" i="8"/>
  <c r="AP18" i="8"/>
  <c r="AL18" i="8"/>
  <c r="AJ18" i="8"/>
  <c r="AK18" i="8" s="1"/>
  <c r="AF18" i="8"/>
  <c r="AD18" i="8"/>
  <c r="Z18" i="8"/>
  <c r="X18" i="8"/>
  <c r="Y18" i="8" s="1"/>
  <c r="T18" i="8"/>
  <c r="R18" i="8"/>
  <c r="N18" i="8"/>
  <c r="L18" i="8"/>
  <c r="M18" i="8" s="1"/>
  <c r="H18" i="8"/>
  <c r="F18" i="8"/>
  <c r="G18" i="8" s="1"/>
  <c r="B18" i="8"/>
  <c r="EC17" i="8"/>
  <c r="EB17" i="8"/>
  <c r="DX17" i="8"/>
  <c r="DV17" i="8"/>
  <c r="DR17" i="8"/>
  <c r="DQ17" i="8"/>
  <c r="DP17" i="8"/>
  <c r="DL17" i="8"/>
  <c r="DK17" i="8"/>
  <c r="DJ17" i="8"/>
  <c r="DF17" i="8"/>
  <c r="DD17" i="8"/>
  <c r="CZ17" i="8"/>
  <c r="CY17" i="8"/>
  <c r="CX17" i="8"/>
  <c r="CT17" i="8"/>
  <c r="CS17" i="8"/>
  <c r="CR17" i="8"/>
  <c r="CN17" i="8"/>
  <c r="CM17" i="8"/>
  <c r="CL17" i="8"/>
  <c r="CH17" i="8"/>
  <c r="CF17" i="8"/>
  <c r="CB17" i="8"/>
  <c r="BZ17" i="8"/>
  <c r="BV17" i="8"/>
  <c r="BT17" i="8"/>
  <c r="BU17" i="8" s="1"/>
  <c r="BP17" i="8"/>
  <c r="BO17" i="8"/>
  <c r="BN17" i="8"/>
  <c r="BJ17" i="8"/>
  <c r="BI17" i="8"/>
  <c r="BH17" i="8"/>
  <c r="BD17" i="8"/>
  <c r="BB17" i="8"/>
  <c r="BC17" i="8" s="1"/>
  <c r="AX17" i="8"/>
  <c r="AV17" i="8"/>
  <c r="AR17" i="8"/>
  <c r="AQ17" i="8"/>
  <c r="AP17" i="8"/>
  <c r="AL17" i="8"/>
  <c r="AK17" i="8"/>
  <c r="AJ17" i="8"/>
  <c r="AF17" i="8"/>
  <c r="AD17" i="8"/>
  <c r="Z17" i="8"/>
  <c r="X17" i="8"/>
  <c r="Y17" i="8" s="1"/>
  <c r="T17" i="8"/>
  <c r="R17" i="8"/>
  <c r="N17" i="8"/>
  <c r="M17" i="8"/>
  <c r="L17" i="8"/>
  <c r="H17" i="8"/>
  <c r="F17" i="8"/>
  <c r="B17" i="8"/>
  <c r="EP14" i="8"/>
  <c r="B73" i="16" s="1"/>
  <c r="EN14" i="8"/>
  <c r="C73" i="15" s="1"/>
  <c r="EI14" i="8"/>
  <c r="G73" i="13" s="1"/>
  <c r="EH14" i="8"/>
  <c r="EG14" i="8"/>
  <c r="E73" i="13" s="1"/>
  <c r="EF14" i="8"/>
  <c r="EP13" i="8"/>
  <c r="B72" i="16" s="1"/>
  <c r="EN13" i="8"/>
  <c r="C72" i="15" s="1"/>
  <c r="EI13" i="8"/>
  <c r="G72" i="13" s="1"/>
  <c r="EH13" i="8"/>
  <c r="EG13" i="8"/>
  <c r="E72" i="13" s="1"/>
  <c r="EF13" i="8"/>
  <c r="EP12" i="8"/>
  <c r="B71" i="16" s="1"/>
  <c r="EN12" i="8"/>
  <c r="C71" i="15" s="1"/>
  <c r="EI12" i="8"/>
  <c r="G71" i="13" s="1"/>
  <c r="EH12" i="8"/>
  <c r="EG12" i="8"/>
  <c r="E71" i="13" s="1"/>
  <c r="EF12" i="8"/>
  <c r="EP11" i="8"/>
  <c r="B70" i="16" s="1"/>
  <c r="EN11" i="8"/>
  <c r="C70" i="15" s="1"/>
  <c r="EI11" i="8"/>
  <c r="G70" i="13" s="1"/>
  <c r="EH11" i="8"/>
  <c r="EG11" i="8"/>
  <c r="E70" i="13" s="1"/>
  <c r="EF11" i="8"/>
  <c r="EP10" i="8"/>
  <c r="B69" i="16" s="1"/>
  <c r="EN10" i="8"/>
  <c r="C69" i="15" s="1"/>
  <c r="EI10" i="8"/>
  <c r="G69" i="13" s="1"/>
  <c r="EH10" i="8"/>
  <c r="EG10" i="8"/>
  <c r="E69" i="13" s="1"/>
  <c r="EF10" i="8"/>
  <c r="EP9" i="8"/>
  <c r="B68" i="16" s="1"/>
  <c r="EN9" i="8"/>
  <c r="C68" i="15" s="1"/>
  <c r="EI9" i="8"/>
  <c r="G68" i="13" s="1"/>
  <c r="EH9" i="8"/>
  <c r="EG9" i="8"/>
  <c r="E68" i="13" s="1"/>
  <c r="EF9" i="8"/>
  <c r="EP8" i="8"/>
  <c r="B67" i="16" s="1"/>
  <c r="EN8" i="8"/>
  <c r="C67" i="15" s="1"/>
  <c r="EI8" i="8"/>
  <c r="G67" i="13" s="1"/>
  <c r="EH8" i="8"/>
  <c r="F67" i="13" s="1"/>
  <c r="EG8" i="8"/>
  <c r="E67" i="13" s="1"/>
  <c r="EF8" i="8"/>
  <c r="D67" i="13" s="1"/>
  <c r="EP7" i="8"/>
  <c r="B66" i="16" s="1"/>
  <c r="EN7" i="8"/>
  <c r="C66" i="15" s="1"/>
  <c r="EI7" i="8"/>
  <c r="G66" i="13" s="1"/>
  <c r="EH7" i="8"/>
  <c r="F66" i="13" s="1"/>
  <c r="EG7" i="8"/>
  <c r="E66" i="13" s="1"/>
  <c r="EF7" i="8"/>
  <c r="D66" i="13" s="1"/>
  <c r="EP6" i="8"/>
  <c r="B65" i="16" s="1"/>
  <c r="EN6" i="8"/>
  <c r="C65" i="15" s="1"/>
  <c r="EI6" i="8"/>
  <c r="G65" i="13" s="1"/>
  <c r="EH6" i="8"/>
  <c r="EG6" i="8"/>
  <c r="E65" i="13" s="1"/>
  <c r="EF6" i="8"/>
  <c r="EP5" i="8"/>
  <c r="B64" i="16" s="1"/>
  <c r="EN5" i="8"/>
  <c r="C64" i="15" s="1"/>
  <c r="EI5" i="8"/>
  <c r="G64" i="13" s="1"/>
  <c r="EH5" i="8"/>
  <c r="EG5" i="8"/>
  <c r="E64" i="13" s="1"/>
  <c r="EF5" i="8"/>
  <c r="EP4" i="8"/>
  <c r="B63" i="16" s="1"/>
  <c r="EN4" i="8"/>
  <c r="C63" i="15" s="1"/>
  <c r="EI4" i="8"/>
  <c r="G63" i="13" s="1"/>
  <c r="EH4" i="8"/>
  <c r="F63" i="13" s="1"/>
  <c r="EG4" i="8"/>
  <c r="E63" i="13" s="1"/>
  <c r="EF4" i="8"/>
  <c r="D63" i="13" s="1"/>
  <c r="EP3" i="8"/>
  <c r="B62" i="16" s="1"/>
  <c r="EN3" i="8"/>
  <c r="C62" i="15" s="1"/>
  <c r="EI3" i="8"/>
  <c r="G62" i="13" s="1"/>
  <c r="EH3" i="8"/>
  <c r="F62" i="13" s="1"/>
  <c r="EG3" i="8"/>
  <c r="E62" i="13" s="1"/>
  <c r="EF3" i="8"/>
  <c r="DX40" i="9"/>
  <c r="DR40" i="9"/>
  <c r="DW28" i="9" s="1"/>
  <c r="DL40" i="9"/>
  <c r="DF40" i="9"/>
  <c r="DK28" i="9" s="1"/>
  <c r="CZ40" i="9"/>
  <c r="DE28" i="9" s="1"/>
  <c r="CT40" i="9"/>
  <c r="CY28" i="9" s="1"/>
  <c r="CN40" i="9"/>
  <c r="CS28" i="9" s="1"/>
  <c r="CH40" i="9"/>
  <c r="CM28" i="9" s="1"/>
  <c r="CB40" i="9"/>
  <c r="BV40" i="9"/>
  <c r="CA28" i="9" s="1"/>
  <c r="BP40" i="9"/>
  <c r="BJ40" i="9"/>
  <c r="BM40" i="9" s="1"/>
  <c r="BD40" i="9"/>
  <c r="AX40" i="9"/>
  <c r="BC28" i="9" s="1"/>
  <c r="AR40" i="9"/>
  <c r="AW28" i="9" s="1"/>
  <c r="AL40" i="9"/>
  <c r="AF40" i="9"/>
  <c r="Z40" i="9"/>
  <c r="T40" i="9"/>
  <c r="N40" i="9"/>
  <c r="H40" i="9"/>
  <c r="B40" i="9"/>
  <c r="G28" i="9" s="1"/>
  <c r="DX39" i="9"/>
  <c r="DR39" i="9"/>
  <c r="DL39" i="9"/>
  <c r="DF39" i="9"/>
  <c r="CZ39" i="9"/>
  <c r="CT39" i="9"/>
  <c r="CY27" i="9" s="1"/>
  <c r="CN39" i="9"/>
  <c r="CS27" i="9" s="1"/>
  <c r="CH39" i="9"/>
  <c r="CB39" i="9"/>
  <c r="CG27" i="9" s="1"/>
  <c r="BV39" i="9"/>
  <c r="BP39" i="9"/>
  <c r="BU27" i="9" s="1"/>
  <c r="BJ39" i="9"/>
  <c r="BD39" i="9"/>
  <c r="AX39" i="9"/>
  <c r="BC27" i="9" s="1"/>
  <c r="AR39" i="9"/>
  <c r="AL39" i="9"/>
  <c r="AF39" i="9"/>
  <c r="Z39" i="9"/>
  <c r="AE27" i="9" s="1"/>
  <c r="T39" i="9"/>
  <c r="N39" i="9"/>
  <c r="S27" i="9" s="1"/>
  <c r="H39" i="9"/>
  <c r="B39" i="9"/>
  <c r="G27" i="9" s="1"/>
  <c r="DX38" i="9"/>
  <c r="DR38" i="9"/>
  <c r="DL38" i="9"/>
  <c r="DF38" i="9"/>
  <c r="CZ38" i="9"/>
  <c r="CT38" i="9"/>
  <c r="CN38" i="9"/>
  <c r="CH38" i="9"/>
  <c r="CM26" i="9" s="1"/>
  <c r="CB38" i="9"/>
  <c r="BV38" i="9"/>
  <c r="BP38" i="9"/>
  <c r="BJ38" i="9"/>
  <c r="BO26" i="9" s="1"/>
  <c r="BD38" i="9"/>
  <c r="AX38" i="9"/>
  <c r="AR38" i="9"/>
  <c r="AL38" i="9"/>
  <c r="AF38" i="9"/>
  <c r="Z38" i="9"/>
  <c r="T38" i="9"/>
  <c r="N38" i="9"/>
  <c r="H38" i="9"/>
  <c r="B38" i="9"/>
  <c r="G26" i="9" s="1"/>
  <c r="DX37" i="9"/>
  <c r="DR37" i="9"/>
  <c r="DW25" i="9" s="1"/>
  <c r="DL37" i="9"/>
  <c r="DF37" i="9"/>
  <c r="CZ37" i="9"/>
  <c r="CT37" i="9"/>
  <c r="CN37" i="9"/>
  <c r="CH37" i="9"/>
  <c r="CB37" i="9"/>
  <c r="CG25" i="9" s="1"/>
  <c r="BV37" i="9"/>
  <c r="CA25" i="9" s="1"/>
  <c r="BP37" i="9"/>
  <c r="BJ37" i="9"/>
  <c r="BD37" i="9"/>
  <c r="AX37" i="9"/>
  <c r="AR37" i="9"/>
  <c r="AL37" i="9"/>
  <c r="AF37" i="9"/>
  <c r="Z37" i="9"/>
  <c r="AE25" i="9" s="1"/>
  <c r="T37" i="9"/>
  <c r="N37" i="9"/>
  <c r="H37" i="9"/>
  <c r="B37" i="9"/>
  <c r="G25" i="9" s="1"/>
  <c r="DX36" i="9"/>
  <c r="DR36" i="9"/>
  <c r="DL36" i="9"/>
  <c r="DF36" i="9"/>
  <c r="DK24" i="9" s="1"/>
  <c r="CZ36" i="9"/>
  <c r="CT36" i="9"/>
  <c r="CN36" i="9"/>
  <c r="CH36" i="9"/>
  <c r="CB36" i="9"/>
  <c r="BV36" i="9"/>
  <c r="BP36" i="9"/>
  <c r="BJ36" i="9"/>
  <c r="BO24" i="9" s="1"/>
  <c r="BD36" i="9"/>
  <c r="BI24" i="9" s="1"/>
  <c r="AX36" i="9"/>
  <c r="AR36" i="9"/>
  <c r="AW24" i="9" s="1"/>
  <c r="AL36" i="9"/>
  <c r="AF36" i="9"/>
  <c r="Z36" i="9"/>
  <c r="T36" i="9"/>
  <c r="N36" i="9"/>
  <c r="H36" i="9"/>
  <c r="B36" i="9"/>
  <c r="G24" i="9" s="1"/>
  <c r="DX35" i="9"/>
  <c r="DR35" i="9"/>
  <c r="DL35" i="9"/>
  <c r="DF35" i="9"/>
  <c r="CZ35" i="9"/>
  <c r="CT35" i="9"/>
  <c r="CY23" i="9" s="1"/>
  <c r="CN35" i="9"/>
  <c r="CH35" i="9"/>
  <c r="CB35" i="9"/>
  <c r="BV35" i="9"/>
  <c r="BP35" i="9"/>
  <c r="BJ35" i="9"/>
  <c r="BD35" i="9"/>
  <c r="AX35" i="9"/>
  <c r="BC23" i="9" s="1"/>
  <c r="AR35" i="9"/>
  <c r="AL35" i="9"/>
  <c r="AF35" i="9"/>
  <c r="Z35" i="9"/>
  <c r="T35" i="9"/>
  <c r="N35" i="9"/>
  <c r="H35" i="9"/>
  <c r="B35" i="9"/>
  <c r="DX34" i="9"/>
  <c r="DR34" i="9"/>
  <c r="DL34" i="9"/>
  <c r="DF34" i="9"/>
  <c r="CZ34" i="9"/>
  <c r="CT34" i="9"/>
  <c r="CN34" i="9"/>
  <c r="CH34" i="9"/>
  <c r="CB34" i="9"/>
  <c r="BV34" i="9"/>
  <c r="BP34" i="9"/>
  <c r="BJ34" i="9"/>
  <c r="BD34" i="9"/>
  <c r="AX34" i="9"/>
  <c r="AR34" i="9"/>
  <c r="AL34" i="9"/>
  <c r="AF34" i="9"/>
  <c r="Z34" i="9"/>
  <c r="AE22" i="9" s="1"/>
  <c r="T34" i="9"/>
  <c r="N34" i="9"/>
  <c r="H34" i="9"/>
  <c r="B34" i="9"/>
  <c r="DX33" i="9"/>
  <c r="DR33" i="9"/>
  <c r="DL33" i="9"/>
  <c r="DF33" i="9"/>
  <c r="CZ33" i="9"/>
  <c r="CT33" i="9"/>
  <c r="CN33" i="9"/>
  <c r="CS21" i="9" s="1"/>
  <c r="CH33" i="9"/>
  <c r="CB33" i="9"/>
  <c r="BV33" i="9"/>
  <c r="BP33" i="9"/>
  <c r="BJ33" i="9"/>
  <c r="BD33" i="9"/>
  <c r="AX33" i="9"/>
  <c r="AR33" i="9"/>
  <c r="AL33" i="9"/>
  <c r="AF33" i="9"/>
  <c r="Z33" i="9"/>
  <c r="T33" i="9"/>
  <c r="N33" i="9"/>
  <c r="H33" i="9"/>
  <c r="B33" i="9"/>
  <c r="DX32" i="9"/>
  <c r="DR32" i="9"/>
  <c r="DL32" i="9"/>
  <c r="DF32" i="9"/>
  <c r="DK20" i="9" s="1"/>
  <c r="CZ32" i="9"/>
  <c r="CT32" i="9"/>
  <c r="CN32" i="9"/>
  <c r="CH32" i="9"/>
  <c r="CB32" i="9"/>
  <c r="BV32" i="9"/>
  <c r="BP32" i="9"/>
  <c r="BJ32" i="9"/>
  <c r="BD32" i="9"/>
  <c r="AX32" i="9"/>
  <c r="AR32" i="9"/>
  <c r="AL32" i="9"/>
  <c r="AF32" i="9"/>
  <c r="Z32" i="9"/>
  <c r="AE20" i="9" s="1"/>
  <c r="T32" i="9"/>
  <c r="N32" i="9"/>
  <c r="H32" i="9"/>
  <c r="M20" i="9" s="1"/>
  <c r="B32" i="9"/>
  <c r="DX31" i="9"/>
  <c r="DR31" i="9"/>
  <c r="DL31" i="9"/>
  <c r="DF31" i="9"/>
  <c r="CZ31" i="9"/>
  <c r="CT31" i="9"/>
  <c r="CY19" i="9" s="1"/>
  <c r="CN31" i="9"/>
  <c r="CS19" i="9" s="1"/>
  <c r="CH31" i="9"/>
  <c r="CB31" i="9"/>
  <c r="BV31" i="9"/>
  <c r="CA19" i="9" s="1"/>
  <c r="BP31" i="9"/>
  <c r="BJ31" i="9"/>
  <c r="BD31" i="9"/>
  <c r="AX31" i="9"/>
  <c r="AR31" i="9"/>
  <c r="AL31" i="9"/>
  <c r="AF31" i="9"/>
  <c r="Z31" i="9"/>
  <c r="AE19" i="9" s="1"/>
  <c r="T31" i="9"/>
  <c r="N31" i="9"/>
  <c r="H31" i="9"/>
  <c r="B31" i="9"/>
  <c r="DX30" i="9"/>
  <c r="DR30" i="9"/>
  <c r="DL30" i="9"/>
  <c r="DF30" i="9"/>
  <c r="CZ30" i="9"/>
  <c r="CT30" i="9"/>
  <c r="CN30" i="9"/>
  <c r="CH30" i="9"/>
  <c r="CM18" i="9" s="1"/>
  <c r="CB30" i="9"/>
  <c r="BV30" i="9"/>
  <c r="BP30" i="9"/>
  <c r="BU18" i="9" s="1"/>
  <c r="BJ30" i="9"/>
  <c r="BD30" i="9"/>
  <c r="AX30" i="9"/>
  <c r="AR30" i="9"/>
  <c r="AL30" i="9"/>
  <c r="AF30" i="9"/>
  <c r="Z30" i="9"/>
  <c r="T30" i="9"/>
  <c r="N30" i="9"/>
  <c r="H30" i="9"/>
  <c r="B30" i="9"/>
  <c r="DX29" i="9"/>
  <c r="DR29" i="9"/>
  <c r="DR41" i="9" s="1"/>
  <c r="DL29" i="9"/>
  <c r="DF29" i="9"/>
  <c r="CZ29" i="9"/>
  <c r="CT29" i="9"/>
  <c r="CN29" i="9"/>
  <c r="CN41" i="9" s="1"/>
  <c r="CH29" i="9"/>
  <c r="CB29" i="9"/>
  <c r="BV29" i="9"/>
  <c r="CA17" i="9" s="1"/>
  <c r="BP29" i="9"/>
  <c r="BJ29" i="9"/>
  <c r="BD29" i="9"/>
  <c r="AX29" i="9"/>
  <c r="AR29" i="9"/>
  <c r="AL29" i="9"/>
  <c r="AF29" i="9"/>
  <c r="Z29" i="9"/>
  <c r="T29" i="9"/>
  <c r="N29" i="9"/>
  <c r="H29" i="9"/>
  <c r="B29" i="9"/>
  <c r="EC28" i="9"/>
  <c r="EB28" i="9"/>
  <c r="DX28" i="9"/>
  <c r="DV28" i="9"/>
  <c r="DR28" i="9"/>
  <c r="DQ28" i="9"/>
  <c r="DP28" i="9"/>
  <c r="DL28" i="9"/>
  <c r="DJ28" i="9"/>
  <c r="DF28" i="9"/>
  <c r="DD28" i="9"/>
  <c r="CZ28" i="9"/>
  <c r="CX28" i="9"/>
  <c r="CT28" i="9"/>
  <c r="CR28" i="9"/>
  <c r="CN28" i="9"/>
  <c r="CL28" i="9"/>
  <c r="CH28" i="9"/>
  <c r="CG28" i="9"/>
  <c r="CF28" i="9"/>
  <c r="CB28" i="9"/>
  <c r="BZ28" i="9"/>
  <c r="BV28" i="9"/>
  <c r="BU28" i="9"/>
  <c r="BT28" i="9"/>
  <c r="BP28" i="9"/>
  <c r="BN28" i="9"/>
  <c r="BJ28" i="9"/>
  <c r="BI28" i="9"/>
  <c r="BH28" i="9"/>
  <c r="BD28" i="9"/>
  <c r="BB28" i="9"/>
  <c r="AX28" i="9"/>
  <c r="AV28" i="9"/>
  <c r="AR28" i="9"/>
  <c r="AQ28" i="9"/>
  <c r="AP28" i="9"/>
  <c r="AL28" i="9"/>
  <c r="AK28" i="9"/>
  <c r="AJ28" i="9"/>
  <c r="AF28" i="9"/>
  <c r="AE28" i="9"/>
  <c r="AD28" i="9"/>
  <c r="Z28" i="9"/>
  <c r="Y28" i="9"/>
  <c r="X28" i="9"/>
  <c r="T28" i="9"/>
  <c r="S28" i="9"/>
  <c r="R28" i="9"/>
  <c r="N28" i="9"/>
  <c r="M28" i="9"/>
  <c r="L28" i="9"/>
  <c r="H28" i="9"/>
  <c r="F28" i="9"/>
  <c r="B28" i="9"/>
  <c r="EC27" i="9"/>
  <c r="EB27" i="9"/>
  <c r="DX27" i="9"/>
  <c r="DW27" i="9"/>
  <c r="DV27" i="9"/>
  <c r="DR27" i="9"/>
  <c r="DQ27" i="9"/>
  <c r="DP27" i="9"/>
  <c r="DL27" i="9"/>
  <c r="DK27" i="9"/>
  <c r="DJ27" i="9"/>
  <c r="DF27" i="9"/>
  <c r="DE27" i="9"/>
  <c r="DD27" i="9"/>
  <c r="CZ27" i="9"/>
  <c r="CX27" i="9"/>
  <c r="CT27" i="9"/>
  <c r="CR27" i="9"/>
  <c r="CN27" i="9"/>
  <c r="CL27" i="9"/>
  <c r="CH27" i="9"/>
  <c r="CF27" i="9"/>
  <c r="CB27" i="9"/>
  <c r="CA27" i="9"/>
  <c r="BZ27" i="9"/>
  <c r="BV27" i="9"/>
  <c r="BT27" i="9"/>
  <c r="BP27" i="9"/>
  <c r="BO27" i="9"/>
  <c r="BN27" i="9"/>
  <c r="BJ27" i="9"/>
  <c r="BI27" i="9"/>
  <c r="BH27" i="9"/>
  <c r="BD27" i="9"/>
  <c r="BB27" i="9"/>
  <c r="AX27" i="9"/>
  <c r="AW27" i="9"/>
  <c r="AV27" i="9"/>
  <c r="AR27" i="9"/>
  <c r="AQ27" i="9"/>
  <c r="AP27" i="9"/>
  <c r="AL27" i="9"/>
  <c r="AK27" i="9"/>
  <c r="AJ27" i="9"/>
  <c r="AF27" i="9"/>
  <c r="AD27" i="9"/>
  <c r="Z27" i="9"/>
  <c r="Y27" i="9"/>
  <c r="X27" i="9"/>
  <c r="T27" i="9"/>
  <c r="R27" i="9"/>
  <c r="N27" i="9"/>
  <c r="M27" i="9"/>
  <c r="L27" i="9"/>
  <c r="H27" i="9"/>
  <c r="F27" i="9"/>
  <c r="B27" i="9"/>
  <c r="EC26" i="9"/>
  <c r="EB26" i="9"/>
  <c r="DX26" i="9"/>
  <c r="DW26" i="9"/>
  <c r="DV26" i="9"/>
  <c r="DR26" i="9"/>
  <c r="DQ26" i="9"/>
  <c r="DP26" i="9"/>
  <c r="DL26" i="9"/>
  <c r="DK26" i="9"/>
  <c r="DJ26" i="9"/>
  <c r="DF26" i="9"/>
  <c r="DE26" i="9"/>
  <c r="DD26" i="9"/>
  <c r="CZ26" i="9"/>
  <c r="CY26" i="9"/>
  <c r="CX26" i="9"/>
  <c r="CT26" i="9"/>
  <c r="CR26" i="9"/>
  <c r="CN26" i="9"/>
  <c r="CL26" i="9"/>
  <c r="CH26" i="9"/>
  <c r="CG26" i="9"/>
  <c r="CF26" i="9"/>
  <c r="CB26" i="9"/>
  <c r="CA26" i="9"/>
  <c r="BZ26" i="9"/>
  <c r="BV26" i="9"/>
  <c r="BU26" i="9"/>
  <c r="BT26" i="9"/>
  <c r="BP26" i="9"/>
  <c r="BN26" i="9"/>
  <c r="BJ26" i="9"/>
  <c r="BI26" i="9"/>
  <c r="BH26" i="9"/>
  <c r="BD26" i="9"/>
  <c r="BC26" i="9"/>
  <c r="BB26" i="9"/>
  <c r="AX26" i="9"/>
  <c r="AV26" i="9"/>
  <c r="AR26" i="9"/>
  <c r="AP26" i="9"/>
  <c r="AL26" i="9"/>
  <c r="AK26" i="9"/>
  <c r="AJ26" i="9"/>
  <c r="AF26" i="9"/>
  <c r="AE26" i="9"/>
  <c r="AD26" i="9"/>
  <c r="Z26" i="9"/>
  <c r="Y26" i="9"/>
  <c r="X26" i="9"/>
  <c r="T26" i="9"/>
  <c r="S26" i="9"/>
  <c r="R26" i="9"/>
  <c r="N26" i="9"/>
  <c r="M26" i="9"/>
  <c r="L26" i="9"/>
  <c r="H26" i="9"/>
  <c r="F26" i="9"/>
  <c r="B26" i="9"/>
  <c r="EC25" i="9"/>
  <c r="EB25" i="9"/>
  <c r="DX25" i="9"/>
  <c r="DV25" i="9"/>
  <c r="DR25" i="9"/>
  <c r="DQ25" i="9"/>
  <c r="DP25" i="9"/>
  <c r="DL25" i="9"/>
  <c r="DK25" i="9"/>
  <c r="DJ25" i="9"/>
  <c r="DF25" i="9"/>
  <c r="DE25" i="9"/>
  <c r="DD25" i="9"/>
  <c r="CZ25" i="9"/>
  <c r="CX25" i="9"/>
  <c r="CY25" i="9" s="1"/>
  <c r="CT25" i="9"/>
  <c r="CR25" i="9"/>
  <c r="CS25" i="9" s="1"/>
  <c r="CN25" i="9"/>
  <c r="CM25" i="9"/>
  <c r="CL25" i="9"/>
  <c r="CH25" i="9"/>
  <c r="CF25" i="9"/>
  <c r="CB25" i="9"/>
  <c r="BZ25" i="9"/>
  <c r="BV25" i="9"/>
  <c r="BU25" i="9"/>
  <c r="BT25" i="9"/>
  <c r="BP25" i="9"/>
  <c r="BO25" i="9"/>
  <c r="BN25" i="9"/>
  <c r="BJ25" i="9"/>
  <c r="BH25" i="9"/>
  <c r="BI25" i="9" s="1"/>
  <c r="BD25" i="9"/>
  <c r="BB25" i="9"/>
  <c r="AX25" i="9"/>
  <c r="AW25" i="9"/>
  <c r="AV25" i="9"/>
  <c r="AR25" i="9"/>
  <c r="AP25" i="9"/>
  <c r="AL25" i="9"/>
  <c r="AJ25" i="9"/>
  <c r="AK25" i="9" s="1"/>
  <c r="AF25" i="9"/>
  <c r="AD25" i="9"/>
  <c r="Z25" i="9"/>
  <c r="X25" i="9"/>
  <c r="Y25" i="9" s="1"/>
  <c r="T25" i="9"/>
  <c r="S25" i="9"/>
  <c r="R25" i="9"/>
  <c r="N25" i="9"/>
  <c r="M25" i="9"/>
  <c r="L25" i="9"/>
  <c r="H25" i="9"/>
  <c r="F25" i="9"/>
  <c r="B25" i="9"/>
  <c r="EC24" i="9"/>
  <c r="EB24" i="9"/>
  <c r="DX24" i="9"/>
  <c r="DW24" i="9"/>
  <c r="DV24" i="9"/>
  <c r="DR24" i="9"/>
  <c r="DQ24" i="9"/>
  <c r="DP24" i="9"/>
  <c r="DL24" i="9"/>
  <c r="DJ24" i="9"/>
  <c r="DF24" i="9"/>
  <c r="DE24" i="9"/>
  <c r="DD24" i="9"/>
  <c r="CZ24" i="9"/>
  <c r="CY24" i="9"/>
  <c r="CX24" i="9"/>
  <c r="CT24" i="9"/>
  <c r="CS24" i="9"/>
  <c r="CR24" i="9"/>
  <c r="CN24" i="9"/>
  <c r="CM24" i="9"/>
  <c r="CL24" i="9"/>
  <c r="CH24" i="9"/>
  <c r="CG24" i="9"/>
  <c r="CF24" i="9"/>
  <c r="CB24" i="9"/>
  <c r="CA24" i="9"/>
  <c r="BZ24" i="9"/>
  <c r="BV24" i="9"/>
  <c r="BU24" i="9"/>
  <c r="BT24" i="9"/>
  <c r="BP24" i="9"/>
  <c r="BN24" i="9"/>
  <c r="BJ24" i="9"/>
  <c r="BH24" i="9"/>
  <c r="BD24" i="9"/>
  <c r="BC24" i="9"/>
  <c r="BB24" i="9"/>
  <c r="AX24" i="9"/>
  <c r="AV24" i="9"/>
  <c r="AR24" i="9"/>
  <c r="AQ24" i="9"/>
  <c r="AP24" i="9"/>
  <c r="AL24" i="9"/>
  <c r="AK24" i="9"/>
  <c r="AJ24" i="9"/>
  <c r="AF24" i="9"/>
  <c r="AE24" i="9"/>
  <c r="AD24" i="9"/>
  <c r="Z24" i="9"/>
  <c r="Y24" i="9"/>
  <c r="X24" i="9"/>
  <c r="T24" i="9"/>
  <c r="R24" i="9"/>
  <c r="N24" i="9"/>
  <c r="M24" i="9"/>
  <c r="L24" i="9"/>
  <c r="H24" i="9"/>
  <c r="F24" i="9"/>
  <c r="B24" i="9"/>
  <c r="EC23" i="9"/>
  <c r="EB23" i="9"/>
  <c r="DX23" i="9"/>
  <c r="DW23" i="9"/>
  <c r="DV23" i="9"/>
  <c r="DR23" i="9"/>
  <c r="DQ23" i="9"/>
  <c r="DP23" i="9"/>
  <c r="DL23" i="9"/>
  <c r="DK23" i="9"/>
  <c r="DJ23" i="9"/>
  <c r="DF23" i="9"/>
  <c r="DE23" i="9"/>
  <c r="DD23" i="9"/>
  <c r="CZ23" i="9"/>
  <c r="CX23" i="9"/>
  <c r="CT23" i="9"/>
  <c r="CS23" i="9"/>
  <c r="CR23" i="9"/>
  <c r="CN23" i="9"/>
  <c r="CM23" i="9"/>
  <c r="CL23" i="9"/>
  <c r="CH23" i="9"/>
  <c r="CG23" i="9"/>
  <c r="CF23" i="9"/>
  <c r="CB23" i="9"/>
  <c r="CA23" i="9"/>
  <c r="BZ23" i="9"/>
  <c r="BV23" i="9"/>
  <c r="BU23" i="9"/>
  <c r="BT23" i="9"/>
  <c r="BP23" i="9"/>
  <c r="BO23" i="9"/>
  <c r="BN23" i="9"/>
  <c r="BJ23" i="9"/>
  <c r="BH23" i="9"/>
  <c r="BD23" i="9"/>
  <c r="BB23" i="9"/>
  <c r="AX23" i="9"/>
  <c r="AW23" i="9"/>
  <c r="AV23" i="9"/>
  <c r="AR23" i="9"/>
  <c r="AP23" i="9"/>
  <c r="AQ23" i="9" s="1"/>
  <c r="AL23" i="9"/>
  <c r="AJ23" i="9"/>
  <c r="AK23" i="9" s="1"/>
  <c r="AF23" i="9"/>
  <c r="AD23" i="9"/>
  <c r="AE23" i="9" s="1"/>
  <c r="Z23" i="9"/>
  <c r="Y23" i="9"/>
  <c r="X23" i="9"/>
  <c r="T23" i="9"/>
  <c r="S23" i="9"/>
  <c r="R23" i="9"/>
  <c r="N23" i="9"/>
  <c r="M23" i="9"/>
  <c r="L23" i="9"/>
  <c r="H23" i="9"/>
  <c r="F23" i="9"/>
  <c r="B23" i="9"/>
  <c r="EC22" i="9"/>
  <c r="EB22" i="9"/>
  <c r="DX22" i="9"/>
  <c r="DW22" i="9"/>
  <c r="DV22" i="9"/>
  <c r="DR22" i="9"/>
  <c r="DQ22" i="9"/>
  <c r="DP22" i="9"/>
  <c r="DL22" i="9"/>
  <c r="DK22" i="9"/>
  <c r="DJ22" i="9"/>
  <c r="DF22" i="9"/>
  <c r="DD22" i="9"/>
  <c r="DE22" i="9" s="1"/>
  <c r="CZ22" i="9"/>
  <c r="CY22" i="9"/>
  <c r="CX22" i="9"/>
  <c r="CT22" i="9"/>
  <c r="CS22" i="9"/>
  <c r="CR22" i="9"/>
  <c r="CN22" i="9"/>
  <c r="CM22" i="9"/>
  <c r="CL22" i="9"/>
  <c r="CH22" i="9"/>
  <c r="CF22" i="9"/>
  <c r="CG22" i="9" s="1"/>
  <c r="CB22" i="9"/>
  <c r="BZ22" i="9"/>
  <c r="CA22" i="9" s="1"/>
  <c r="BV22" i="9"/>
  <c r="BT22" i="9"/>
  <c r="BP22" i="9"/>
  <c r="BO22" i="9"/>
  <c r="BN22" i="9"/>
  <c r="BJ22" i="9"/>
  <c r="BI22" i="9"/>
  <c r="BH22" i="9"/>
  <c r="BD22" i="9"/>
  <c r="BC22" i="9"/>
  <c r="BB22" i="9"/>
  <c r="AX22" i="9"/>
  <c r="AW22" i="9"/>
  <c r="AV22" i="9"/>
  <c r="AR22" i="9"/>
  <c r="AQ22" i="9"/>
  <c r="AP22" i="9"/>
  <c r="AL22" i="9"/>
  <c r="AJ22" i="9"/>
  <c r="AK22" i="9" s="1"/>
  <c r="AF22" i="9"/>
  <c r="AD22" i="9"/>
  <c r="Z22" i="9"/>
  <c r="X22" i="9"/>
  <c r="Y22" i="9" s="1"/>
  <c r="T22" i="9"/>
  <c r="R22" i="9"/>
  <c r="S22" i="9" s="1"/>
  <c r="N22" i="9"/>
  <c r="L22" i="9"/>
  <c r="M22" i="9" s="1"/>
  <c r="H22" i="9"/>
  <c r="G22" i="9"/>
  <c r="F22" i="9"/>
  <c r="B22" i="9"/>
  <c r="EC21" i="9"/>
  <c r="EB21" i="9"/>
  <c r="DX21" i="9"/>
  <c r="DW21" i="9"/>
  <c r="DV21" i="9"/>
  <c r="DR21" i="9"/>
  <c r="DQ21" i="9"/>
  <c r="DP21" i="9"/>
  <c r="DL21" i="9"/>
  <c r="DK21" i="9"/>
  <c r="DJ21" i="9"/>
  <c r="DF21" i="9"/>
  <c r="DE21" i="9"/>
  <c r="DD21" i="9"/>
  <c r="CZ21" i="9"/>
  <c r="CY21" i="9"/>
  <c r="CX21" i="9"/>
  <c r="CT21" i="9"/>
  <c r="CR21" i="9"/>
  <c r="CN21" i="9"/>
  <c r="CM21" i="9"/>
  <c r="CL21" i="9"/>
  <c r="CH21" i="9"/>
  <c r="CF21" i="9"/>
  <c r="CG21" i="9" s="1"/>
  <c r="CB21" i="9"/>
  <c r="BZ21" i="9"/>
  <c r="CA21" i="9" s="1"/>
  <c r="BV21" i="9"/>
  <c r="BU21" i="9"/>
  <c r="BT21" i="9"/>
  <c r="BP21" i="9"/>
  <c r="BO21" i="9"/>
  <c r="BN21" i="9"/>
  <c r="BJ21" i="9"/>
  <c r="BH21" i="9"/>
  <c r="BD21" i="9"/>
  <c r="BC21" i="9"/>
  <c r="BB21" i="9"/>
  <c r="AX21" i="9"/>
  <c r="AV21" i="9"/>
  <c r="AR21" i="9"/>
  <c r="AQ21" i="9"/>
  <c r="AP21" i="9"/>
  <c r="AL21" i="9"/>
  <c r="AK21" i="9"/>
  <c r="AJ21" i="9"/>
  <c r="AF21" i="9"/>
  <c r="AE21" i="9"/>
  <c r="AD21" i="9"/>
  <c r="Z21" i="9"/>
  <c r="Y21" i="9"/>
  <c r="X21" i="9"/>
  <c r="T21" i="9"/>
  <c r="S21" i="9"/>
  <c r="R21" i="9"/>
  <c r="N21" i="9"/>
  <c r="M21" i="9"/>
  <c r="L21" i="9"/>
  <c r="H21" i="9"/>
  <c r="F21" i="9"/>
  <c r="B21" i="9"/>
  <c r="EC20" i="9"/>
  <c r="EB20" i="9"/>
  <c r="DX20" i="9"/>
  <c r="DW20" i="9"/>
  <c r="DV20" i="9"/>
  <c r="DR20" i="9"/>
  <c r="DQ20" i="9"/>
  <c r="DP20" i="9"/>
  <c r="DL20" i="9"/>
  <c r="DJ20" i="9"/>
  <c r="DF20" i="9"/>
  <c r="DE20" i="9"/>
  <c r="DD20" i="9"/>
  <c r="CZ20" i="9"/>
  <c r="CY20" i="9"/>
  <c r="CX20" i="9"/>
  <c r="CT20" i="9"/>
  <c r="CR20" i="9"/>
  <c r="CN20" i="9"/>
  <c r="CL20" i="9"/>
  <c r="CM20" i="9" s="1"/>
  <c r="CH20" i="9"/>
  <c r="CG20" i="9"/>
  <c r="CF20" i="9"/>
  <c r="CB20" i="9"/>
  <c r="BZ20" i="9"/>
  <c r="BV20" i="9"/>
  <c r="BT20" i="9"/>
  <c r="BU20" i="9" s="1"/>
  <c r="BP20" i="9"/>
  <c r="BN20" i="9"/>
  <c r="BJ20" i="9"/>
  <c r="BI20" i="9"/>
  <c r="BH20" i="9"/>
  <c r="BD20" i="9"/>
  <c r="BB20" i="9"/>
  <c r="BC20" i="9" s="1"/>
  <c r="AX20" i="9"/>
  <c r="AV20" i="9"/>
  <c r="AW20" i="9" s="1"/>
  <c r="AR20" i="9"/>
  <c r="AP20" i="9"/>
  <c r="AQ20" i="9" s="1"/>
  <c r="AL20" i="9"/>
  <c r="AK20" i="9"/>
  <c r="AJ20" i="9"/>
  <c r="AF20" i="9"/>
  <c r="AD20" i="9"/>
  <c r="Z20" i="9"/>
  <c r="Y20" i="9"/>
  <c r="X20" i="9"/>
  <c r="T20" i="9"/>
  <c r="R20" i="9"/>
  <c r="N20" i="9"/>
  <c r="L20" i="9"/>
  <c r="H20" i="9"/>
  <c r="F20" i="9"/>
  <c r="B20" i="9"/>
  <c r="EC19" i="9"/>
  <c r="EB19" i="9"/>
  <c r="DX19" i="9"/>
  <c r="DW19" i="9"/>
  <c r="DV19" i="9"/>
  <c r="DR19" i="9"/>
  <c r="DQ19" i="9"/>
  <c r="DP19" i="9"/>
  <c r="DL19" i="9"/>
  <c r="DK19" i="9"/>
  <c r="DJ19" i="9"/>
  <c r="DF19" i="9"/>
  <c r="DE19" i="9"/>
  <c r="DD19" i="9"/>
  <c r="CZ19" i="9"/>
  <c r="CX19" i="9"/>
  <c r="CT19" i="9"/>
  <c r="CR19" i="9"/>
  <c r="CN19" i="9"/>
  <c r="CM19" i="9"/>
  <c r="CL19" i="9"/>
  <c r="CH19" i="9"/>
  <c r="CG19" i="9"/>
  <c r="CF19" i="9"/>
  <c r="CB19" i="9"/>
  <c r="BZ19" i="9"/>
  <c r="BV19" i="9"/>
  <c r="BU19" i="9"/>
  <c r="BT19" i="9"/>
  <c r="BP19" i="9"/>
  <c r="BO19" i="9"/>
  <c r="BN19" i="9"/>
  <c r="BJ19" i="9"/>
  <c r="BI19" i="9"/>
  <c r="BH19" i="9"/>
  <c r="BD19" i="9"/>
  <c r="BB19" i="9"/>
  <c r="AX19" i="9"/>
  <c r="AV19" i="9"/>
  <c r="AW19" i="9" s="1"/>
  <c r="AR19" i="9"/>
  <c r="AP19" i="9"/>
  <c r="AQ19" i="9" s="1"/>
  <c r="AL19" i="9"/>
  <c r="AK19" i="9"/>
  <c r="AJ19" i="9"/>
  <c r="AF19" i="9"/>
  <c r="AD19" i="9"/>
  <c r="Z19" i="9"/>
  <c r="Y19" i="9"/>
  <c r="X19" i="9"/>
  <c r="T19" i="9"/>
  <c r="S19" i="9"/>
  <c r="R19" i="9"/>
  <c r="N19" i="9"/>
  <c r="M19" i="9"/>
  <c r="L19" i="9"/>
  <c r="H19" i="9"/>
  <c r="F19" i="9"/>
  <c r="B19" i="9"/>
  <c r="EC18" i="9"/>
  <c r="EB18" i="9"/>
  <c r="DX18" i="9"/>
  <c r="DW18" i="9"/>
  <c r="DV18" i="9"/>
  <c r="DR18" i="9"/>
  <c r="DQ18" i="9"/>
  <c r="DP18" i="9"/>
  <c r="DL18" i="9"/>
  <c r="DK18" i="9"/>
  <c r="DJ18" i="9"/>
  <c r="DF18" i="9"/>
  <c r="DE18" i="9"/>
  <c r="DD18" i="9"/>
  <c r="CZ18" i="9"/>
  <c r="CY18" i="9"/>
  <c r="CX18" i="9"/>
  <c r="CT18" i="9"/>
  <c r="CR18" i="9"/>
  <c r="CN18" i="9"/>
  <c r="CL18" i="9"/>
  <c r="CH18" i="9"/>
  <c r="CG18" i="9"/>
  <c r="CF18" i="9"/>
  <c r="CB18" i="9"/>
  <c r="BZ18" i="9"/>
  <c r="BV18" i="9"/>
  <c r="BT18" i="9"/>
  <c r="BP18" i="9"/>
  <c r="BN18" i="9"/>
  <c r="BO18" i="9" s="1"/>
  <c r="BJ18" i="9"/>
  <c r="BH18" i="9"/>
  <c r="BI18" i="9" s="1"/>
  <c r="BD18" i="9"/>
  <c r="BC18" i="9"/>
  <c r="BB18" i="9"/>
  <c r="AX18" i="9"/>
  <c r="AW18" i="9"/>
  <c r="AV18" i="9"/>
  <c r="AR18" i="9"/>
  <c r="AP18" i="9"/>
  <c r="AL18" i="9"/>
  <c r="AK18" i="9"/>
  <c r="AJ18" i="9"/>
  <c r="AF18" i="9"/>
  <c r="AE18" i="9"/>
  <c r="AD18" i="9"/>
  <c r="Z18" i="9"/>
  <c r="Y18" i="9"/>
  <c r="X18" i="9"/>
  <c r="T18" i="9"/>
  <c r="R18" i="9"/>
  <c r="S18" i="9" s="1"/>
  <c r="N18" i="9"/>
  <c r="L18" i="9"/>
  <c r="M18" i="9" s="1"/>
  <c r="H18" i="9"/>
  <c r="F18" i="9"/>
  <c r="B18" i="9"/>
  <c r="EC17" i="9"/>
  <c r="EB17" i="9"/>
  <c r="DX17" i="9"/>
  <c r="DV17" i="9"/>
  <c r="DR17" i="9"/>
  <c r="DQ17" i="9"/>
  <c r="DP17" i="9"/>
  <c r="DL17" i="9"/>
  <c r="DK17" i="9"/>
  <c r="DJ17" i="9"/>
  <c r="DF17" i="9"/>
  <c r="DE17" i="9"/>
  <c r="DD17" i="9"/>
  <c r="CZ17" i="9"/>
  <c r="CY17" i="9"/>
  <c r="CX17" i="9"/>
  <c r="CT17" i="9"/>
  <c r="CR17" i="9"/>
  <c r="CN17" i="9"/>
  <c r="CM17" i="9"/>
  <c r="CL17" i="9"/>
  <c r="CH17" i="9"/>
  <c r="CF17" i="9"/>
  <c r="CG17" i="9" s="1"/>
  <c r="CB17" i="9"/>
  <c r="BZ17" i="9"/>
  <c r="BV17" i="9"/>
  <c r="BT17" i="9"/>
  <c r="BU17" i="9" s="1"/>
  <c r="BP17" i="9"/>
  <c r="BO17" i="9"/>
  <c r="BN17" i="9"/>
  <c r="BJ17" i="9"/>
  <c r="BI17" i="9"/>
  <c r="BH17" i="9"/>
  <c r="BD17" i="9"/>
  <c r="BC17" i="9"/>
  <c r="BB17" i="9"/>
  <c r="AX17" i="9"/>
  <c r="AV17" i="9"/>
  <c r="AR17" i="9"/>
  <c r="AQ17" i="9"/>
  <c r="AP17" i="9"/>
  <c r="AL17" i="9"/>
  <c r="AK17" i="9"/>
  <c r="AJ17" i="9"/>
  <c r="AF17" i="9"/>
  <c r="AD17" i="9"/>
  <c r="Z17" i="9"/>
  <c r="X17" i="9"/>
  <c r="Y17" i="9" s="1"/>
  <c r="T17" i="9"/>
  <c r="R17" i="9"/>
  <c r="S17" i="9" s="1"/>
  <c r="N17" i="9"/>
  <c r="M17" i="9"/>
  <c r="L17" i="9"/>
  <c r="H17" i="9"/>
  <c r="F17" i="9"/>
  <c r="B17" i="9"/>
  <c r="EP14" i="9"/>
  <c r="B61" i="16" s="1"/>
  <c r="EN14" i="9"/>
  <c r="C61" i="15" s="1"/>
  <c r="EI14" i="9"/>
  <c r="G61" i="13" s="1"/>
  <c r="EH14" i="9"/>
  <c r="EG14" i="9"/>
  <c r="E61" i="13" s="1"/>
  <c r="EF14" i="9"/>
  <c r="EP13" i="9"/>
  <c r="B60" i="16" s="1"/>
  <c r="EN13" i="9"/>
  <c r="C60" i="15" s="1"/>
  <c r="EI13" i="9"/>
  <c r="G60" i="13" s="1"/>
  <c r="EH13" i="9"/>
  <c r="EG13" i="9"/>
  <c r="E60" i="13" s="1"/>
  <c r="EF13" i="9"/>
  <c r="EP12" i="9"/>
  <c r="B59" i="16" s="1"/>
  <c r="EN12" i="9"/>
  <c r="C59" i="15" s="1"/>
  <c r="EI12" i="9"/>
  <c r="G59" i="13" s="1"/>
  <c r="EH12" i="9"/>
  <c r="EG12" i="9"/>
  <c r="E59" i="13" s="1"/>
  <c r="EF12" i="9"/>
  <c r="EP11" i="9"/>
  <c r="B58" i="16" s="1"/>
  <c r="EN11" i="9"/>
  <c r="C58" i="15" s="1"/>
  <c r="EI11" i="9"/>
  <c r="G58" i="13" s="1"/>
  <c r="EH11" i="9"/>
  <c r="EG11" i="9"/>
  <c r="E58" i="13" s="1"/>
  <c r="EF11" i="9"/>
  <c r="EP10" i="9"/>
  <c r="B57" i="16" s="1"/>
  <c r="EN10" i="9"/>
  <c r="C57" i="15" s="1"/>
  <c r="EI10" i="9"/>
  <c r="G57" i="13" s="1"/>
  <c r="EH10" i="9"/>
  <c r="EG10" i="9"/>
  <c r="E57" i="13" s="1"/>
  <c r="EF10" i="9"/>
  <c r="EP9" i="9"/>
  <c r="B56" i="16" s="1"/>
  <c r="EN9" i="9"/>
  <c r="C56" i="15" s="1"/>
  <c r="EI9" i="9"/>
  <c r="G56" i="13" s="1"/>
  <c r="EH9" i="9"/>
  <c r="EG9" i="9"/>
  <c r="E56" i="13" s="1"/>
  <c r="EF9" i="9"/>
  <c r="EP8" i="9"/>
  <c r="B55" i="16" s="1"/>
  <c r="EN8" i="9"/>
  <c r="C55" i="15" s="1"/>
  <c r="EI8" i="9"/>
  <c r="G55" i="13" s="1"/>
  <c r="EH8" i="9"/>
  <c r="F55" i="13" s="1"/>
  <c r="EG8" i="9"/>
  <c r="E55" i="13" s="1"/>
  <c r="EF8" i="9"/>
  <c r="D55" i="13" s="1"/>
  <c r="EP7" i="9"/>
  <c r="B54" i="16" s="1"/>
  <c r="EN7" i="9"/>
  <c r="C54" i="15" s="1"/>
  <c r="EI7" i="9"/>
  <c r="G54" i="13" s="1"/>
  <c r="EH7" i="9"/>
  <c r="F54" i="13" s="1"/>
  <c r="EG7" i="9"/>
  <c r="E54" i="13" s="1"/>
  <c r="EF7" i="9"/>
  <c r="D54" i="13" s="1"/>
  <c r="EP6" i="9"/>
  <c r="B53" i="16" s="1"/>
  <c r="EN6" i="9"/>
  <c r="C53" i="15" s="1"/>
  <c r="EI6" i="9"/>
  <c r="G53" i="13" s="1"/>
  <c r="EH6" i="9"/>
  <c r="EG6" i="9"/>
  <c r="E53" i="13" s="1"/>
  <c r="EF6" i="9"/>
  <c r="EP5" i="9"/>
  <c r="B52" i="16" s="1"/>
  <c r="EN5" i="9"/>
  <c r="C52" i="15" s="1"/>
  <c r="EI5" i="9"/>
  <c r="G52" i="13" s="1"/>
  <c r="EH5" i="9"/>
  <c r="F52" i="13" s="1"/>
  <c r="EG5" i="9"/>
  <c r="E52" i="13" s="1"/>
  <c r="EF5" i="9"/>
  <c r="EP4" i="9"/>
  <c r="B51" i="16" s="1"/>
  <c r="EN4" i="9"/>
  <c r="C51" i="15" s="1"/>
  <c r="EI4" i="9"/>
  <c r="G51" i="13" s="1"/>
  <c r="EH4" i="9"/>
  <c r="F51" i="13" s="1"/>
  <c r="EG4" i="9"/>
  <c r="E51" i="13" s="1"/>
  <c r="EF4" i="9"/>
  <c r="D51" i="13" s="1"/>
  <c r="EP3" i="9"/>
  <c r="B50" i="16" s="1"/>
  <c r="EN3" i="9"/>
  <c r="C50" i="15" s="1"/>
  <c r="EI3" i="9"/>
  <c r="G50" i="13" s="1"/>
  <c r="EH3" i="9"/>
  <c r="F50" i="13" s="1"/>
  <c r="EG3" i="9"/>
  <c r="E50" i="13" s="1"/>
  <c r="EF3" i="9"/>
  <c r="D50" i="13" s="1"/>
  <c r="DX40" i="10"/>
  <c r="DR40" i="10"/>
  <c r="DW28" i="10" s="1"/>
  <c r="DL40" i="10"/>
  <c r="DF40" i="10"/>
  <c r="DK28" i="10" s="1"/>
  <c r="CZ40" i="10"/>
  <c r="DE28" i="10" s="1"/>
  <c r="CT40" i="10"/>
  <c r="CN40" i="10"/>
  <c r="CS28" i="10" s="1"/>
  <c r="CH40" i="10"/>
  <c r="CB40" i="10"/>
  <c r="BV40" i="10"/>
  <c r="CA28" i="10" s="1"/>
  <c r="BP40" i="10"/>
  <c r="BJ40" i="10"/>
  <c r="BO28" i="10" s="1"/>
  <c r="BD40" i="10"/>
  <c r="BI28" i="10" s="1"/>
  <c r="AX40" i="10"/>
  <c r="BC28" i="10" s="1"/>
  <c r="AR40" i="10"/>
  <c r="AW28" i="10" s="1"/>
  <c r="AL40" i="10"/>
  <c r="AF40" i="10"/>
  <c r="Z40" i="10"/>
  <c r="T40" i="10"/>
  <c r="Y28" i="10" s="1"/>
  <c r="N40" i="10"/>
  <c r="S28" i="10" s="1"/>
  <c r="H40" i="10"/>
  <c r="M28" i="10" s="1"/>
  <c r="B40" i="10"/>
  <c r="DX39" i="10"/>
  <c r="DR39" i="10"/>
  <c r="DL39" i="10"/>
  <c r="DF39" i="10"/>
  <c r="CZ39" i="10"/>
  <c r="DE27" i="10" s="1"/>
  <c r="CT39" i="10"/>
  <c r="CY27" i="10" s="1"/>
  <c r="CN39" i="10"/>
  <c r="CS27" i="10" s="1"/>
  <c r="CH39" i="10"/>
  <c r="CB39" i="10"/>
  <c r="BV39" i="10"/>
  <c r="BP39" i="10"/>
  <c r="BU27" i="10" s="1"/>
  <c r="BJ39" i="10"/>
  <c r="BO27" i="10" s="1"/>
  <c r="BD39" i="10"/>
  <c r="BI27" i="10" s="1"/>
  <c r="AX39" i="10"/>
  <c r="BC27" i="10" s="1"/>
  <c r="AR39" i="10"/>
  <c r="AL39" i="10"/>
  <c r="AF39" i="10"/>
  <c r="Z39" i="10"/>
  <c r="T39" i="10"/>
  <c r="Y27" i="10" s="1"/>
  <c r="N39" i="10"/>
  <c r="S27" i="10" s="1"/>
  <c r="H39" i="10"/>
  <c r="M27" i="10" s="1"/>
  <c r="B39" i="10"/>
  <c r="G27" i="10" s="1"/>
  <c r="DX38" i="10"/>
  <c r="EC26" i="10" s="1"/>
  <c r="DR38" i="10"/>
  <c r="DL38" i="10"/>
  <c r="DF38" i="10"/>
  <c r="CZ38" i="10"/>
  <c r="DE26" i="10" s="1"/>
  <c r="CT38" i="10"/>
  <c r="CY26" i="10" s="1"/>
  <c r="CN38" i="10"/>
  <c r="CS26" i="10" s="1"/>
  <c r="CH38" i="10"/>
  <c r="CM26" i="10" s="1"/>
  <c r="CB38" i="10"/>
  <c r="CG26" i="10" s="1"/>
  <c r="BV38" i="10"/>
  <c r="BP38" i="10"/>
  <c r="BU26" i="10" s="1"/>
  <c r="BJ38" i="10"/>
  <c r="BD38" i="10"/>
  <c r="AX38" i="10"/>
  <c r="AR38" i="10"/>
  <c r="AW26" i="10" s="1"/>
  <c r="AL38" i="10"/>
  <c r="AQ26" i="10" s="1"/>
  <c r="AF38" i="10"/>
  <c r="AK26" i="10" s="1"/>
  <c r="Z38" i="10"/>
  <c r="T38" i="10"/>
  <c r="Y26" i="10" s="1"/>
  <c r="N38" i="10"/>
  <c r="H38" i="10"/>
  <c r="M26" i="10" s="1"/>
  <c r="B38" i="10"/>
  <c r="G26" i="10" s="1"/>
  <c r="DX37" i="10"/>
  <c r="EC25" i="10" s="1"/>
  <c r="DR37" i="10"/>
  <c r="DW25" i="10" s="1"/>
  <c r="DL37" i="10"/>
  <c r="DQ25" i="10" s="1"/>
  <c r="DF37" i="10"/>
  <c r="CZ37" i="10"/>
  <c r="CT37" i="10"/>
  <c r="CN37" i="10"/>
  <c r="CS25" i="10" s="1"/>
  <c r="CH37" i="10"/>
  <c r="CB37" i="10"/>
  <c r="CG25" i="10" s="1"/>
  <c r="BV37" i="10"/>
  <c r="BP37" i="10"/>
  <c r="BJ37" i="10"/>
  <c r="BD37" i="10"/>
  <c r="AX37" i="10"/>
  <c r="BC25" i="10" s="1"/>
  <c r="AR37" i="10"/>
  <c r="AL37" i="10"/>
  <c r="AF37" i="10"/>
  <c r="AK25" i="10" s="1"/>
  <c r="Z37" i="10"/>
  <c r="AE25" i="10" s="1"/>
  <c r="T37" i="10"/>
  <c r="Y25" i="10" s="1"/>
  <c r="N37" i="10"/>
  <c r="S25" i="10" s="1"/>
  <c r="H37" i="10"/>
  <c r="B37" i="10"/>
  <c r="DX36" i="10"/>
  <c r="DR36" i="10"/>
  <c r="DL36" i="10"/>
  <c r="DQ24" i="10" s="1"/>
  <c r="DF36" i="10"/>
  <c r="DK24" i="10" s="1"/>
  <c r="CZ36" i="10"/>
  <c r="DE24" i="10" s="1"/>
  <c r="CT36" i="10"/>
  <c r="CN36" i="10"/>
  <c r="CS24" i="10" s="1"/>
  <c r="CH36" i="10"/>
  <c r="CB36" i="10"/>
  <c r="BV36" i="10"/>
  <c r="BP36" i="10"/>
  <c r="BU24" i="10" s="1"/>
  <c r="BJ36" i="10"/>
  <c r="BO24" i="10" s="1"/>
  <c r="BD36" i="10"/>
  <c r="BI24" i="10" s="1"/>
  <c r="AX36" i="10"/>
  <c r="BC24" i="10" s="1"/>
  <c r="AR36" i="10"/>
  <c r="AL36" i="10"/>
  <c r="AQ24" i="10" s="1"/>
  <c r="AF36" i="10"/>
  <c r="Z36" i="10"/>
  <c r="T36" i="10"/>
  <c r="Y24" i="10" s="1"/>
  <c r="N36" i="10"/>
  <c r="S24" i="10" s="1"/>
  <c r="H36" i="10"/>
  <c r="M24" i="10" s="1"/>
  <c r="B36" i="10"/>
  <c r="DX35" i="10"/>
  <c r="DR35" i="10"/>
  <c r="DL35" i="10"/>
  <c r="DF35" i="10"/>
  <c r="CZ35" i="10"/>
  <c r="DE23" i="10" s="1"/>
  <c r="CT35" i="10"/>
  <c r="CN35" i="10"/>
  <c r="CS23" i="10" s="1"/>
  <c r="CH35" i="10"/>
  <c r="CB35" i="10"/>
  <c r="BV35" i="10"/>
  <c r="BP35" i="10"/>
  <c r="BJ35" i="10"/>
  <c r="BD35" i="10"/>
  <c r="BI23" i="10" s="1"/>
  <c r="AX35" i="10"/>
  <c r="AR35" i="10"/>
  <c r="AW23" i="10" s="1"/>
  <c r="AL35" i="10"/>
  <c r="AQ23" i="10" s="1"/>
  <c r="AF35" i="10"/>
  <c r="Z35" i="10"/>
  <c r="T35" i="10"/>
  <c r="Y23" i="10" s="1"/>
  <c r="N35" i="10"/>
  <c r="H35" i="10"/>
  <c r="B35" i="10"/>
  <c r="G23" i="10" s="1"/>
  <c r="DX34" i="10"/>
  <c r="DR34" i="10"/>
  <c r="DL34" i="10"/>
  <c r="DF34" i="10"/>
  <c r="CZ34" i="10"/>
  <c r="CT34" i="10"/>
  <c r="CN34" i="10"/>
  <c r="CS22" i="10" s="1"/>
  <c r="CH34" i="10"/>
  <c r="CB34" i="10"/>
  <c r="CG22" i="10" s="1"/>
  <c r="BV34" i="10"/>
  <c r="BP34" i="10"/>
  <c r="BJ34" i="10"/>
  <c r="BD34" i="10"/>
  <c r="AX34" i="10"/>
  <c r="BC22" i="10" s="1"/>
  <c r="AR34" i="10"/>
  <c r="AW22" i="10" s="1"/>
  <c r="AL34" i="10"/>
  <c r="AQ22" i="10" s="1"/>
  <c r="AF34" i="10"/>
  <c r="AK22" i="10" s="1"/>
  <c r="Z34" i="10"/>
  <c r="T34" i="10"/>
  <c r="Y22" i="10" s="1"/>
  <c r="N34" i="10"/>
  <c r="S22" i="10" s="1"/>
  <c r="H34" i="10"/>
  <c r="B34" i="10"/>
  <c r="DX33" i="10"/>
  <c r="DR33" i="10"/>
  <c r="DL33" i="10"/>
  <c r="DQ21" i="10" s="1"/>
  <c r="DF33" i="10"/>
  <c r="CZ33" i="10"/>
  <c r="CT33" i="10"/>
  <c r="CN33" i="10"/>
  <c r="CH33" i="10"/>
  <c r="CB33" i="10"/>
  <c r="BV33" i="10"/>
  <c r="BP33" i="10"/>
  <c r="BU21" i="10" s="1"/>
  <c r="BJ33" i="10"/>
  <c r="BD33" i="10"/>
  <c r="AX33" i="10"/>
  <c r="BC21" i="10" s="1"/>
  <c r="AR33" i="10"/>
  <c r="AL33" i="10"/>
  <c r="AQ21" i="10" s="1"/>
  <c r="AF33" i="10"/>
  <c r="Z33" i="10"/>
  <c r="T33" i="10"/>
  <c r="N33" i="10"/>
  <c r="H33" i="10"/>
  <c r="B33" i="10"/>
  <c r="DX32" i="10"/>
  <c r="DR32" i="10"/>
  <c r="DL32" i="10"/>
  <c r="DF32" i="10"/>
  <c r="CZ32" i="10"/>
  <c r="CT32" i="10"/>
  <c r="CN32" i="10"/>
  <c r="CS20" i="10" s="1"/>
  <c r="CH32" i="10"/>
  <c r="CB32" i="10"/>
  <c r="BV32" i="10"/>
  <c r="BP32" i="10"/>
  <c r="BJ32" i="10"/>
  <c r="BD32" i="10"/>
  <c r="BI20" i="10" s="1"/>
  <c r="AX32" i="10"/>
  <c r="AR32" i="10"/>
  <c r="AL32" i="10"/>
  <c r="AF32" i="10"/>
  <c r="Z32" i="10"/>
  <c r="T32" i="10"/>
  <c r="Y20" i="10" s="1"/>
  <c r="N32" i="10"/>
  <c r="H32" i="10"/>
  <c r="M20" i="10" s="1"/>
  <c r="B32" i="10"/>
  <c r="DX31" i="10"/>
  <c r="DR31" i="10"/>
  <c r="DL31" i="10"/>
  <c r="DF31" i="10"/>
  <c r="CZ31" i="10"/>
  <c r="CT31" i="10"/>
  <c r="CN31" i="10"/>
  <c r="CS19" i="10" s="1"/>
  <c r="CH31" i="10"/>
  <c r="CB31" i="10"/>
  <c r="BV31" i="10"/>
  <c r="BP31" i="10"/>
  <c r="BU19" i="10" s="1"/>
  <c r="BJ31" i="10"/>
  <c r="BD31" i="10"/>
  <c r="AX31" i="10"/>
  <c r="BC19" i="10" s="1"/>
  <c r="AR31" i="10"/>
  <c r="AL31" i="10"/>
  <c r="AF31" i="10"/>
  <c r="Z31" i="10"/>
  <c r="T31" i="10"/>
  <c r="N31" i="10"/>
  <c r="S19" i="10" s="1"/>
  <c r="H31" i="10"/>
  <c r="M19" i="10" s="1"/>
  <c r="B31" i="10"/>
  <c r="DX30" i="10"/>
  <c r="EC18" i="10" s="1"/>
  <c r="DR30" i="10"/>
  <c r="DL30" i="10"/>
  <c r="DF30" i="10"/>
  <c r="CZ30" i="10"/>
  <c r="CT30" i="10"/>
  <c r="CN30" i="10"/>
  <c r="CH30" i="10"/>
  <c r="CB30" i="10"/>
  <c r="CG18" i="10" s="1"/>
  <c r="BV30" i="10"/>
  <c r="BP30" i="10"/>
  <c r="BJ30" i="10"/>
  <c r="BO18" i="10" s="1"/>
  <c r="BD30" i="10"/>
  <c r="AX30" i="10"/>
  <c r="AR30" i="10"/>
  <c r="AL30" i="10"/>
  <c r="AF30" i="10"/>
  <c r="Z30" i="10"/>
  <c r="T30" i="10"/>
  <c r="N30" i="10"/>
  <c r="H30" i="10"/>
  <c r="M18" i="10" s="1"/>
  <c r="B30" i="10"/>
  <c r="DX29" i="10"/>
  <c r="DR29" i="10"/>
  <c r="DR41" i="10" s="1"/>
  <c r="DL29" i="10"/>
  <c r="DQ17" i="10" s="1"/>
  <c r="DF29" i="10"/>
  <c r="CZ29" i="10"/>
  <c r="CT29" i="10"/>
  <c r="CN29" i="10"/>
  <c r="CS17" i="10" s="1"/>
  <c r="CH29" i="10"/>
  <c r="CM17" i="10" s="1"/>
  <c r="CB29" i="10"/>
  <c r="BV29" i="10"/>
  <c r="BV41" i="10" s="1"/>
  <c r="BP29" i="10"/>
  <c r="BU17" i="10" s="1"/>
  <c r="BJ29" i="10"/>
  <c r="BJ41" i="10" s="1"/>
  <c r="BD29" i="10"/>
  <c r="AX29" i="10"/>
  <c r="AR29" i="10"/>
  <c r="AL29" i="10"/>
  <c r="AF29" i="10"/>
  <c r="Z29" i="10"/>
  <c r="Z41" i="10" s="1"/>
  <c r="T29" i="10"/>
  <c r="Y17" i="10" s="1"/>
  <c r="N29" i="10"/>
  <c r="N41" i="10" s="1"/>
  <c r="H29" i="10"/>
  <c r="M17" i="10" s="1"/>
  <c r="B29" i="10"/>
  <c r="EC28" i="10"/>
  <c r="EB28" i="10"/>
  <c r="DX28" i="10"/>
  <c r="DV28" i="10"/>
  <c r="DR28" i="10"/>
  <c r="DQ28" i="10"/>
  <c r="DP28" i="10"/>
  <c r="DL28" i="10"/>
  <c r="DJ28" i="10"/>
  <c r="DF28" i="10"/>
  <c r="DD28" i="10"/>
  <c r="CZ28" i="10"/>
  <c r="CY28" i="10"/>
  <c r="CX28" i="10"/>
  <c r="CT28" i="10"/>
  <c r="CR28" i="10"/>
  <c r="CN28" i="10"/>
  <c r="CM28" i="10"/>
  <c r="CL28" i="10"/>
  <c r="CH28" i="10"/>
  <c r="CG28" i="10"/>
  <c r="CF28" i="10"/>
  <c r="CB28" i="10"/>
  <c r="BZ28" i="10"/>
  <c r="BV28" i="10"/>
  <c r="BU28" i="10"/>
  <c r="BT28" i="10"/>
  <c r="BP28" i="10"/>
  <c r="BN28" i="10"/>
  <c r="BJ28" i="10"/>
  <c r="BH28" i="10"/>
  <c r="BD28" i="10"/>
  <c r="BB28" i="10"/>
  <c r="AX28" i="10"/>
  <c r="AV28" i="10"/>
  <c r="AR28" i="10"/>
  <c r="AQ28" i="10"/>
  <c r="AP28" i="10"/>
  <c r="AL28" i="10"/>
  <c r="AK28" i="10"/>
  <c r="AJ28" i="10"/>
  <c r="AF28" i="10"/>
  <c r="AE28" i="10"/>
  <c r="AD28" i="10"/>
  <c r="Z28" i="10"/>
  <c r="X28" i="10"/>
  <c r="T28" i="10"/>
  <c r="R28" i="10"/>
  <c r="N28" i="10"/>
  <c r="L28" i="10"/>
  <c r="H28" i="10"/>
  <c r="G28" i="10"/>
  <c r="F28" i="10"/>
  <c r="B28" i="10"/>
  <c r="EC27" i="10"/>
  <c r="EB27" i="10"/>
  <c r="DX27" i="10"/>
  <c r="DW27" i="10"/>
  <c r="DV27" i="10"/>
  <c r="DR27" i="10"/>
  <c r="DQ27" i="10"/>
  <c r="DP27" i="10"/>
  <c r="DL27" i="10"/>
  <c r="DK27" i="10"/>
  <c r="DJ27" i="10"/>
  <c r="DF27" i="10"/>
  <c r="DD27" i="10"/>
  <c r="CZ27" i="10"/>
  <c r="CX27" i="10"/>
  <c r="CT27" i="10"/>
  <c r="CR27" i="10"/>
  <c r="CN27" i="10"/>
  <c r="CM27" i="10"/>
  <c r="CL27" i="10"/>
  <c r="CH27" i="10"/>
  <c r="CG27" i="10"/>
  <c r="CF27" i="10"/>
  <c r="CB27" i="10"/>
  <c r="CA27" i="10"/>
  <c r="BZ27" i="10"/>
  <c r="BV27" i="10"/>
  <c r="BT27" i="10"/>
  <c r="BP27" i="10"/>
  <c r="BN27" i="10"/>
  <c r="BJ27" i="10"/>
  <c r="BH27" i="10"/>
  <c r="BD27" i="10"/>
  <c r="BB27" i="10"/>
  <c r="AX27" i="10"/>
  <c r="AV27" i="10"/>
  <c r="AR27" i="10"/>
  <c r="AQ27" i="10"/>
  <c r="AP27" i="10"/>
  <c r="AL27" i="10"/>
  <c r="AK27" i="10"/>
  <c r="AJ27" i="10"/>
  <c r="AF27" i="10"/>
  <c r="AE27" i="10"/>
  <c r="AD27" i="10"/>
  <c r="Z27" i="10"/>
  <c r="X27" i="10"/>
  <c r="T27" i="10"/>
  <c r="R27" i="10"/>
  <c r="N27" i="10"/>
  <c r="L27" i="10"/>
  <c r="H27" i="10"/>
  <c r="F27" i="10"/>
  <c r="B27" i="10"/>
  <c r="EB26" i="10"/>
  <c r="DX26" i="10"/>
  <c r="DW26" i="10"/>
  <c r="DV26" i="10"/>
  <c r="DR26" i="10"/>
  <c r="DQ26" i="10"/>
  <c r="DP26" i="10"/>
  <c r="DL26" i="10"/>
  <c r="DK26" i="10"/>
  <c r="DJ26" i="10"/>
  <c r="DF26" i="10"/>
  <c r="DD26" i="10"/>
  <c r="CZ26" i="10"/>
  <c r="CX26" i="10"/>
  <c r="CT26" i="10"/>
  <c r="CR26" i="10"/>
  <c r="CN26" i="10"/>
  <c r="CL26" i="10"/>
  <c r="CH26" i="10"/>
  <c r="CF26" i="10"/>
  <c r="CB26" i="10"/>
  <c r="CA26" i="10"/>
  <c r="BZ26" i="10"/>
  <c r="BV26" i="10"/>
  <c r="BT26" i="10"/>
  <c r="BP26" i="10"/>
  <c r="BO26" i="10"/>
  <c r="BN26" i="10"/>
  <c r="BJ26" i="10"/>
  <c r="BI26" i="10"/>
  <c r="BH26" i="10"/>
  <c r="BD26" i="10"/>
  <c r="BC26" i="10"/>
  <c r="BB26" i="10"/>
  <c r="AX26" i="10"/>
  <c r="AV26" i="10"/>
  <c r="AR26" i="10"/>
  <c r="AP26" i="10"/>
  <c r="AL26" i="10"/>
  <c r="AJ26" i="10"/>
  <c r="AF26" i="10"/>
  <c r="AE26" i="10"/>
  <c r="AD26" i="10"/>
  <c r="Z26" i="10"/>
  <c r="X26" i="10"/>
  <c r="T26" i="10"/>
  <c r="S26" i="10"/>
  <c r="R26" i="10"/>
  <c r="N26" i="10"/>
  <c r="L26" i="10"/>
  <c r="H26" i="10"/>
  <c r="F26" i="10"/>
  <c r="B26" i="10"/>
  <c r="EB25" i="10"/>
  <c r="DX25" i="10"/>
  <c r="DV25" i="10"/>
  <c r="DR25" i="10"/>
  <c r="DP25" i="10"/>
  <c r="DL25" i="10"/>
  <c r="DK25" i="10"/>
  <c r="DJ25" i="10"/>
  <c r="DF25" i="10"/>
  <c r="DE25" i="10"/>
  <c r="DD25" i="10"/>
  <c r="CZ25" i="10"/>
  <c r="CY25" i="10"/>
  <c r="CX25" i="10"/>
  <c r="CT25" i="10"/>
  <c r="CR25" i="10"/>
  <c r="CN25" i="10"/>
  <c r="CM25" i="10"/>
  <c r="CL25" i="10"/>
  <c r="CH25" i="10"/>
  <c r="CF25" i="10"/>
  <c r="CB25" i="10"/>
  <c r="BZ25" i="10"/>
  <c r="BV25" i="10"/>
  <c r="BT25" i="10"/>
  <c r="BP25" i="10"/>
  <c r="BO25" i="10"/>
  <c r="BN25" i="10"/>
  <c r="BJ25" i="10"/>
  <c r="BI25" i="10"/>
  <c r="BH25" i="10"/>
  <c r="BD25" i="10"/>
  <c r="BB25" i="10"/>
  <c r="AX25" i="10"/>
  <c r="AW25" i="10"/>
  <c r="AV25" i="10"/>
  <c r="AR25" i="10"/>
  <c r="AP25" i="10"/>
  <c r="AQ25" i="10" s="1"/>
  <c r="AL25" i="10"/>
  <c r="AJ25" i="10"/>
  <c r="AF25" i="10"/>
  <c r="AD25" i="10"/>
  <c r="Z25" i="10"/>
  <c r="X25" i="10"/>
  <c r="T25" i="10"/>
  <c r="R25" i="10"/>
  <c r="N25" i="10"/>
  <c r="M25" i="10"/>
  <c r="L25" i="10"/>
  <c r="H25" i="10"/>
  <c r="G25" i="10"/>
  <c r="F25" i="10"/>
  <c r="B25" i="10"/>
  <c r="EC24" i="10"/>
  <c r="EB24" i="10"/>
  <c r="DX24" i="10"/>
  <c r="DW24" i="10"/>
  <c r="DV24" i="10"/>
  <c r="DR24" i="10"/>
  <c r="DP24" i="10"/>
  <c r="DL24" i="10"/>
  <c r="DJ24" i="10"/>
  <c r="DF24" i="10"/>
  <c r="DD24" i="10"/>
  <c r="CZ24" i="10"/>
  <c r="CY24" i="10"/>
  <c r="CX24" i="10"/>
  <c r="CT24" i="10"/>
  <c r="CR24" i="10"/>
  <c r="CN24" i="10"/>
  <c r="CM24" i="10"/>
  <c r="CL24" i="10"/>
  <c r="CH24" i="10"/>
  <c r="CG24" i="10"/>
  <c r="CF24" i="10"/>
  <c r="CB24" i="10"/>
  <c r="CA24" i="10"/>
  <c r="BZ24" i="10"/>
  <c r="BV24" i="10"/>
  <c r="BT24" i="10"/>
  <c r="BP24" i="10"/>
  <c r="BN24" i="10"/>
  <c r="BJ24" i="10"/>
  <c r="BH24" i="10"/>
  <c r="BD24" i="10"/>
  <c r="BB24" i="10"/>
  <c r="AX24" i="10"/>
  <c r="AW24" i="10"/>
  <c r="AV24" i="10"/>
  <c r="AR24" i="10"/>
  <c r="AP24" i="10"/>
  <c r="AL24" i="10"/>
  <c r="AK24" i="10"/>
  <c r="AJ24" i="10"/>
  <c r="AF24" i="10"/>
  <c r="AE24" i="10"/>
  <c r="AD24" i="10"/>
  <c r="Z24" i="10"/>
  <c r="X24" i="10"/>
  <c r="T24" i="10"/>
  <c r="R24" i="10"/>
  <c r="N24" i="10"/>
  <c r="L24" i="10"/>
  <c r="H24" i="10"/>
  <c r="G24" i="10"/>
  <c r="F24" i="10"/>
  <c r="B24" i="10"/>
  <c r="EC23" i="10"/>
  <c r="EB23" i="10"/>
  <c r="DX23" i="10"/>
  <c r="DW23" i="10"/>
  <c r="DV23" i="10"/>
  <c r="DR23" i="10"/>
  <c r="DQ23" i="10"/>
  <c r="DP23" i="10"/>
  <c r="DL23" i="10"/>
  <c r="DK23" i="10"/>
  <c r="DJ23" i="10"/>
  <c r="DF23" i="10"/>
  <c r="DD23" i="10"/>
  <c r="CZ23" i="10"/>
  <c r="CY23" i="10"/>
  <c r="CX23" i="10"/>
  <c r="CT23" i="10"/>
  <c r="CR23" i="10"/>
  <c r="CN23" i="10"/>
  <c r="CM23" i="10"/>
  <c r="CL23" i="10"/>
  <c r="CH23" i="10"/>
  <c r="CG23" i="10"/>
  <c r="CF23" i="10"/>
  <c r="CB23" i="10"/>
  <c r="CA23" i="10"/>
  <c r="BZ23" i="10"/>
  <c r="BV23" i="10"/>
  <c r="BU23" i="10"/>
  <c r="BT23" i="10"/>
  <c r="BP23" i="10"/>
  <c r="BO23" i="10"/>
  <c r="BN23" i="10"/>
  <c r="BJ23" i="10"/>
  <c r="BH23" i="10"/>
  <c r="BD23" i="10"/>
  <c r="BC23" i="10"/>
  <c r="BB23" i="10"/>
  <c r="AX23" i="10"/>
  <c r="AV23" i="10"/>
  <c r="AR23" i="10"/>
  <c r="AP23" i="10"/>
  <c r="AL23" i="10"/>
  <c r="AK23" i="10"/>
  <c r="AJ23" i="10"/>
  <c r="AF23" i="10"/>
  <c r="AE23" i="10"/>
  <c r="AD23" i="10"/>
  <c r="Z23" i="10"/>
  <c r="X23" i="10"/>
  <c r="T23" i="10"/>
  <c r="S23" i="10"/>
  <c r="R23" i="10"/>
  <c r="N23" i="10"/>
  <c r="L23" i="10"/>
  <c r="H23" i="10"/>
  <c r="F23" i="10"/>
  <c r="B23" i="10"/>
  <c r="EC22" i="10"/>
  <c r="EB22" i="10"/>
  <c r="DX22" i="10"/>
  <c r="DW22" i="10"/>
  <c r="DV22" i="10"/>
  <c r="DR22" i="10"/>
  <c r="DQ22" i="10"/>
  <c r="DP22" i="10"/>
  <c r="DL22" i="10"/>
  <c r="DK22" i="10"/>
  <c r="DJ22" i="10"/>
  <c r="DF22" i="10"/>
  <c r="DE22" i="10"/>
  <c r="DD22" i="10"/>
  <c r="CZ22" i="10"/>
  <c r="CY22" i="10"/>
  <c r="CX22" i="10"/>
  <c r="CT22" i="10"/>
  <c r="CR22" i="10"/>
  <c r="CN22" i="10"/>
  <c r="CM22" i="10"/>
  <c r="CL22" i="10"/>
  <c r="CH22" i="10"/>
  <c r="CF22" i="10"/>
  <c r="CB22" i="10"/>
  <c r="CA22" i="10"/>
  <c r="BZ22" i="10"/>
  <c r="BV22" i="10"/>
  <c r="BU22" i="10"/>
  <c r="BT22" i="10"/>
  <c r="BP22" i="10"/>
  <c r="BO22" i="10"/>
  <c r="BN22" i="10"/>
  <c r="BJ22" i="10"/>
  <c r="BI22" i="10"/>
  <c r="BH22" i="10"/>
  <c r="BD22" i="10"/>
  <c r="BB22" i="10"/>
  <c r="AX22" i="10"/>
  <c r="AV22" i="10"/>
  <c r="AR22" i="10"/>
  <c r="AP22" i="10"/>
  <c r="AL22" i="10"/>
  <c r="AJ22" i="10"/>
  <c r="AF22" i="10"/>
  <c r="AE22" i="10"/>
  <c r="AD22" i="10"/>
  <c r="Z22" i="10"/>
  <c r="X22" i="10"/>
  <c r="T22" i="10"/>
  <c r="R22" i="10"/>
  <c r="N22" i="10"/>
  <c r="M22" i="10"/>
  <c r="L22" i="10"/>
  <c r="H22" i="10"/>
  <c r="F22" i="10"/>
  <c r="B22" i="10"/>
  <c r="EC21" i="10"/>
  <c r="EB21" i="10"/>
  <c r="DX21" i="10"/>
  <c r="DW21" i="10"/>
  <c r="DV21" i="10"/>
  <c r="DR21" i="10"/>
  <c r="DP21" i="10"/>
  <c r="DL21" i="10"/>
  <c r="DK21" i="10"/>
  <c r="DJ21" i="10"/>
  <c r="DF21" i="10"/>
  <c r="DE21" i="10"/>
  <c r="DD21" i="10"/>
  <c r="CZ21" i="10"/>
  <c r="CY21" i="10"/>
  <c r="CX21" i="10"/>
  <c r="CT21" i="10"/>
  <c r="CS21" i="10"/>
  <c r="CR21" i="10"/>
  <c r="CN21" i="10"/>
  <c r="CM21" i="10"/>
  <c r="CL21" i="10"/>
  <c r="CH21" i="10"/>
  <c r="CG21" i="10"/>
  <c r="CF21" i="10"/>
  <c r="CB21" i="10"/>
  <c r="CA21" i="10"/>
  <c r="BZ21" i="10"/>
  <c r="BV21" i="10"/>
  <c r="BT21" i="10"/>
  <c r="BP21" i="10"/>
  <c r="BO21" i="10"/>
  <c r="BN21" i="10"/>
  <c r="BJ21" i="10"/>
  <c r="BI21" i="10"/>
  <c r="BH21" i="10"/>
  <c r="BD21" i="10"/>
  <c r="BB21" i="10"/>
  <c r="AX21" i="10"/>
  <c r="AV21" i="10"/>
  <c r="AW21" i="10" s="1"/>
  <c r="AR21" i="10"/>
  <c r="AP21" i="10"/>
  <c r="AL21" i="10"/>
  <c r="AK21" i="10"/>
  <c r="AJ21" i="10"/>
  <c r="AF21" i="10"/>
  <c r="AE21" i="10"/>
  <c r="AD21" i="10"/>
  <c r="Z21" i="10"/>
  <c r="X21" i="10"/>
  <c r="T21" i="10"/>
  <c r="S21" i="10"/>
  <c r="R21" i="10"/>
  <c r="N21" i="10"/>
  <c r="M21" i="10"/>
  <c r="L21" i="10"/>
  <c r="H21" i="10"/>
  <c r="G21" i="10"/>
  <c r="F21" i="10"/>
  <c r="B21" i="10"/>
  <c r="EC20" i="10"/>
  <c r="EB20" i="10"/>
  <c r="DX20" i="10"/>
  <c r="DW20" i="10"/>
  <c r="DV20" i="10"/>
  <c r="DR20" i="10"/>
  <c r="DQ20" i="10"/>
  <c r="DP20" i="10"/>
  <c r="DL20" i="10"/>
  <c r="DK20" i="10"/>
  <c r="DJ20" i="10"/>
  <c r="DF20" i="10"/>
  <c r="DD20" i="10"/>
  <c r="CZ20" i="10"/>
  <c r="CY20" i="10"/>
  <c r="CX20" i="10"/>
  <c r="CT20" i="10"/>
  <c r="CR20" i="10"/>
  <c r="CN20" i="10"/>
  <c r="CM20" i="10"/>
  <c r="CL20" i="10"/>
  <c r="CH20" i="10"/>
  <c r="CG20" i="10"/>
  <c r="CF20" i="10"/>
  <c r="CB20" i="10"/>
  <c r="CA20" i="10"/>
  <c r="BZ20" i="10"/>
  <c r="BV20" i="10"/>
  <c r="BU20" i="10"/>
  <c r="BT20" i="10"/>
  <c r="BP20" i="10"/>
  <c r="BN20" i="10"/>
  <c r="BJ20" i="10"/>
  <c r="BH20" i="10"/>
  <c r="BD20" i="10"/>
  <c r="BC20" i="10"/>
  <c r="BB20" i="10"/>
  <c r="AX20" i="10"/>
  <c r="AV20" i="10"/>
  <c r="AR20" i="10"/>
  <c r="AQ20" i="10"/>
  <c r="AP20" i="10"/>
  <c r="AL20" i="10"/>
  <c r="AK20" i="10"/>
  <c r="AJ20" i="10"/>
  <c r="AF20" i="10"/>
  <c r="AE20" i="10"/>
  <c r="AD20" i="10"/>
  <c r="Z20" i="10"/>
  <c r="X20" i="10"/>
  <c r="T20" i="10"/>
  <c r="S20" i="10"/>
  <c r="R20" i="10"/>
  <c r="N20" i="10"/>
  <c r="L20" i="10"/>
  <c r="H20" i="10"/>
  <c r="F20" i="10"/>
  <c r="G20" i="10" s="1"/>
  <c r="B20" i="10"/>
  <c r="EC19" i="10"/>
  <c r="EB19" i="10"/>
  <c r="DX19" i="10"/>
  <c r="DW19" i="10"/>
  <c r="DV19" i="10"/>
  <c r="DR19" i="10"/>
  <c r="DQ19" i="10"/>
  <c r="DP19" i="10"/>
  <c r="DL19" i="10"/>
  <c r="DK19" i="10"/>
  <c r="DJ19" i="10"/>
  <c r="DF19" i="10"/>
  <c r="DE19" i="10"/>
  <c r="DD19" i="10"/>
  <c r="CZ19" i="10"/>
  <c r="CY19" i="10"/>
  <c r="CX19" i="10"/>
  <c r="CT19" i="10"/>
  <c r="CR19" i="10"/>
  <c r="CN19" i="10"/>
  <c r="CM19" i="10"/>
  <c r="CL19" i="10"/>
  <c r="CH19" i="10"/>
  <c r="CG19" i="10"/>
  <c r="CF19" i="10"/>
  <c r="CB19" i="10"/>
  <c r="BZ19" i="10"/>
  <c r="CA19" i="10" s="1"/>
  <c r="BV19" i="10"/>
  <c r="BT19" i="10"/>
  <c r="BP19" i="10"/>
  <c r="BO19" i="10"/>
  <c r="BN19" i="10"/>
  <c r="BJ19" i="10"/>
  <c r="BI19" i="10"/>
  <c r="BH19" i="10"/>
  <c r="BD19" i="10"/>
  <c r="BB19" i="10"/>
  <c r="AX19" i="10"/>
  <c r="AV19" i="10"/>
  <c r="AR19" i="10"/>
  <c r="AQ19" i="10"/>
  <c r="AP19" i="10"/>
  <c r="AL19" i="10"/>
  <c r="AK19" i="10"/>
  <c r="AJ19" i="10"/>
  <c r="AF19" i="10"/>
  <c r="AE19" i="10"/>
  <c r="AD19" i="10"/>
  <c r="Z19" i="10"/>
  <c r="Y19" i="10"/>
  <c r="X19" i="10"/>
  <c r="T19" i="10"/>
  <c r="R19" i="10"/>
  <c r="N19" i="10"/>
  <c r="L19" i="10"/>
  <c r="H19" i="10"/>
  <c r="F19" i="10"/>
  <c r="G19" i="10" s="1"/>
  <c r="B19" i="10"/>
  <c r="EB18" i="10"/>
  <c r="DX18" i="10"/>
  <c r="DW18" i="10"/>
  <c r="DV18" i="10"/>
  <c r="DR18" i="10"/>
  <c r="DQ18" i="10"/>
  <c r="DP18" i="10"/>
  <c r="DL18" i="10"/>
  <c r="DK18" i="10"/>
  <c r="DJ18" i="10"/>
  <c r="DF18" i="10"/>
  <c r="DE18" i="10"/>
  <c r="DD18" i="10"/>
  <c r="CZ18" i="10"/>
  <c r="CY18" i="10"/>
  <c r="CX18" i="10"/>
  <c r="CT18" i="10"/>
  <c r="CS18" i="10"/>
  <c r="CR18" i="10"/>
  <c r="CN18" i="10"/>
  <c r="CM18" i="10"/>
  <c r="CL18" i="10"/>
  <c r="CH18" i="10"/>
  <c r="CF18" i="10"/>
  <c r="CB18" i="10"/>
  <c r="BZ18" i="10"/>
  <c r="CA18" i="10" s="1"/>
  <c r="BV18" i="10"/>
  <c r="BT18" i="10"/>
  <c r="BP18" i="10"/>
  <c r="BN18" i="10"/>
  <c r="BJ18" i="10"/>
  <c r="BI18" i="10"/>
  <c r="BH18" i="10"/>
  <c r="BD18" i="10"/>
  <c r="BC18" i="10"/>
  <c r="BB18" i="10"/>
  <c r="AX18" i="10"/>
  <c r="AW18" i="10"/>
  <c r="AV18" i="10"/>
  <c r="AR18" i="10"/>
  <c r="AQ18" i="10"/>
  <c r="AP18" i="10"/>
  <c r="AL18" i="10"/>
  <c r="AJ18" i="10"/>
  <c r="AF18" i="10"/>
  <c r="AD18" i="10"/>
  <c r="AE18" i="10" s="1"/>
  <c r="Z18" i="10"/>
  <c r="X18" i="10"/>
  <c r="T18" i="10"/>
  <c r="R18" i="10"/>
  <c r="S18" i="10" s="1"/>
  <c r="N18" i="10"/>
  <c r="L18" i="10"/>
  <c r="H18" i="10"/>
  <c r="F18" i="10"/>
  <c r="G18" i="10" s="1"/>
  <c r="B18" i="10"/>
  <c r="EC17" i="10"/>
  <c r="EB17" i="10"/>
  <c r="DX17" i="10"/>
  <c r="DW17" i="10"/>
  <c r="DV17" i="10"/>
  <c r="DR17" i="10"/>
  <c r="DP17" i="10"/>
  <c r="DL17" i="10"/>
  <c r="DK17" i="10"/>
  <c r="DJ17" i="10"/>
  <c r="DF17" i="10"/>
  <c r="DE17" i="10"/>
  <c r="DD17" i="10"/>
  <c r="CZ17" i="10"/>
  <c r="CY17" i="10"/>
  <c r="CX17" i="10"/>
  <c r="CT17" i="10"/>
  <c r="CR17" i="10"/>
  <c r="CN17" i="10"/>
  <c r="CL17" i="10"/>
  <c r="CH17" i="10"/>
  <c r="CG17" i="10"/>
  <c r="CF17" i="10"/>
  <c r="CB17" i="10"/>
  <c r="CA17" i="10"/>
  <c r="BZ17" i="10"/>
  <c r="BV17" i="10"/>
  <c r="BT17" i="10"/>
  <c r="BP17" i="10"/>
  <c r="BO17" i="10"/>
  <c r="BN17" i="10"/>
  <c r="BJ17" i="10"/>
  <c r="BI17" i="10"/>
  <c r="BH17" i="10"/>
  <c r="BD17" i="10"/>
  <c r="BC17" i="10"/>
  <c r="BB17" i="10"/>
  <c r="AX17" i="10"/>
  <c r="AW17" i="10"/>
  <c r="AV17" i="10"/>
  <c r="AR17" i="10"/>
  <c r="AP17" i="10"/>
  <c r="AL17" i="10"/>
  <c r="AK17" i="10"/>
  <c r="AJ17" i="10"/>
  <c r="AF17" i="10"/>
  <c r="AE17" i="10"/>
  <c r="AD17" i="10"/>
  <c r="Z17" i="10"/>
  <c r="X17" i="10"/>
  <c r="T17" i="10"/>
  <c r="R17" i="10"/>
  <c r="N17" i="10"/>
  <c r="L17" i="10"/>
  <c r="H17" i="10"/>
  <c r="G17" i="10"/>
  <c r="F17" i="10"/>
  <c r="B17" i="10"/>
  <c r="EP14" i="10"/>
  <c r="B49" i="16" s="1"/>
  <c r="EN14" i="10"/>
  <c r="C49" i="15" s="1"/>
  <c r="EI14" i="10"/>
  <c r="G49" i="13" s="1"/>
  <c r="EH14" i="10"/>
  <c r="EG14" i="10"/>
  <c r="E49" i="13" s="1"/>
  <c r="EF14" i="10"/>
  <c r="EP13" i="10"/>
  <c r="B48" i="16" s="1"/>
  <c r="EN13" i="10"/>
  <c r="C48" i="15" s="1"/>
  <c r="EI13" i="10"/>
  <c r="G48" i="13" s="1"/>
  <c r="EH13" i="10"/>
  <c r="EG13" i="10"/>
  <c r="E48" i="13" s="1"/>
  <c r="EF13" i="10"/>
  <c r="EP12" i="10"/>
  <c r="B47" i="16" s="1"/>
  <c r="EN12" i="10"/>
  <c r="C47" i="15" s="1"/>
  <c r="EI12" i="10"/>
  <c r="G47" i="13" s="1"/>
  <c r="EH12" i="10"/>
  <c r="EG12" i="10"/>
  <c r="E47" i="13" s="1"/>
  <c r="EF12" i="10"/>
  <c r="EP11" i="10"/>
  <c r="B46" i="16" s="1"/>
  <c r="EN11" i="10"/>
  <c r="C46" i="15" s="1"/>
  <c r="EI11" i="10"/>
  <c r="G46" i="13" s="1"/>
  <c r="EH11" i="10"/>
  <c r="EG11" i="10"/>
  <c r="E46" i="13" s="1"/>
  <c r="EF11" i="10"/>
  <c r="EP10" i="10"/>
  <c r="B45" i="16" s="1"/>
  <c r="EN10" i="10"/>
  <c r="C45" i="15" s="1"/>
  <c r="EI10" i="10"/>
  <c r="G45" i="13" s="1"/>
  <c r="EH10" i="10"/>
  <c r="F45" i="13" s="1"/>
  <c r="EG10" i="10"/>
  <c r="E45" i="13" s="1"/>
  <c r="EF10" i="10"/>
  <c r="EP9" i="10"/>
  <c r="B44" i="16" s="1"/>
  <c r="EN9" i="10"/>
  <c r="C44" i="15" s="1"/>
  <c r="EI9" i="10"/>
  <c r="G44" i="13" s="1"/>
  <c r="EH9" i="10"/>
  <c r="EG9" i="10"/>
  <c r="E44" i="13" s="1"/>
  <c r="EF9" i="10"/>
  <c r="EP8" i="10"/>
  <c r="B43" i="16" s="1"/>
  <c r="EN8" i="10"/>
  <c r="C43" i="15" s="1"/>
  <c r="EI8" i="10"/>
  <c r="G43" i="13" s="1"/>
  <c r="EH8" i="10"/>
  <c r="EG8" i="10"/>
  <c r="E43" i="13" s="1"/>
  <c r="EF8" i="10"/>
  <c r="EP7" i="10"/>
  <c r="B42" i="16" s="1"/>
  <c r="EN7" i="10"/>
  <c r="C42" i="15" s="1"/>
  <c r="EI7" i="10"/>
  <c r="G42" i="13" s="1"/>
  <c r="EH7" i="10"/>
  <c r="EG7" i="10"/>
  <c r="E42" i="13" s="1"/>
  <c r="EF7" i="10"/>
  <c r="EP6" i="10"/>
  <c r="B41" i="16" s="1"/>
  <c r="EN6" i="10"/>
  <c r="C41" i="15" s="1"/>
  <c r="EI6" i="10"/>
  <c r="G41" i="13" s="1"/>
  <c r="EH6" i="10"/>
  <c r="EG6" i="10"/>
  <c r="E41" i="13" s="1"/>
  <c r="EF6" i="10"/>
  <c r="EP5" i="10"/>
  <c r="B40" i="16" s="1"/>
  <c r="EN5" i="10"/>
  <c r="C40" i="15" s="1"/>
  <c r="EI5" i="10"/>
  <c r="G40" i="13" s="1"/>
  <c r="EH5" i="10"/>
  <c r="EG5" i="10"/>
  <c r="E40" i="13" s="1"/>
  <c r="EF5" i="10"/>
  <c r="EP4" i="10"/>
  <c r="B39" i="16" s="1"/>
  <c r="EN4" i="10"/>
  <c r="C39" i="15" s="1"/>
  <c r="EI4" i="10"/>
  <c r="G39" i="13" s="1"/>
  <c r="EH4" i="10"/>
  <c r="EG4" i="10"/>
  <c r="E39" i="13" s="1"/>
  <c r="EF4" i="10"/>
  <c r="EP3" i="10"/>
  <c r="B38" i="16" s="1"/>
  <c r="EN3" i="10"/>
  <c r="C38" i="15" s="1"/>
  <c r="EI3" i="10"/>
  <c r="G38" i="13" s="1"/>
  <c r="EH3" i="10"/>
  <c r="EG3" i="10"/>
  <c r="E38" i="13" s="1"/>
  <c r="EF3" i="10"/>
  <c r="DX40" i="11"/>
  <c r="DR40" i="11"/>
  <c r="DW28" i="11" s="1"/>
  <c r="DL40" i="11"/>
  <c r="DF40" i="11"/>
  <c r="DK28" i="11" s="1"/>
  <c r="CZ40" i="11"/>
  <c r="CT40" i="11"/>
  <c r="CN40" i="11"/>
  <c r="CH40" i="11"/>
  <c r="CB40" i="11"/>
  <c r="BV40" i="11"/>
  <c r="CA28" i="11" s="1"/>
  <c r="BP40" i="11"/>
  <c r="BU28" i="11" s="1"/>
  <c r="BJ40" i="11"/>
  <c r="BM40" i="11" s="1"/>
  <c r="BD40" i="11"/>
  <c r="AX40" i="11"/>
  <c r="AR40" i="11"/>
  <c r="AL40" i="11"/>
  <c r="AF40" i="11"/>
  <c r="Z40" i="11"/>
  <c r="AE28" i="11" s="1"/>
  <c r="T40" i="11"/>
  <c r="Y28" i="11" s="1"/>
  <c r="N40" i="11"/>
  <c r="S28" i="11" s="1"/>
  <c r="H40" i="11"/>
  <c r="B40" i="11"/>
  <c r="G28" i="11" s="1"/>
  <c r="DX39" i="11"/>
  <c r="DR39" i="11"/>
  <c r="DL39" i="11"/>
  <c r="DF39" i="11"/>
  <c r="CZ39" i="11"/>
  <c r="DE27" i="11" s="1"/>
  <c r="CT39" i="11"/>
  <c r="CY27" i="11" s="1"/>
  <c r="CN39" i="11"/>
  <c r="CH39" i="11"/>
  <c r="CB39" i="11"/>
  <c r="BV39" i="11"/>
  <c r="BP39" i="11"/>
  <c r="BU27" i="11" s="1"/>
  <c r="BJ39" i="11"/>
  <c r="BO27" i="11" s="1"/>
  <c r="BD39" i="11"/>
  <c r="AX39" i="11"/>
  <c r="BC27" i="11" s="1"/>
  <c r="AR39" i="11"/>
  <c r="AL39" i="11"/>
  <c r="AF39" i="11"/>
  <c r="Z39" i="11"/>
  <c r="T39" i="11"/>
  <c r="N39" i="11"/>
  <c r="S27" i="11" s="1"/>
  <c r="H39" i="11"/>
  <c r="B39" i="11"/>
  <c r="G27" i="11" s="1"/>
  <c r="DX38" i="11"/>
  <c r="DR38" i="11"/>
  <c r="DL38" i="11"/>
  <c r="DF38" i="11"/>
  <c r="CZ38" i="11"/>
  <c r="DE26" i="11" s="1"/>
  <c r="CT38" i="11"/>
  <c r="CN38" i="11"/>
  <c r="CH38" i="11"/>
  <c r="CM26" i="11" s="1"/>
  <c r="CB38" i="11"/>
  <c r="BV38" i="11"/>
  <c r="BP38" i="11"/>
  <c r="BU26" i="11" s="1"/>
  <c r="BJ38" i="11"/>
  <c r="BO26" i="11" s="1"/>
  <c r="BD38" i="11"/>
  <c r="BI26" i="11" s="1"/>
  <c r="AX38" i="11"/>
  <c r="BC26" i="11" s="1"/>
  <c r="AR38" i="11"/>
  <c r="AW26" i="11" s="1"/>
  <c r="AL38" i="11"/>
  <c r="AQ26" i="11" s="1"/>
  <c r="AF38" i="11"/>
  <c r="Z38" i="11"/>
  <c r="T38" i="11"/>
  <c r="N38" i="11"/>
  <c r="S26" i="11" s="1"/>
  <c r="H38" i="11"/>
  <c r="M26" i="11" s="1"/>
  <c r="B38" i="11"/>
  <c r="G26" i="11" s="1"/>
  <c r="DX37" i="11"/>
  <c r="DR37" i="11"/>
  <c r="DW25" i="11" s="1"/>
  <c r="DL37" i="11"/>
  <c r="DF37" i="11"/>
  <c r="CZ37" i="11"/>
  <c r="DE25" i="11" s="1"/>
  <c r="CT37" i="11"/>
  <c r="CN37" i="11"/>
  <c r="CH37" i="11"/>
  <c r="CM25" i="11" s="1"/>
  <c r="CB37" i="11"/>
  <c r="BV37" i="11"/>
  <c r="CA25" i="11" s="1"/>
  <c r="BP37" i="11"/>
  <c r="BJ37" i="11"/>
  <c r="BD37" i="11"/>
  <c r="AX37" i="11"/>
  <c r="BC25" i="11" s="1"/>
  <c r="AR37" i="11"/>
  <c r="AL37" i="11"/>
  <c r="AF37" i="11"/>
  <c r="Z37" i="11"/>
  <c r="AE25" i="11" s="1"/>
  <c r="T37" i="11"/>
  <c r="Y25" i="11" s="1"/>
  <c r="N37" i="11"/>
  <c r="S25" i="11" s="1"/>
  <c r="H37" i="11"/>
  <c r="B37" i="11"/>
  <c r="DX36" i="11"/>
  <c r="DR36" i="11"/>
  <c r="DL36" i="11"/>
  <c r="DF36" i="11"/>
  <c r="DK24" i="11" s="1"/>
  <c r="CZ36" i="11"/>
  <c r="DE24" i="11" s="1"/>
  <c r="CT36" i="11"/>
  <c r="CN36" i="11"/>
  <c r="CH36" i="11"/>
  <c r="CB36" i="11"/>
  <c r="CG24" i="11" s="1"/>
  <c r="BV36" i="11"/>
  <c r="BP36" i="11"/>
  <c r="BU24" i="11" s="1"/>
  <c r="BJ36" i="11"/>
  <c r="BD36" i="11"/>
  <c r="AX36" i="11"/>
  <c r="BC24" i="11" s="1"/>
  <c r="AR36" i="11"/>
  <c r="AL36" i="11"/>
  <c r="AF36" i="11"/>
  <c r="Z36" i="11"/>
  <c r="T36" i="11"/>
  <c r="N36" i="11"/>
  <c r="H36" i="11"/>
  <c r="B36" i="11"/>
  <c r="DX35" i="11"/>
  <c r="DR35" i="11"/>
  <c r="DL35" i="11"/>
  <c r="DF35" i="11"/>
  <c r="CZ35" i="11"/>
  <c r="DE23" i="11" s="1"/>
  <c r="CT35" i="11"/>
  <c r="CY23" i="11" s="1"/>
  <c r="CN35" i="11"/>
  <c r="CH35" i="11"/>
  <c r="CM23" i="11" s="1"/>
  <c r="CB35" i="11"/>
  <c r="BV35" i="11"/>
  <c r="BP35" i="11"/>
  <c r="BU23" i="11" s="1"/>
  <c r="BJ35" i="11"/>
  <c r="BD35" i="11"/>
  <c r="AX35" i="11"/>
  <c r="AR35" i="11"/>
  <c r="AW23" i="11" s="1"/>
  <c r="AL35" i="11"/>
  <c r="AQ23" i="11" s="1"/>
  <c r="AF35" i="11"/>
  <c r="AK23" i="11" s="1"/>
  <c r="Z35" i="11"/>
  <c r="T35" i="11"/>
  <c r="N35" i="11"/>
  <c r="H35" i="11"/>
  <c r="B35" i="11"/>
  <c r="G23" i="11" s="1"/>
  <c r="DX34" i="11"/>
  <c r="DR34" i="11"/>
  <c r="DL34" i="11"/>
  <c r="DF34" i="11"/>
  <c r="CZ34" i="11"/>
  <c r="DE22" i="11" s="1"/>
  <c r="CT34" i="11"/>
  <c r="CN34" i="11"/>
  <c r="CH34" i="11"/>
  <c r="CB34" i="11"/>
  <c r="BV34" i="11"/>
  <c r="BP34" i="11"/>
  <c r="BJ34" i="11"/>
  <c r="BD34" i="11"/>
  <c r="BI22" i="11" s="1"/>
  <c r="AX34" i="11"/>
  <c r="AR34" i="11"/>
  <c r="AL34" i="11"/>
  <c r="AF34" i="11"/>
  <c r="Z34" i="11"/>
  <c r="T34" i="11"/>
  <c r="N34" i="11"/>
  <c r="H34" i="11"/>
  <c r="B34" i="11"/>
  <c r="G22" i="11" s="1"/>
  <c r="DX33" i="11"/>
  <c r="DR33" i="11"/>
  <c r="DW21" i="11" s="1"/>
  <c r="DL33" i="11"/>
  <c r="DF33" i="11"/>
  <c r="CZ33" i="11"/>
  <c r="DE21" i="11" s="1"/>
  <c r="CT33" i="11"/>
  <c r="CN33" i="11"/>
  <c r="CH33" i="11"/>
  <c r="CM21" i="11" s="1"/>
  <c r="CB33" i="11"/>
  <c r="BV33" i="11"/>
  <c r="CA21" i="11" s="1"/>
  <c r="BP33" i="11"/>
  <c r="BJ33" i="11"/>
  <c r="BD33" i="11"/>
  <c r="AX33" i="11"/>
  <c r="BC21" i="11" s="1"/>
  <c r="AR33" i="11"/>
  <c r="AL33" i="11"/>
  <c r="AF33" i="11"/>
  <c r="Z33" i="11"/>
  <c r="AE21" i="11" s="1"/>
  <c r="T33" i="11"/>
  <c r="N33" i="11"/>
  <c r="H33" i="11"/>
  <c r="B33" i="11"/>
  <c r="DX32" i="11"/>
  <c r="DR32" i="11"/>
  <c r="DL32" i="11"/>
  <c r="DF32" i="11"/>
  <c r="DK20" i="11" s="1"/>
  <c r="CZ32" i="11"/>
  <c r="DE20" i="11" s="1"/>
  <c r="CT32" i="11"/>
  <c r="CY20" i="11" s="1"/>
  <c r="CN32" i="11"/>
  <c r="CH32" i="11"/>
  <c r="CM20" i="11" s="1"/>
  <c r="CB32" i="11"/>
  <c r="BV32" i="11"/>
  <c r="BP32" i="11"/>
  <c r="BU20" i="11" s="1"/>
  <c r="BJ32" i="11"/>
  <c r="BO20" i="11" s="1"/>
  <c r="BD32" i="11"/>
  <c r="AX32" i="11"/>
  <c r="AR32" i="11"/>
  <c r="AL32" i="11"/>
  <c r="AF32" i="11"/>
  <c r="Z32" i="11"/>
  <c r="T32" i="11"/>
  <c r="N32" i="11"/>
  <c r="H32" i="11"/>
  <c r="B32" i="11"/>
  <c r="DX31" i="11"/>
  <c r="DR31" i="11"/>
  <c r="DL31" i="11"/>
  <c r="DF31" i="11"/>
  <c r="CZ31" i="11"/>
  <c r="DE19" i="11" s="1"/>
  <c r="CT31" i="11"/>
  <c r="CN31" i="11"/>
  <c r="CH31" i="11"/>
  <c r="CM19" i="11" s="1"/>
  <c r="CB31" i="11"/>
  <c r="BV31" i="11"/>
  <c r="BP31" i="11"/>
  <c r="BJ31" i="11"/>
  <c r="BD31" i="11"/>
  <c r="AX31" i="11"/>
  <c r="AR31" i="11"/>
  <c r="AL31" i="11"/>
  <c r="AF31" i="11"/>
  <c r="Z31" i="11"/>
  <c r="T31" i="11"/>
  <c r="N31" i="11"/>
  <c r="H31" i="11"/>
  <c r="B31" i="11"/>
  <c r="G19" i="11" s="1"/>
  <c r="DX30" i="11"/>
  <c r="DR30" i="11"/>
  <c r="DL30" i="11"/>
  <c r="DF30" i="11"/>
  <c r="CZ30" i="11"/>
  <c r="CT30" i="11"/>
  <c r="CN30" i="11"/>
  <c r="CH30" i="11"/>
  <c r="CM18" i="11" s="1"/>
  <c r="CB30" i="11"/>
  <c r="BV30" i="11"/>
  <c r="CA18" i="11" s="1"/>
  <c r="BP30" i="11"/>
  <c r="BJ30" i="11"/>
  <c r="BD30" i="11"/>
  <c r="BI18" i="11" s="1"/>
  <c r="AX30" i="11"/>
  <c r="AR30" i="11"/>
  <c r="AW18" i="11" s="1"/>
  <c r="AL30" i="11"/>
  <c r="AF30" i="11"/>
  <c r="Z30" i="11"/>
  <c r="T30" i="11"/>
  <c r="N30" i="11"/>
  <c r="H30" i="11"/>
  <c r="B30" i="11"/>
  <c r="DX29" i="11"/>
  <c r="DX41" i="11" s="1"/>
  <c r="DR29" i="11"/>
  <c r="DR41" i="11" s="1"/>
  <c r="DL29" i="11"/>
  <c r="DL41" i="11" s="1"/>
  <c r="DF29" i="11"/>
  <c r="CZ29" i="11"/>
  <c r="CZ41" i="11" s="1"/>
  <c r="CT29" i="11"/>
  <c r="CN29" i="11"/>
  <c r="CN41" i="11" s="1"/>
  <c r="CH29" i="11"/>
  <c r="CM17" i="11" s="1"/>
  <c r="CB29" i="11"/>
  <c r="BV29" i="11"/>
  <c r="BP29" i="11"/>
  <c r="BJ29" i="11"/>
  <c r="BD29" i="11"/>
  <c r="AX29" i="11"/>
  <c r="AR29" i="11"/>
  <c r="AL29" i="11"/>
  <c r="AF29" i="11"/>
  <c r="Z29" i="11"/>
  <c r="Z41" i="11" s="1"/>
  <c r="T29" i="11"/>
  <c r="N29" i="11"/>
  <c r="H29" i="11"/>
  <c r="B29" i="11"/>
  <c r="EC28" i="11"/>
  <c r="EB28" i="11"/>
  <c r="DX28" i="11"/>
  <c r="DV28" i="11"/>
  <c r="DR28" i="11"/>
  <c r="DQ28" i="11"/>
  <c r="DP28" i="11"/>
  <c r="DL28" i="11"/>
  <c r="DJ28" i="11"/>
  <c r="DF28" i="11"/>
  <c r="DE28" i="11"/>
  <c r="DD28" i="11"/>
  <c r="CZ28" i="11"/>
  <c r="CY28" i="11"/>
  <c r="CX28" i="11"/>
  <c r="CT28" i="11"/>
  <c r="CS28" i="11"/>
  <c r="CR28" i="11"/>
  <c r="CN28" i="11"/>
  <c r="CM28" i="11"/>
  <c r="CL28" i="11"/>
  <c r="CH28" i="11"/>
  <c r="CG28" i="11"/>
  <c r="CF28" i="11"/>
  <c r="CB28" i="11"/>
  <c r="BZ28" i="11"/>
  <c r="BV28" i="11"/>
  <c r="BT28" i="11"/>
  <c r="BP28" i="11"/>
  <c r="BN28" i="11"/>
  <c r="BJ28" i="11"/>
  <c r="BI28" i="11"/>
  <c r="BH28" i="11"/>
  <c r="BD28" i="11"/>
  <c r="BC28" i="11"/>
  <c r="BB28" i="11"/>
  <c r="AX28" i="11"/>
  <c r="AW28" i="11"/>
  <c r="AV28" i="11"/>
  <c r="AR28" i="11"/>
  <c r="AQ28" i="11"/>
  <c r="AP28" i="11"/>
  <c r="AL28" i="11"/>
  <c r="AJ28" i="11"/>
  <c r="AF28" i="11"/>
  <c r="AD28" i="11"/>
  <c r="Z28" i="11"/>
  <c r="X28" i="11"/>
  <c r="T28" i="11"/>
  <c r="R28" i="11"/>
  <c r="N28" i="11"/>
  <c r="M28" i="11"/>
  <c r="L28" i="11"/>
  <c r="H28" i="11"/>
  <c r="F28" i="11"/>
  <c r="B28" i="11"/>
  <c r="EC27" i="11"/>
  <c r="EB27" i="11"/>
  <c r="DX27" i="11"/>
  <c r="DW27" i="11"/>
  <c r="DV27" i="11"/>
  <c r="DR27" i="11"/>
  <c r="DQ27" i="11"/>
  <c r="DP27" i="11"/>
  <c r="DL27" i="11"/>
  <c r="DK27" i="11"/>
  <c r="DJ27" i="11"/>
  <c r="DF27" i="11"/>
  <c r="DD27" i="11"/>
  <c r="CZ27" i="11"/>
  <c r="CX27" i="11"/>
  <c r="CT27" i="11"/>
  <c r="CS27" i="11"/>
  <c r="CR27" i="11"/>
  <c r="CN27" i="11"/>
  <c r="CM27" i="11"/>
  <c r="CL27" i="11"/>
  <c r="CH27" i="11"/>
  <c r="CG27" i="11"/>
  <c r="CF27" i="11"/>
  <c r="CB27" i="11"/>
  <c r="CA27" i="11"/>
  <c r="BZ27" i="11"/>
  <c r="BV27" i="11"/>
  <c r="BT27" i="11"/>
  <c r="BP27" i="11"/>
  <c r="BN27" i="11"/>
  <c r="BJ27" i="11"/>
  <c r="BI27" i="11"/>
  <c r="BH27" i="11"/>
  <c r="BD27" i="11"/>
  <c r="BB27" i="11"/>
  <c r="AX27" i="11"/>
  <c r="AW27" i="11"/>
  <c r="AV27" i="11"/>
  <c r="AR27" i="11"/>
  <c r="AQ27" i="11"/>
  <c r="AP27" i="11"/>
  <c r="AL27" i="11"/>
  <c r="AK27" i="11"/>
  <c r="AJ27" i="11"/>
  <c r="AF27" i="11"/>
  <c r="AE27" i="11"/>
  <c r="AD27" i="11"/>
  <c r="Z27" i="11"/>
  <c r="X27" i="11"/>
  <c r="T27" i="11"/>
  <c r="R27" i="11"/>
  <c r="N27" i="11"/>
  <c r="M27" i="11"/>
  <c r="L27" i="11"/>
  <c r="H27" i="11"/>
  <c r="F27" i="11"/>
  <c r="B27" i="11"/>
  <c r="EC26" i="11"/>
  <c r="EB26" i="11"/>
  <c r="DX26" i="11"/>
  <c r="DW26" i="11"/>
  <c r="DV26" i="11"/>
  <c r="DR26" i="11"/>
  <c r="DQ26" i="11"/>
  <c r="DP26" i="11"/>
  <c r="DL26" i="11"/>
  <c r="DK26" i="11"/>
  <c r="DJ26" i="11"/>
  <c r="DF26" i="11"/>
  <c r="DD26" i="11"/>
  <c r="CZ26" i="11"/>
  <c r="CY26" i="11"/>
  <c r="CX26" i="11"/>
  <c r="CT26" i="11"/>
  <c r="CS26" i="11"/>
  <c r="CR26" i="11"/>
  <c r="CN26" i="11"/>
  <c r="CL26" i="11"/>
  <c r="CH26" i="11"/>
  <c r="CG26" i="11"/>
  <c r="CF26" i="11"/>
  <c r="CB26" i="11"/>
  <c r="CA26" i="11"/>
  <c r="BZ26" i="11"/>
  <c r="BV26" i="11"/>
  <c r="BT26" i="11"/>
  <c r="BP26" i="11"/>
  <c r="BN26" i="11"/>
  <c r="BJ26" i="11"/>
  <c r="BH26" i="11"/>
  <c r="BD26" i="11"/>
  <c r="BB26" i="11"/>
  <c r="AX26" i="11"/>
  <c r="AV26" i="11"/>
  <c r="AR26" i="11"/>
  <c r="AP26" i="11"/>
  <c r="AL26" i="11"/>
  <c r="AK26" i="11"/>
  <c r="AJ26" i="11"/>
  <c r="AF26" i="11"/>
  <c r="AE26" i="11"/>
  <c r="AD26" i="11"/>
  <c r="Z26" i="11"/>
  <c r="Y26" i="11"/>
  <c r="X26" i="11"/>
  <c r="T26" i="11"/>
  <c r="R26" i="11"/>
  <c r="N26" i="11"/>
  <c r="L26" i="11"/>
  <c r="H26" i="11"/>
  <c r="F26" i="11"/>
  <c r="B26" i="11"/>
  <c r="EC25" i="11"/>
  <c r="EB25" i="11"/>
  <c r="DX25" i="11"/>
  <c r="DV25" i="11"/>
  <c r="DR25" i="11"/>
  <c r="DQ25" i="11"/>
  <c r="DP25" i="11"/>
  <c r="DL25" i="11"/>
  <c r="DK25" i="11"/>
  <c r="DJ25" i="11"/>
  <c r="DF25" i="11"/>
  <c r="DD25" i="11"/>
  <c r="CZ25" i="11"/>
  <c r="CY25" i="11"/>
  <c r="CX25" i="11"/>
  <c r="CT25" i="11"/>
  <c r="CS25" i="11"/>
  <c r="CR25" i="11"/>
  <c r="CN25" i="11"/>
  <c r="CL25" i="11"/>
  <c r="CH25" i="11"/>
  <c r="CG25" i="11"/>
  <c r="CF25" i="11"/>
  <c r="CB25" i="11"/>
  <c r="BZ25" i="11"/>
  <c r="BV25" i="11"/>
  <c r="BU25" i="11"/>
  <c r="BT25" i="11"/>
  <c r="BP25" i="11"/>
  <c r="BO25" i="11"/>
  <c r="BN25" i="11"/>
  <c r="BJ25" i="11"/>
  <c r="BI25" i="11"/>
  <c r="BH25" i="11"/>
  <c r="BD25" i="11"/>
  <c r="BB25" i="11"/>
  <c r="AX25" i="11"/>
  <c r="AV25" i="11"/>
  <c r="AR25" i="11"/>
  <c r="AQ25" i="11"/>
  <c r="AP25" i="11"/>
  <c r="AL25" i="11"/>
  <c r="AK25" i="11"/>
  <c r="AJ25" i="11"/>
  <c r="AF25" i="11"/>
  <c r="AD25" i="11"/>
  <c r="Z25" i="11"/>
  <c r="X25" i="11"/>
  <c r="T25" i="11"/>
  <c r="R25" i="11"/>
  <c r="N25" i="11"/>
  <c r="M25" i="11"/>
  <c r="L25" i="11"/>
  <c r="H25" i="11"/>
  <c r="G25" i="11"/>
  <c r="F25" i="11"/>
  <c r="B25" i="11"/>
  <c r="EC24" i="11"/>
  <c r="EB24" i="11"/>
  <c r="DX24" i="11"/>
  <c r="DW24" i="11"/>
  <c r="DV24" i="11"/>
  <c r="DR24" i="11"/>
  <c r="DQ24" i="11"/>
  <c r="DP24" i="11"/>
  <c r="DL24" i="11"/>
  <c r="DJ24" i="11"/>
  <c r="DF24" i="11"/>
  <c r="DD24" i="11"/>
  <c r="CZ24" i="11"/>
  <c r="CY24" i="11"/>
  <c r="CX24" i="11"/>
  <c r="CT24" i="11"/>
  <c r="CS24" i="11"/>
  <c r="CR24" i="11"/>
  <c r="CN24" i="11"/>
  <c r="CM24" i="11"/>
  <c r="CL24" i="11"/>
  <c r="CH24" i="11"/>
  <c r="CF24" i="11"/>
  <c r="CB24" i="11"/>
  <c r="CA24" i="11"/>
  <c r="BZ24" i="11"/>
  <c r="BV24" i="11"/>
  <c r="BT24" i="11"/>
  <c r="BP24" i="11"/>
  <c r="BN24" i="11"/>
  <c r="BJ24" i="11"/>
  <c r="BI24" i="11"/>
  <c r="BH24" i="11"/>
  <c r="BD24" i="11"/>
  <c r="BB24" i="11"/>
  <c r="AX24" i="11"/>
  <c r="AV24" i="11"/>
  <c r="AW24" i="11" s="1"/>
  <c r="AR24" i="11"/>
  <c r="AP24" i="11"/>
  <c r="AL24" i="11"/>
  <c r="AJ24" i="11"/>
  <c r="AF24" i="11"/>
  <c r="AE24" i="11"/>
  <c r="AD24" i="11"/>
  <c r="Z24" i="11"/>
  <c r="X24" i="11"/>
  <c r="T24" i="11"/>
  <c r="R24" i="11"/>
  <c r="N24" i="11"/>
  <c r="L24" i="11"/>
  <c r="H24" i="11"/>
  <c r="G24" i="11"/>
  <c r="F24" i="11"/>
  <c r="B24" i="11"/>
  <c r="EC23" i="11"/>
  <c r="EB23" i="11"/>
  <c r="DX23" i="11"/>
  <c r="DW23" i="11"/>
  <c r="DV23" i="11"/>
  <c r="DR23" i="11"/>
  <c r="DQ23" i="11"/>
  <c r="DP23" i="11"/>
  <c r="DL23" i="11"/>
  <c r="DK23" i="11"/>
  <c r="DJ23" i="11"/>
  <c r="DF23" i="11"/>
  <c r="DD23" i="11"/>
  <c r="CZ23" i="11"/>
  <c r="CX23" i="11"/>
  <c r="CT23" i="11"/>
  <c r="CS23" i="11"/>
  <c r="CR23" i="11"/>
  <c r="CN23" i="11"/>
  <c r="CL23" i="11"/>
  <c r="CH23" i="11"/>
  <c r="CG23" i="11"/>
  <c r="CF23" i="11"/>
  <c r="CB23" i="11"/>
  <c r="CA23" i="11"/>
  <c r="BZ23" i="11"/>
  <c r="BV23" i="11"/>
  <c r="BT23" i="11"/>
  <c r="BP23" i="11"/>
  <c r="BO23" i="11"/>
  <c r="BN23" i="11"/>
  <c r="BJ23" i="11"/>
  <c r="BI23" i="11"/>
  <c r="BH23" i="11"/>
  <c r="BD23" i="11"/>
  <c r="BC23" i="11"/>
  <c r="BB23" i="11"/>
  <c r="AX23" i="11"/>
  <c r="AV23" i="11"/>
  <c r="AR23" i="11"/>
  <c r="AP23" i="11"/>
  <c r="AL23" i="11"/>
  <c r="AJ23" i="11"/>
  <c r="AF23" i="11"/>
  <c r="AE23" i="11"/>
  <c r="AD23" i="11"/>
  <c r="Z23" i="11"/>
  <c r="X23" i="11"/>
  <c r="T23" i="11"/>
  <c r="S23" i="11"/>
  <c r="R23" i="11"/>
  <c r="N23" i="11"/>
  <c r="M23" i="11"/>
  <c r="L23" i="11"/>
  <c r="H23" i="11"/>
  <c r="F23" i="11"/>
  <c r="B23" i="11"/>
  <c r="EC22" i="11"/>
  <c r="EB22" i="11"/>
  <c r="DX22" i="11"/>
  <c r="DW22" i="11"/>
  <c r="DV22" i="11"/>
  <c r="DR22" i="11"/>
  <c r="DQ22" i="11"/>
  <c r="DP22" i="11"/>
  <c r="DL22" i="11"/>
  <c r="DK22" i="11"/>
  <c r="DJ22" i="11"/>
  <c r="DF22" i="11"/>
  <c r="DD22" i="11"/>
  <c r="CZ22" i="11"/>
  <c r="CY22" i="11"/>
  <c r="CX22" i="11"/>
  <c r="CT22" i="11"/>
  <c r="CS22" i="11"/>
  <c r="CR22" i="11"/>
  <c r="CN22" i="11"/>
  <c r="CL22" i="11"/>
  <c r="CH22" i="11"/>
  <c r="CG22" i="11"/>
  <c r="CF22" i="11"/>
  <c r="CB22" i="11"/>
  <c r="BZ22" i="11"/>
  <c r="CA22" i="11" s="1"/>
  <c r="BV22" i="11"/>
  <c r="BT22" i="11"/>
  <c r="BP22" i="11"/>
  <c r="BO22" i="11"/>
  <c r="BN22" i="11"/>
  <c r="BJ22" i="11"/>
  <c r="BH22" i="11"/>
  <c r="BD22" i="11"/>
  <c r="BC22" i="11"/>
  <c r="BB22" i="11"/>
  <c r="AX22" i="11"/>
  <c r="AV22" i="11"/>
  <c r="AR22" i="11"/>
  <c r="AP22" i="11"/>
  <c r="AL22" i="11"/>
  <c r="AK22" i="11"/>
  <c r="AJ22" i="11"/>
  <c r="AF22" i="11"/>
  <c r="AD22" i="11"/>
  <c r="AE22" i="11" s="1"/>
  <c r="Z22" i="11"/>
  <c r="Y22" i="11"/>
  <c r="X22" i="11"/>
  <c r="T22" i="11"/>
  <c r="R22" i="11"/>
  <c r="S22" i="11" s="1"/>
  <c r="N22" i="11"/>
  <c r="L22" i="11"/>
  <c r="H22" i="11"/>
  <c r="F22" i="11"/>
  <c r="B22" i="11"/>
  <c r="EC21" i="11"/>
  <c r="EB21" i="11"/>
  <c r="DX21" i="11"/>
  <c r="DV21" i="11"/>
  <c r="DR21" i="11"/>
  <c r="DQ21" i="11"/>
  <c r="DP21" i="11"/>
  <c r="DL21" i="11"/>
  <c r="DK21" i="11"/>
  <c r="DJ21" i="11"/>
  <c r="DF21" i="11"/>
  <c r="DD21" i="11"/>
  <c r="CZ21" i="11"/>
  <c r="CX21" i="11"/>
  <c r="CY21" i="11" s="1"/>
  <c r="CT21" i="11"/>
  <c r="CS21" i="11"/>
  <c r="CR21" i="11"/>
  <c r="CN21" i="11"/>
  <c r="CL21" i="11"/>
  <c r="CH21" i="11"/>
  <c r="CG21" i="11"/>
  <c r="CF21" i="11"/>
  <c r="CB21" i="11"/>
  <c r="BZ21" i="11"/>
  <c r="BV21" i="11"/>
  <c r="BT21" i="11"/>
  <c r="BU21" i="11" s="1"/>
  <c r="BP21" i="11"/>
  <c r="BO21" i="11"/>
  <c r="BN21" i="11"/>
  <c r="BJ21" i="11"/>
  <c r="BI21" i="11"/>
  <c r="BH21" i="11"/>
  <c r="BD21" i="11"/>
  <c r="BB21" i="11"/>
  <c r="AX21" i="11"/>
  <c r="AV21" i="11"/>
  <c r="AR21" i="11"/>
  <c r="AP21" i="11"/>
  <c r="AQ21" i="11" s="1"/>
  <c r="AL21" i="11"/>
  <c r="AK21" i="11"/>
  <c r="AJ21" i="11"/>
  <c r="AF21" i="11"/>
  <c r="AD21" i="11"/>
  <c r="Z21" i="11"/>
  <c r="X21" i="11"/>
  <c r="Y21" i="11" s="1"/>
  <c r="T21" i="11"/>
  <c r="R21" i="11"/>
  <c r="N21" i="11"/>
  <c r="L21" i="11"/>
  <c r="H21" i="11"/>
  <c r="F21" i="11"/>
  <c r="B21" i="11"/>
  <c r="EC20" i="11"/>
  <c r="EB20" i="11"/>
  <c r="DX20" i="11"/>
  <c r="DW20" i="11"/>
  <c r="DV20" i="11"/>
  <c r="DR20" i="11"/>
  <c r="DQ20" i="11"/>
  <c r="DP20" i="11"/>
  <c r="DL20" i="11"/>
  <c r="DJ20" i="11"/>
  <c r="DF20" i="11"/>
  <c r="DD20" i="11"/>
  <c r="CZ20" i="11"/>
  <c r="CX20" i="11"/>
  <c r="CT20" i="11"/>
  <c r="CS20" i="11"/>
  <c r="CR20" i="11"/>
  <c r="CN20" i="11"/>
  <c r="CL20" i="11"/>
  <c r="CH20" i="11"/>
  <c r="CF20" i="11"/>
  <c r="CB20" i="11"/>
  <c r="CA20" i="11"/>
  <c r="BZ20" i="11"/>
  <c r="BV20" i="11"/>
  <c r="BT20" i="11"/>
  <c r="BP20" i="11"/>
  <c r="BN20" i="11"/>
  <c r="BJ20" i="11"/>
  <c r="BI20" i="11"/>
  <c r="BH20" i="11"/>
  <c r="BD20" i="11"/>
  <c r="BC20" i="11"/>
  <c r="BB20" i="11"/>
  <c r="AX20" i="11"/>
  <c r="AV20" i="11"/>
  <c r="AW20" i="11" s="1"/>
  <c r="AR20" i="11"/>
  <c r="AP20" i="11"/>
  <c r="AL20" i="11"/>
  <c r="AJ20" i="11"/>
  <c r="AF20" i="11"/>
  <c r="AD20" i="11"/>
  <c r="AE20" i="11" s="1"/>
  <c r="Z20" i="11"/>
  <c r="Y20" i="11"/>
  <c r="X20" i="11"/>
  <c r="T20" i="11"/>
  <c r="R20" i="11"/>
  <c r="N20" i="11"/>
  <c r="M20" i="11"/>
  <c r="L20" i="11"/>
  <c r="H20" i="11"/>
  <c r="F20" i="11"/>
  <c r="B20" i="11"/>
  <c r="EC19" i="11"/>
  <c r="EB19" i="11"/>
  <c r="DX19" i="11"/>
  <c r="DW19" i="11"/>
  <c r="DV19" i="11"/>
  <c r="DR19" i="11"/>
  <c r="DQ19" i="11"/>
  <c r="DP19" i="11"/>
  <c r="DL19" i="11"/>
  <c r="DK19" i="11"/>
  <c r="DJ19" i="11"/>
  <c r="DF19" i="11"/>
  <c r="DD19" i="11"/>
  <c r="CZ19" i="11"/>
  <c r="CY19" i="11"/>
  <c r="CX19" i="11"/>
  <c r="CT19" i="11"/>
  <c r="CR19" i="11"/>
  <c r="CS19" i="11" s="1"/>
  <c r="CN19" i="11"/>
  <c r="CL19" i="11"/>
  <c r="CH19" i="11"/>
  <c r="CG19" i="11"/>
  <c r="CF19" i="11"/>
  <c r="CB19" i="11"/>
  <c r="BZ19" i="11"/>
  <c r="CA19" i="11" s="1"/>
  <c r="BV19" i="11"/>
  <c r="BT19" i="11"/>
  <c r="BP19" i="11"/>
  <c r="BO19" i="11"/>
  <c r="BN19" i="11"/>
  <c r="BJ19" i="11"/>
  <c r="BH19" i="11"/>
  <c r="BI19" i="11" s="1"/>
  <c r="BD19" i="11"/>
  <c r="BB19" i="11"/>
  <c r="AX19" i="11"/>
  <c r="AW19" i="11"/>
  <c r="AV19" i="11"/>
  <c r="AR19" i="11"/>
  <c r="AQ19" i="11"/>
  <c r="AP19" i="11"/>
  <c r="AL19" i="11"/>
  <c r="AJ19" i="11"/>
  <c r="AF19" i="11"/>
  <c r="AD19" i="11"/>
  <c r="AE19" i="11" s="1"/>
  <c r="Z19" i="11"/>
  <c r="X19" i="11"/>
  <c r="T19" i="11"/>
  <c r="S19" i="11"/>
  <c r="R19" i="11"/>
  <c r="N19" i="11"/>
  <c r="L19" i="11"/>
  <c r="H19" i="11"/>
  <c r="F19" i="11"/>
  <c r="B19" i="11"/>
  <c r="EC18" i="11"/>
  <c r="EB18" i="11"/>
  <c r="DX18" i="11"/>
  <c r="DW18" i="11"/>
  <c r="DV18" i="11"/>
  <c r="DR18" i="11"/>
  <c r="DQ18" i="11"/>
  <c r="DP18" i="11"/>
  <c r="DL18" i="11"/>
  <c r="DK18" i="11"/>
  <c r="DJ18" i="11"/>
  <c r="DF18" i="11"/>
  <c r="DE18" i="11"/>
  <c r="DD18" i="11"/>
  <c r="CZ18" i="11"/>
  <c r="CY18" i="11"/>
  <c r="CX18" i="11"/>
  <c r="CT18" i="11"/>
  <c r="CS18" i="11"/>
  <c r="CR18" i="11"/>
  <c r="CN18" i="11"/>
  <c r="CL18" i="11"/>
  <c r="CH18" i="11"/>
  <c r="CF18" i="11"/>
  <c r="CG18" i="11" s="1"/>
  <c r="CB18" i="11"/>
  <c r="BZ18" i="11"/>
  <c r="BV18" i="11"/>
  <c r="BU18" i="11"/>
  <c r="BT18" i="11"/>
  <c r="BP18" i="11"/>
  <c r="BO18" i="11"/>
  <c r="BN18" i="11"/>
  <c r="BJ18" i="11"/>
  <c r="BH18" i="11"/>
  <c r="BD18" i="11"/>
  <c r="BB18" i="11"/>
  <c r="BC18" i="11" s="1"/>
  <c r="AX18" i="11"/>
  <c r="AV18" i="11"/>
  <c r="AR18" i="11"/>
  <c r="AP18" i="11"/>
  <c r="AL18" i="11"/>
  <c r="AJ18" i="11"/>
  <c r="AK18" i="11" s="1"/>
  <c r="AF18" i="11"/>
  <c r="AD18" i="11"/>
  <c r="AE18" i="11" s="1"/>
  <c r="Z18" i="11"/>
  <c r="Y18" i="11"/>
  <c r="X18" i="11"/>
  <c r="T18" i="11"/>
  <c r="S18" i="11"/>
  <c r="R18" i="11"/>
  <c r="N18" i="11"/>
  <c r="L18" i="11"/>
  <c r="H18" i="11"/>
  <c r="F18" i="11"/>
  <c r="B18" i="11"/>
  <c r="EC17" i="11"/>
  <c r="EB17" i="11"/>
  <c r="DX17" i="11"/>
  <c r="DV17" i="11"/>
  <c r="DR17" i="11"/>
  <c r="DQ17" i="11"/>
  <c r="DP17" i="11"/>
  <c r="DL17" i="11"/>
  <c r="DK17" i="11"/>
  <c r="DJ17" i="11"/>
  <c r="DF17" i="11"/>
  <c r="DD17" i="11"/>
  <c r="CZ17" i="11"/>
  <c r="CX17" i="11"/>
  <c r="CT17" i="11"/>
  <c r="CR17" i="11"/>
  <c r="CS17" i="11" s="1"/>
  <c r="CN17" i="11"/>
  <c r="CL17" i="11"/>
  <c r="CH17" i="11"/>
  <c r="CF17" i="11"/>
  <c r="CG17" i="11" s="1"/>
  <c r="CB17" i="11"/>
  <c r="BZ17" i="11"/>
  <c r="BV17" i="11"/>
  <c r="BT17" i="11"/>
  <c r="BU17" i="11" s="1"/>
  <c r="BP17" i="11"/>
  <c r="BO17" i="11"/>
  <c r="BN17" i="11"/>
  <c r="BJ17" i="11"/>
  <c r="BI17" i="11"/>
  <c r="BH17" i="11"/>
  <c r="BD17" i="11"/>
  <c r="BB17" i="11"/>
  <c r="BC17" i="11" s="1"/>
  <c r="AX17" i="11"/>
  <c r="AV17" i="11"/>
  <c r="AR17" i="11"/>
  <c r="AP17" i="11"/>
  <c r="AQ17" i="11" s="1"/>
  <c r="AL17" i="11"/>
  <c r="AK17" i="11"/>
  <c r="AJ17" i="11"/>
  <c r="AF17" i="11"/>
  <c r="AD17" i="11"/>
  <c r="Z17" i="11"/>
  <c r="Y17" i="11"/>
  <c r="X17" i="11"/>
  <c r="T17" i="11"/>
  <c r="R17" i="11"/>
  <c r="N17" i="11"/>
  <c r="L17" i="11"/>
  <c r="M17" i="11" s="1"/>
  <c r="H17" i="11"/>
  <c r="F17" i="11"/>
  <c r="G17" i="11" s="1"/>
  <c r="B17" i="11"/>
  <c r="EP14" i="11"/>
  <c r="B37" i="16" s="1"/>
  <c r="EN14" i="11"/>
  <c r="C37" i="15" s="1"/>
  <c r="EI14" i="11"/>
  <c r="G37" i="13" s="1"/>
  <c r="EH14" i="11"/>
  <c r="EG14" i="11"/>
  <c r="E37" i="13" s="1"/>
  <c r="EF14" i="11"/>
  <c r="EP13" i="11"/>
  <c r="B36" i="16" s="1"/>
  <c r="EN13" i="11"/>
  <c r="C36" i="15" s="1"/>
  <c r="EI13" i="11"/>
  <c r="G36" i="13" s="1"/>
  <c r="EH13" i="11"/>
  <c r="EG13" i="11"/>
  <c r="E36" i="13" s="1"/>
  <c r="EF13" i="11"/>
  <c r="EP12" i="11"/>
  <c r="B35" i="16" s="1"/>
  <c r="EN12" i="11"/>
  <c r="C35" i="15" s="1"/>
  <c r="EI12" i="11"/>
  <c r="G35" i="13" s="1"/>
  <c r="EH12" i="11"/>
  <c r="EG12" i="11"/>
  <c r="E35" i="13" s="1"/>
  <c r="EF12" i="11"/>
  <c r="EP11" i="11"/>
  <c r="B34" i="16" s="1"/>
  <c r="EN11" i="11"/>
  <c r="C34" i="15" s="1"/>
  <c r="EI11" i="11"/>
  <c r="G34" i="13" s="1"/>
  <c r="EH11" i="11"/>
  <c r="EG11" i="11"/>
  <c r="E34" i="13" s="1"/>
  <c r="EF11" i="11"/>
  <c r="EP10" i="11"/>
  <c r="B33" i="16" s="1"/>
  <c r="EN10" i="11"/>
  <c r="C33" i="15" s="1"/>
  <c r="EI10" i="11"/>
  <c r="G33" i="13" s="1"/>
  <c r="EH10" i="11"/>
  <c r="EG10" i="11"/>
  <c r="E33" i="13" s="1"/>
  <c r="EF10" i="11"/>
  <c r="EP9" i="11"/>
  <c r="B32" i="16" s="1"/>
  <c r="EN9" i="11"/>
  <c r="C32" i="15" s="1"/>
  <c r="EI9" i="11"/>
  <c r="G32" i="13" s="1"/>
  <c r="EH9" i="11"/>
  <c r="EG9" i="11"/>
  <c r="E32" i="13" s="1"/>
  <c r="EF9" i="11"/>
  <c r="EP8" i="11"/>
  <c r="B31" i="16" s="1"/>
  <c r="EN8" i="11"/>
  <c r="C31" i="15" s="1"/>
  <c r="EI8" i="11"/>
  <c r="G31" i="13" s="1"/>
  <c r="EH8" i="11"/>
  <c r="F31" i="13" s="1"/>
  <c r="EG8" i="11"/>
  <c r="E31" i="13" s="1"/>
  <c r="EF8" i="11"/>
  <c r="D31" i="13" s="1"/>
  <c r="EP7" i="11"/>
  <c r="B30" i="16" s="1"/>
  <c r="EN7" i="11"/>
  <c r="C30" i="15" s="1"/>
  <c r="EI7" i="11"/>
  <c r="G30" i="13" s="1"/>
  <c r="EH7" i="11"/>
  <c r="EG7" i="11"/>
  <c r="E30" i="13" s="1"/>
  <c r="EF7" i="11"/>
  <c r="EP6" i="11"/>
  <c r="B29" i="16" s="1"/>
  <c r="EN6" i="11"/>
  <c r="C29" i="15" s="1"/>
  <c r="EI6" i="11"/>
  <c r="G29" i="13" s="1"/>
  <c r="EH6" i="11"/>
  <c r="F29" i="13" s="1"/>
  <c r="EG6" i="11"/>
  <c r="E29" i="13" s="1"/>
  <c r="EF6" i="11"/>
  <c r="D29" i="13" s="1"/>
  <c r="EP5" i="11"/>
  <c r="B28" i="16" s="1"/>
  <c r="EN5" i="11"/>
  <c r="C28" i="15" s="1"/>
  <c r="EI5" i="11"/>
  <c r="G28" i="13" s="1"/>
  <c r="EH5" i="11"/>
  <c r="F28" i="13" s="1"/>
  <c r="EG5" i="11"/>
  <c r="E28" i="13" s="1"/>
  <c r="EF5" i="11"/>
  <c r="D28" i="13" s="1"/>
  <c r="EP4" i="11"/>
  <c r="B27" i="16" s="1"/>
  <c r="EN4" i="11"/>
  <c r="C27" i="15" s="1"/>
  <c r="EI4" i="11"/>
  <c r="G27" i="13" s="1"/>
  <c r="EH4" i="11"/>
  <c r="F27" i="13" s="1"/>
  <c r="EG4" i="11"/>
  <c r="E27" i="13" s="1"/>
  <c r="EF4" i="11"/>
  <c r="D27" i="13" s="1"/>
  <c r="EP3" i="11"/>
  <c r="B26" i="16" s="1"/>
  <c r="EN3" i="11"/>
  <c r="C26" i="15" s="1"/>
  <c r="EI3" i="11"/>
  <c r="G26" i="13" s="1"/>
  <c r="EH3" i="11"/>
  <c r="EG3" i="11"/>
  <c r="E26" i="13" s="1"/>
  <c r="EF3" i="11"/>
  <c r="DX40" i="12"/>
  <c r="DR40" i="12"/>
  <c r="DW28" i="12" s="1"/>
  <c r="DL40" i="12"/>
  <c r="DF40" i="12"/>
  <c r="CZ40" i="12"/>
  <c r="CT40" i="12"/>
  <c r="CN40" i="12"/>
  <c r="CH40" i="12"/>
  <c r="CM28" i="12" s="1"/>
  <c r="CB40" i="12"/>
  <c r="BV40" i="12"/>
  <c r="CA28" i="12" s="1"/>
  <c r="BP40" i="12"/>
  <c r="BU28" i="12" s="1"/>
  <c r="BJ40" i="12"/>
  <c r="BM40" i="12" s="1"/>
  <c r="BD40" i="12"/>
  <c r="BI28" i="12" s="1"/>
  <c r="AX40" i="12"/>
  <c r="BC28" i="12" s="1"/>
  <c r="AR40" i="12"/>
  <c r="AW28" i="12" s="1"/>
  <c r="AL40" i="12"/>
  <c r="AQ28" i="12" s="1"/>
  <c r="AF40" i="12"/>
  <c r="Z40" i="12"/>
  <c r="T40" i="12"/>
  <c r="Y28" i="12" s="1"/>
  <c r="N40" i="12"/>
  <c r="H40" i="12"/>
  <c r="B40" i="12"/>
  <c r="G28" i="12" s="1"/>
  <c r="DX39" i="12"/>
  <c r="EC27" i="12" s="1"/>
  <c r="DR39" i="12"/>
  <c r="DW27" i="12" s="1"/>
  <c r="DL39" i="12"/>
  <c r="DF39" i="12"/>
  <c r="CZ39" i="12"/>
  <c r="CT39" i="12"/>
  <c r="CN39" i="12"/>
  <c r="CH39" i="12"/>
  <c r="CM27" i="12" s="1"/>
  <c r="CB39" i="12"/>
  <c r="CG27" i="12" s="1"/>
  <c r="BV39" i="12"/>
  <c r="BP39" i="12"/>
  <c r="BJ39" i="12"/>
  <c r="BD39" i="12"/>
  <c r="AX39" i="12"/>
  <c r="AR39" i="12"/>
  <c r="AL39" i="12"/>
  <c r="AQ27" i="12" s="1"/>
  <c r="AF39" i="12"/>
  <c r="AK27" i="12" s="1"/>
  <c r="Z39" i="12"/>
  <c r="T39" i="12"/>
  <c r="N39" i="12"/>
  <c r="H39" i="12"/>
  <c r="M27" i="12" s="1"/>
  <c r="B39" i="12"/>
  <c r="DX38" i="12"/>
  <c r="DR38" i="12"/>
  <c r="DL38" i="12"/>
  <c r="DQ26" i="12" s="1"/>
  <c r="DF38" i="12"/>
  <c r="DK26" i="12" s="1"/>
  <c r="CZ38" i="12"/>
  <c r="CT38" i="12"/>
  <c r="CN38" i="12"/>
  <c r="CH38" i="12"/>
  <c r="CB38" i="12"/>
  <c r="BV38" i="12"/>
  <c r="CA26" i="12" s="1"/>
  <c r="BP38" i="12"/>
  <c r="BJ38" i="12"/>
  <c r="BO26" i="12" s="1"/>
  <c r="BD38" i="12"/>
  <c r="AX38" i="12"/>
  <c r="AR38" i="12"/>
  <c r="AL38" i="12"/>
  <c r="AF38" i="12"/>
  <c r="Z38" i="12"/>
  <c r="AE26" i="12" s="1"/>
  <c r="T38" i="12"/>
  <c r="Y26" i="12" s="1"/>
  <c r="N38" i="12"/>
  <c r="S26" i="12" s="1"/>
  <c r="H38" i="12"/>
  <c r="M26" i="12" s="1"/>
  <c r="B38" i="12"/>
  <c r="DX37" i="12"/>
  <c r="DR37" i="12"/>
  <c r="DL37" i="12"/>
  <c r="DF37" i="12"/>
  <c r="CZ37" i="12"/>
  <c r="DE25" i="12" s="1"/>
  <c r="CT37" i="12"/>
  <c r="CY25" i="12" s="1"/>
  <c r="CN37" i="12"/>
  <c r="CH37" i="12"/>
  <c r="CM25" i="12" s="1"/>
  <c r="CB37" i="12"/>
  <c r="BV37" i="12"/>
  <c r="BP37" i="12"/>
  <c r="BU25" i="12" s="1"/>
  <c r="BJ37" i="12"/>
  <c r="BO25" i="12" s="1"/>
  <c r="BD37" i="12"/>
  <c r="AX37" i="12"/>
  <c r="BC25" i="12" s="1"/>
  <c r="AR37" i="12"/>
  <c r="AL37" i="12"/>
  <c r="AF37" i="12"/>
  <c r="Z37" i="12"/>
  <c r="T37" i="12"/>
  <c r="N37" i="12"/>
  <c r="H37" i="12"/>
  <c r="M25" i="12" s="1"/>
  <c r="B37" i="12"/>
  <c r="G25" i="12" s="1"/>
  <c r="DX36" i="12"/>
  <c r="DR36" i="12"/>
  <c r="DL36" i="12"/>
  <c r="DF36" i="12"/>
  <c r="CZ36" i="12"/>
  <c r="CT36" i="12"/>
  <c r="CN36" i="12"/>
  <c r="CS24" i="12" s="1"/>
  <c r="CH36" i="12"/>
  <c r="CB36" i="12"/>
  <c r="BV36" i="12"/>
  <c r="BP36" i="12"/>
  <c r="BJ36" i="12"/>
  <c r="BO24" i="12" s="1"/>
  <c r="BD36" i="12"/>
  <c r="BI24" i="12" s="1"/>
  <c r="AX36" i="12"/>
  <c r="AR36" i="12"/>
  <c r="AW24" i="12" s="1"/>
  <c r="AL36" i="12"/>
  <c r="AQ24" i="12" s="1"/>
  <c r="AF36" i="12"/>
  <c r="Z36" i="12"/>
  <c r="T36" i="12"/>
  <c r="Y24" i="12" s="1"/>
  <c r="N36" i="12"/>
  <c r="H36" i="12"/>
  <c r="M24" i="12" s="1"/>
  <c r="B36" i="12"/>
  <c r="DX35" i="12"/>
  <c r="EC23" i="12" s="1"/>
  <c r="DR35" i="12"/>
  <c r="DW23" i="12" s="1"/>
  <c r="DL35" i="12"/>
  <c r="DF35" i="12"/>
  <c r="CZ35" i="12"/>
  <c r="CT35" i="12"/>
  <c r="CN35" i="12"/>
  <c r="CH35" i="12"/>
  <c r="CB35" i="12"/>
  <c r="CG23" i="12" s="1"/>
  <c r="BV35" i="12"/>
  <c r="CA23" i="12" s="1"/>
  <c r="BP35" i="12"/>
  <c r="BJ35" i="12"/>
  <c r="BO23" i="12" s="1"/>
  <c r="BD35" i="12"/>
  <c r="BI23" i="12" s="1"/>
  <c r="AX35" i="12"/>
  <c r="AR35" i="12"/>
  <c r="AL35" i="12"/>
  <c r="AF35" i="12"/>
  <c r="AK23" i="12" s="1"/>
  <c r="Z35" i="12"/>
  <c r="AE23" i="12" s="1"/>
  <c r="T35" i="12"/>
  <c r="N35" i="12"/>
  <c r="H35" i="12"/>
  <c r="B35" i="12"/>
  <c r="DX34" i="12"/>
  <c r="DR34" i="12"/>
  <c r="DL34" i="12"/>
  <c r="DQ22" i="12" s="1"/>
  <c r="DF34" i="12"/>
  <c r="DK22" i="12" s="1"/>
  <c r="CZ34" i="12"/>
  <c r="CT34" i="12"/>
  <c r="CN34" i="12"/>
  <c r="CH34" i="12"/>
  <c r="CB34" i="12"/>
  <c r="CG22" i="12" s="1"/>
  <c r="BV34" i="12"/>
  <c r="BP34" i="12"/>
  <c r="BJ34" i="12"/>
  <c r="BD34" i="12"/>
  <c r="AX34" i="12"/>
  <c r="AR34" i="12"/>
  <c r="AL34" i="12"/>
  <c r="AF34" i="12"/>
  <c r="Z34" i="12"/>
  <c r="T34" i="12"/>
  <c r="Y22" i="12" s="1"/>
  <c r="N34" i="12"/>
  <c r="H34" i="12"/>
  <c r="B34" i="12"/>
  <c r="DX33" i="12"/>
  <c r="DR33" i="12"/>
  <c r="DL33" i="12"/>
  <c r="DF33" i="12"/>
  <c r="CZ33" i="12"/>
  <c r="DE21" i="12" s="1"/>
  <c r="CT33" i="12"/>
  <c r="CN33" i="12"/>
  <c r="CH33" i="12"/>
  <c r="CB33" i="12"/>
  <c r="BV33" i="12"/>
  <c r="BP33" i="12"/>
  <c r="BJ33" i="12"/>
  <c r="BO21" i="12" s="1"/>
  <c r="BD33" i="12"/>
  <c r="AX33" i="12"/>
  <c r="AR33" i="12"/>
  <c r="AL33" i="12"/>
  <c r="AF33" i="12"/>
  <c r="Z33" i="12"/>
  <c r="T33" i="12"/>
  <c r="N33" i="12"/>
  <c r="H33" i="12"/>
  <c r="M21" i="12" s="1"/>
  <c r="B33" i="12"/>
  <c r="G21" i="12" s="1"/>
  <c r="DX32" i="12"/>
  <c r="DR32" i="12"/>
  <c r="DL32" i="12"/>
  <c r="DF32" i="12"/>
  <c r="CZ32" i="12"/>
  <c r="CT32" i="12"/>
  <c r="CN32" i="12"/>
  <c r="CS20" i="12" s="1"/>
  <c r="CH32" i="12"/>
  <c r="CM20" i="12" s="1"/>
  <c r="CB32" i="12"/>
  <c r="BV32" i="12"/>
  <c r="BP32" i="12"/>
  <c r="BJ32" i="12"/>
  <c r="BD32" i="12"/>
  <c r="AX32" i="12"/>
  <c r="AR32" i="12"/>
  <c r="AL32" i="12"/>
  <c r="AQ20" i="12" s="1"/>
  <c r="AF32" i="12"/>
  <c r="Z32" i="12"/>
  <c r="T32" i="12"/>
  <c r="N32" i="12"/>
  <c r="H32" i="12"/>
  <c r="B32" i="12"/>
  <c r="DX31" i="12"/>
  <c r="EC19" i="12" s="1"/>
  <c r="DR31" i="12"/>
  <c r="DW19" i="12" s="1"/>
  <c r="DL31" i="12"/>
  <c r="DF31" i="12"/>
  <c r="CZ31" i="12"/>
  <c r="CT31" i="12"/>
  <c r="CN31" i="12"/>
  <c r="CH31" i="12"/>
  <c r="CB31" i="12"/>
  <c r="BV31" i="12"/>
  <c r="BP31" i="12"/>
  <c r="BJ31" i="12"/>
  <c r="BD31" i="12"/>
  <c r="AX31" i="12"/>
  <c r="BC19" i="12" s="1"/>
  <c r="AR31" i="12"/>
  <c r="AL31" i="12"/>
  <c r="AF31" i="12"/>
  <c r="Z31" i="12"/>
  <c r="T31" i="12"/>
  <c r="N31" i="12"/>
  <c r="H31" i="12"/>
  <c r="B31" i="12"/>
  <c r="DX30" i="12"/>
  <c r="DR30" i="12"/>
  <c r="DL30" i="12"/>
  <c r="DQ18" i="12" s="1"/>
  <c r="DF30" i="12"/>
  <c r="DK18" i="12" s="1"/>
  <c r="CZ30" i="12"/>
  <c r="CT30" i="12"/>
  <c r="CN30" i="12"/>
  <c r="CH30" i="12"/>
  <c r="CB30" i="12"/>
  <c r="BV30" i="12"/>
  <c r="BP30" i="12"/>
  <c r="BU18" i="12" s="1"/>
  <c r="BJ30" i="12"/>
  <c r="BD30" i="12"/>
  <c r="AX30" i="12"/>
  <c r="AR30" i="12"/>
  <c r="AL30" i="12"/>
  <c r="AF30" i="12"/>
  <c r="Z30" i="12"/>
  <c r="T30" i="12"/>
  <c r="N30" i="12"/>
  <c r="H30" i="12"/>
  <c r="B30" i="12"/>
  <c r="DX29" i="12"/>
  <c r="DR29" i="12"/>
  <c r="DL29" i="12"/>
  <c r="DF29" i="12"/>
  <c r="CZ29" i="12"/>
  <c r="DE17" i="12" s="1"/>
  <c r="CT29" i="12"/>
  <c r="CT41" i="12" s="1"/>
  <c r="CN29" i="12"/>
  <c r="CH29" i="12"/>
  <c r="CB29" i="12"/>
  <c r="BV29" i="12"/>
  <c r="BP29" i="12"/>
  <c r="BJ29" i="12"/>
  <c r="BD29" i="12"/>
  <c r="BD41" i="12" s="1"/>
  <c r="AX29" i="12"/>
  <c r="AR29" i="12"/>
  <c r="AW17" i="12" s="1"/>
  <c r="AL29" i="12"/>
  <c r="AF29" i="12"/>
  <c r="Z29" i="12"/>
  <c r="AE17" i="12" s="1"/>
  <c r="T29" i="12"/>
  <c r="Y17" i="12" s="1"/>
  <c r="N29" i="12"/>
  <c r="H29" i="12"/>
  <c r="H41" i="12" s="1"/>
  <c r="B29" i="12"/>
  <c r="EC28" i="12"/>
  <c r="EB28" i="12"/>
  <c r="DX28" i="12"/>
  <c r="DV28" i="12"/>
  <c r="DR28" i="12"/>
  <c r="DQ28" i="12"/>
  <c r="DP28" i="12"/>
  <c r="DL28" i="12"/>
  <c r="DK28" i="12"/>
  <c r="DJ28" i="12"/>
  <c r="DF28" i="12"/>
  <c r="DE28" i="12"/>
  <c r="DD28" i="12"/>
  <c r="CZ28" i="12"/>
  <c r="CY28" i="12"/>
  <c r="CX28" i="12"/>
  <c r="CT28" i="12"/>
  <c r="CS28" i="12"/>
  <c r="CR28" i="12"/>
  <c r="CN28" i="12"/>
  <c r="CL28" i="12"/>
  <c r="CH28" i="12"/>
  <c r="CG28" i="12"/>
  <c r="CF28" i="12"/>
  <c r="CB28" i="12"/>
  <c r="BZ28" i="12"/>
  <c r="BV28" i="12"/>
  <c r="BT28" i="12"/>
  <c r="BP28" i="12"/>
  <c r="BO28" i="12"/>
  <c r="BN28" i="12"/>
  <c r="BJ28" i="12"/>
  <c r="BH28" i="12"/>
  <c r="BD28" i="12"/>
  <c r="BB28" i="12"/>
  <c r="AX28" i="12"/>
  <c r="AV28" i="12"/>
  <c r="AR28" i="12"/>
  <c r="AP28" i="12"/>
  <c r="AL28" i="12"/>
  <c r="AK28" i="12"/>
  <c r="AJ28" i="12"/>
  <c r="AF28" i="12"/>
  <c r="AE28" i="12"/>
  <c r="AD28" i="12"/>
  <c r="Z28" i="12"/>
  <c r="X28" i="12"/>
  <c r="T28" i="12"/>
  <c r="S28" i="12"/>
  <c r="R28" i="12"/>
  <c r="N28" i="12"/>
  <c r="M28" i="12"/>
  <c r="L28" i="12"/>
  <c r="H28" i="12"/>
  <c r="F28" i="12"/>
  <c r="B28" i="12"/>
  <c r="EB27" i="12"/>
  <c r="DX27" i="12"/>
  <c r="DV27" i="12"/>
  <c r="DR27" i="12"/>
  <c r="DQ27" i="12"/>
  <c r="DP27" i="12"/>
  <c r="DL27" i="12"/>
  <c r="DK27" i="12"/>
  <c r="DJ27" i="12"/>
  <c r="DF27" i="12"/>
  <c r="DE27" i="12"/>
  <c r="DD27" i="12"/>
  <c r="CZ27" i="12"/>
  <c r="CY27" i="12"/>
  <c r="CX27" i="12"/>
  <c r="CT27" i="12"/>
  <c r="CS27" i="12"/>
  <c r="CR27" i="12"/>
  <c r="CN27" i="12"/>
  <c r="CL27" i="12"/>
  <c r="CH27" i="12"/>
  <c r="CF27" i="12"/>
  <c r="CB27" i="12"/>
  <c r="CA27" i="12"/>
  <c r="BZ27" i="12"/>
  <c r="BV27" i="12"/>
  <c r="BU27" i="12"/>
  <c r="BT27" i="12"/>
  <c r="BP27" i="12"/>
  <c r="BO27" i="12"/>
  <c r="BN27" i="12"/>
  <c r="BJ27" i="12"/>
  <c r="BI27" i="12"/>
  <c r="BH27" i="12"/>
  <c r="BD27" i="12"/>
  <c r="BC27" i="12"/>
  <c r="BB27" i="12"/>
  <c r="AX27" i="12"/>
  <c r="AW27" i="12"/>
  <c r="AV27" i="12"/>
  <c r="AR27" i="12"/>
  <c r="AP27" i="12"/>
  <c r="AL27" i="12"/>
  <c r="AJ27" i="12"/>
  <c r="AF27" i="12"/>
  <c r="AD27" i="12"/>
  <c r="Z27" i="12"/>
  <c r="Y27" i="12"/>
  <c r="X27" i="12"/>
  <c r="T27" i="12"/>
  <c r="S27" i="12"/>
  <c r="R27" i="12"/>
  <c r="N27" i="12"/>
  <c r="L27" i="12"/>
  <c r="H27" i="12"/>
  <c r="G27" i="12"/>
  <c r="F27" i="12"/>
  <c r="B27" i="12"/>
  <c r="EC26" i="12"/>
  <c r="EB26" i="12"/>
  <c r="DX26" i="12"/>
  <c r="DW26" i="12"/>
  <c r="DV26" i="12"/>
  <c r="DR26" i="12"/>
  <c r="DP26" i="12"/>
  <c r="DL26" i="12"/>
  <c r="DJ26" i="12"/>
  <c r="DF26" i="12"/>
  <c r="DE26" i="12"/>
  <c r="DD26" i="12"/>
  <c r="CZ26" i="12"/>
  <c r="CX26" i="12"/>
  <c r="CY26" i="12" s="1"/>
  <c r="CT26" i="12"/>
  <c r="CS26" i="12"/>
  <c r="CR26" i="12"/>
  <c r="CN26" i="12"/>
  <c r="CL26" i="12"/>
  <c r="CH26" i="12"/>
  <c r="CG26" i="12"/>
  <c r="CF26" i="12"/>
  <c r="CB26" i="12"/>
  <c r="BZ26" i="12"/>
  <c r="BV26" i="12"/>
  <c r="BT26" i="12"/>
  <c r="BP26" i="12"/>
  <c r="BN26" i="12"/>
  <c r="BJ26" i="12"/>
  <c r="BH26" i="12"/>
  <c r="BI26" i="12" s="1"/>
  <c r="BD26" i="12"/>
  <c r="BC26" i="12"/>
  <c r="BB26" i="12"/>
  <c r="AX26" i="12"/>
  <c r="AW26" i="12"/>
  <c r="AV26" i="12"/>
  <c r="AR26" i="12"/>
  <c r="AP26" i="12"/>
  <c r="AQ26" i="12" s="1"/>
  <c r="AL26" i="12"/>
  <c r="AK26" i="12"/>
  <c r="AJ26" i="12"/>
  <c r="AF26" i="12"/>
  <c r="AD26" i="12"/>
  <c r="Z26" i="12"/>
  <c r="X26" i="12"/>
  <c r="T26" i="12"/>
  <c r="R26" i="12"/>
  <c r="N26" i="12"/>
  <c r="L26" i="12"/>
  <c r="H26" i="12"/>
  <c r="G26" i="12"/>
  <c r="F26" i="12"/>
  <c r="B26" i="12"/>
  <c r="EC25" i="12"/>
  <c r="EB25" i="12"/>
  <c r="DX25" i="12"/>
  <c r="DW25" i="12"/>
  <c r="DV25" i="12"/>
  <c r="DR25" i="12"/>
  <c r="DQ25" i="12"/>
  <c r="DP25" i="12"/>
  <c r="DL25" i="12"/>
  <c r="DK25" i="12"/>
  <c r="DJ25" i="12"/>
  <c r="DF25" i="12"/>
  <c r="DD25" i="12"/>
  <c r="CZ25" i="12"/>
  <c r="CX25" i="12"/>
  <c r="CT25" i="12"/>
  <c r="CS25" i="12"/>
  <c r="CR25" i="12"/>
  <c r="CN25" i="12"/>
  <c r="CL25" i="12"/>
  <c r="CH25" i="12"/>
  <c r="CG25" i="12"/>
  <c r="CF25" i="12"/>
  <c r="CB25" i="12"/>
  <c r="CA25" i="12"/>
  <c r="BZ25" i="12"/>
  <c r="BV25" i="12"/>
  <c r="BT25" i="12"/>
  <c r="BP25" i="12"/>
  <c r="BN25" i="12"/>
  <c r="BJ25" i="12"/>
  <c r="BH25" i="12"/>
  <c r="BD25" i="12"/>
  <c r="BB25" i="12"/>
  <c r="AX25" i="12"/>
  <c r="AW25" i="12"/>
  <c r="AV25" i="12"/>
  <c r="AR25" i="12"/>
  <c r="AQ25" i="12"/>
  <c r="AP25" i="12"/>
  <c r="AL25" i="12"/>
  <c r="AJ25" i="12"/>
  <c r="AK25" i="12" s="1"/>
  <c r="AF25" i="12"/>
  <c r="AE25" i="12"/>
  <c r="AD25" i="12"/>
  <c r="Z25" i="12"/>
  <c r="Y25" i="12"/>
  <c r="X25" i="12"/>
  <c r="T25" i="12"/>
  <c r="S25" i="12"/>
  <c r="R25" i="12"/>
  <c r="N25" i="12"/>
  <c r="L25" i="12"/>
  <c r="H25" i="12"/>
  <c r="F25" i="12"/>
  <c r="B25" i="12"/>
  <c r="EC24" i="12"/>
  <c r="EB24" i="12"/>
  <c r="DX24" i="12"/>
  <c r="DW24" i="12"/>
  <c r="DV24" i="12"/>
  <c r="DR24" i="12"/>
  <c r="DQ24" i="12"/>
  <c r="DP24" i="12"/>
  <c r="DL24" i="12"/>
  <c r="DK24" i="12"/>
  <c r="DJ24" i="12"/>
  <c r="DF24" i="12"/>
  <c r="DE24" i="12"/>
  <c r="DD24" i="12"/>
  <c r="CZ24" i="12"/>
  <c r="CY24" i="12"/>
  <c r="CX24" i="12"/>
  <c r="CT24" i="12"/>
  <c r="CR24" i="12"/>
  <c r="CN24" i="12"/>
  <c r="CL24" i="12"/>
  <c r="CM24" i="12" s="1"/>
  <c r="CH24" i="12"/>
  <c r="CG24" i="12"/>
  <c r="CF24" i="12"/>
  <c r="CB24" i="12"/>
  <c r="CA24" i="12"/>
  <c r="BZ24" i="12"/>
  <c r="BV24" i="12"/>
  <c r="BU24" i="12"/>
  <c r="BT24" i="12"/>
  <c r="BP24" i="12"/>
  <c r="BN24" i="12"/>
  <c r="BJ24" i="12"/>
  <c r="BH24" i="12"/>
  <c r="BD24" i="12"/>
  <c r="BC24" i="12"/>
  <c r="BB24" i="12"/>
  <c r="AX24" i="12"/>
  <c r="AV24" i="12"/>
  <c r="AR24" i="12"/>
  <c r="AP24" i="12"/>
  <c r="AL24" i="12"/>
  <c r="AK24" i="12"/>
  <c r="AJ24" i="12"/>
  <c r="AF24" i="12"/>
  <c r="AE24" i="12"/>
  <c r="AD24" i="12"/>
  <c r="Z24" i="12"/>
  <c r="X24" i="12"/>
  <c r="T24" i="12"/>
  <c r="S24" i="12"/>
  <c r="R24" i="12"/>
  <c r="N24" i="12"/>
  <c r="L24" i="12"/>
  <c r="H24" i="12"/>
  <c r="G24" i="12"/>
  <c r="F24" i="12"/>
  <c r="B24" i="12"/>
  <c r="EB23" i="12"/>
  <c r="DX23" i="12"/>
  <c r="DV23" i="12"/>
  <c r="DR23" i="12"/>
  <c r="DQ23" i="12"/>
  <c r="DP23" i="12"/>
  <c r="DL23" i="12"/>
  <c r="DK23" i="12"/>
  <c r="DJ23" i="12"/>
  <c r="DF23" i="12"/>
  <c r="DE23" i="12"/>
  <c r="DD23" i="12"/>
  <c r="CZ23" i="12"/>
  <c r="CY23" i="12"/>
  <c r="CX23" i="12"/>
  <c r="CT23" i="12"/>
  <c r="CS23" i="12"/>
  <c r="CR23" i="12"/>
  <c r="CN23" i="12"/>
  <c r="CM23" i="12"/>
  <c r="CL23" i="12"/>
  <c r="CH23" i="12"/>
  <c r="CF23" i="12"/>
  <c r="CB23" i="12"/>
  <c r="BZ23" i="12"/>
  <c r="BV23" i="12"/>
  <c r="BT23" i="12"/>
  <c r="BU23" i="12" s="1"/>
  <c r="BP23" i="12"/>
  <c r="BN23" i="12"/>
  <c r="BJ23" i="12"/>
  <c r="BH23" i="12"/>
  <c r="BD23" i="12"/>
  <c r="BC23" i="12"/>
  <c r="BB23" i="12"/>
  <c r="AX23" i="12"/>
  <c r="AW23" i="12"/>
  <c r="AV23" i="12"/>
  <c r="AR23" i="12"/>
  <c r="AQ23" i="12"/>
  <c r="AP23" i="12"/>
  <c r="AL23" i="12"/>
  <c r="AJ23" i="12"/>
  <c r="AF23" i="12"/>
  <c r="AD23" i="12"/>
  <c r="Z23" i="12"/>
  <c r="Y23" i="12"/>
  <c r="X23" i="12"/>
  <c r="T23" i="12"/>
  <c r="R23" i="12"/>
  <c r="S23" i="12" s="1"/>
  <c r="N23" i="12"/>
  <c r="M23" i="12"/>
  <c r="L23" i="12"/>
  <c r="H23" i="12"/>
  <c r="F23" i="12"/>
  <c r="G23" i="12" s="1"/>
  <c r="B23" i="12"/>
  <c r="EC22" i="12"/>
  <c r="EB22" i="12"/>
  <c r="DX22" i="12"/>
  <c r="DW22" i="12"/>
  <c r="DV22" i="12"/>
  <c r="DR22" i="12"/>
  <c r="DP22" i="12"/>
  <c r="DL22" i="12"/>
  <c r="DJ22" i="12"/>
  <c r="DF22" i="12"/>
  <c r="DE22" i="12"/>
  <c r="DD22" i="12"/>
  <c r="CZ22" i="12"/>
  <c r="CY22" i="12"/>
  <c r="CX22" i="12"/>
  <c r="CT22" i="12"/>
  <c r="CS22" i="12"/>
  <c r="CR22" i="12"/>
  <c r="CN22" i="12"/>
  <c r="CL22" i="12"/>
  <c r="CH22" i="12"/>
  <c r="CF22" i="12"/>
  <c r="CB22" i="12"/>
  <c r="CA22" i="12"/>
  <c r="BZ22" i="12"/>
  <c r="BV22" i="12"/>
  <c r="BT22" i="12"/>
  <c r="BP22" i="12"/>
  <c r="BN22" i="12"/>
  <c r="BJ22" i="12"/>
  <c r="BI22" i="12"/>
  <c r="BH22" i="12"/>
  <c r="BD22" i="12"/>
  <c r="BB22" i="12"/>
  <c r="AX22" i="12"/>
  <c r="AV22" i="12"/>
  <c r="AW22" i="12" s="1"/>
  <c r="AR22" i="12"/>
  <c r="AQ22" i="12"/>
  <c r="AP22" i="12"/>
  <c r="AL22" i="12"/>
  <c r="AJ22" i="12"/>
  <c r="AK22" i="12" s="1"/>
  <c r="AF22" i="12"/>
  <c r="AE22" i="12"/>
  <c r="AD22" i="12"/>
  <c r="Z22" i="12"/>
  <c r="X22" i="12"/>
  <c r="T22" i="12"/>
  <c r="R22" i="12"/>
  <c r="N22" i="12"/>
  <c r="L22" i="12"/>
  <c r="M22" i="12" s="1"/>
  <c r="H22" i="12"/>
  <c r="F22" i="12"/>
  <c r="G22" i="12" s="1"/>
  <c r="B22" i="12"/>
  <c r="EC21" i="12"/>
  <c r="EB21" i="12"/>
  <c r="DX21" i="12"/>
  <c r="DW21" i="12"/>
  <c r="DV21" i="12"/>
  <c r="DR21" i="12"/>
  <c r="DQ21" i="12"/>
  <c r="DP21" i="12"/>
  <c r="DL21" i="12"/>
  <c r="DK21" i="12"/>
  <c r="DJ21" i="12"/>
  <c r="DF21" i="12"/>
  <c r="DD21" i="12"/>
  <c r="CZ21" i="12"/>
  <c r="CY21" i="12"/>
  <c r="CX21" i="12"/>
  <c r="CT21" i="12"/>
  <c r="CS21" i="12"/>
  <c r="CR21" i="12"/>
  <c r="CN21" i="12"/>
  <c r="CM21" i="12"/>
  <c r="CL21" i="12"/>
  <c r="CH21" i="12"/>
  <c r="CF21" i="12"/>
  <c r="CB21" i="12"/>
  <c r="BZ21" i="12"/>
  <c r="CA21" i="12" s="1"/>
  <c r="BV21" i="12"/>
  <c r="BT21" i="12"/>
  <c r="BU21" i="12" s="1"/>
  <c r="BP21" i="12"/>
  <c r="BN21" i="12"/>
  <c r="BJ21" i="12"/>
  <c r="BH21" i="12"/>
  <c r="BD21" i="12"/>
  <c r="BB21" i="12"/>
  <c r="AX21" i="12"/>
  <c r="AW21" i="12"/>
  <c r="AV21" i="12"/>
  <c r="AR21" i="12"/>
  <c r="AQ21" i="12"/>
  <c r="AP21" i="12"/>
  <c r="AL21" i="12"/>
  <c r="AJ21" i="12"/>
  <c r="AK21" i="12" s="1"/>
  <c r="AF21" i="12"/>
  <c r="AE21" i="12"/>
  <c r="AD21" i="12"/>
  <c r="Z21" i="12"/>
  <c r="Y21" i="12"/>
  <c r="X21" i="12"/>
  <c r="T21" i="12"/>
  <c r="S21" i="12"/>
  <c r="R21" i="12"/>
  <c r="N21" i="12"/>
  <c r="L21" i="12"/>
  <c r="H21" i="12"/>
  <c r="F21" i="12"/>
  <c r="B21" i="12"/>
  <c r="EC20" i="12"/>
  <c r="EB20" i="12"/>
  <c r="DX20" i="12"/>
  <c r="DW20" i="12"/>
  <c r="DV20" i="12"/>
  <c r="DR20" i="12"/>
  <c r="DQ20" i="12"/>
  <c r="DP20" i="12"/>
  <c r="DL20" i="12"/>
  <c r="DK20" i="12"/>
  <c r="DJ20" i="12"/>
  <c r="DF20" i="12"/>
  <c r="DE20" i="12"/>
  <c r="DD20" i="12"/>
  <c r="CZ20" i="12"/>
  <c r="CY20" i="12"/>
  <c r="CX20" i="12"/>
  <c r="CT20" i="12"/>
  <c r="CR20" i="12"/>
  <c r="CN20" i="12"/>
  <c r="CL20" i="12"/>
  <c r="CH20" i="12"/>
  <c r="CG20" i="12"/>
  <c r="CF20" i="12"/>
  <c r="CB20" i="12"/>
  <c r="BZ20" i="12"/>
  <c r="BV20" i="12"/>
  <c r="BU20" i="12"/>
  <c r="BT20" i="12"/>
  <c r="BP20" i="12"/>
  <c r="BN20" i="12"/>
  <c r="BO20" i="12" s="1"/>
  <c r="BJ20" i="12"/>
  <c r="BI20" i="12"/>
  <c r="BH20" i="12"/>
  <c r="BD20" i="12"/>
  <c r="BB20" i="12"/>
  <c r="AX20" i="12"/>
  <c r="AV20" i="12"/>
  <c r="AR20" i="12"/>
  <c r="AP20" i="12"/>
  <c r="AL20" i="12"/>
  <c r="AJ20" i="12"/>
  <c r="AF20" i="12"/>
  <c r="AE20" i="12"/>
  <c r="AD20" i="12"/>
  <c r="Z20" i="12"/>
  <c r="Y20" i="12"/>
  <c r="X20" i="12"/>
  <c r="T20" i="12"/>
  <c r="S20" i="12"/>
  <c r="R20" i="12"/>
  <c r="N20" i="12"/>
  <c r="L20" i="12"/>
  <c r="H20" i="12"/>
  <c r="F20" i="12"/>
  <c r="B20" i="12"/>
  <c r="EB19" i="12"/>
  <c r="DX19" i="12"/>
  <c r="DV19" i="12"/>
  <c r="DR19" i="12"/>
  <c r="DQ19" i="12"/>
  <c r="DP19" i="12"/>
  <c r="DL19" i="12"/>
  <c r="DK19" i="12"/>
  <c r="DJ19" i="12"/>
  <c r="DF19" i="12"/>
  <c r="DE19" i="12"/>
  <c r="DD19" i="12"/>
  <c r="CZ19" i="12"/>
  <c r="CY19" i="12"/>
  <c r="CX19" i="12"/>
  <c r="CT19" i="12"/>
  <c r="CS19" i="12"/>
  <c r="CR19" i="12"/>
  <c r="CN19" i="12"/>
  <c r="CM19" i="12"/>
  <c r="CL19" i="12"/>
  <c r="CH19" i="12"/>
  <c r="CF19" i="12"/>
  <c r="CB19" i="12"/>
  <c r="BZ19" i="12"/>
  <c r="BV19" i="12"/>
  <c r="BU19" i="12"/>
  <c r="BT19" i="12"/>
  <c r="BP19" i="12"/>
  <c r="BO19" i="12"/>
  <c r="BN19" i="12"/>
  <c r="BJ19" i="12"/>
  <c r="BI19" i="12"/>
  <c r="BH19" i="12"/>
  <c r="BD19" i="12"/>
  <c r="BB19" i="12"/>
  <c r="AX19" i="12"/>
  <c r="AW19" i="12"/>
  <c r="AV19" i="12"/>
  <c r="AR19" i="12"/>
  <c r="AQ19" i="12"/>
  <c r="AP19" i="12"/>
  <c r="AL19" i="12"/>
  <c r="AJ19" i="12"/>
  <c r="AF19" i="12"/>
  <c r="AD19" i="12"/>
  <c r="AE19" i="12" s="1"/>
  <c r="Z19" i="12"/>
  <c r="Y19" i="12"/>
  <c r="X19" i="12"/>
  <c r="T19" i="12"/>
  <c r="R19" i="12"/>
  <c r="S19" i="12" s="1"/>
  <c r="N19" i="12"/>
  <c r="M19" i="12"/>
  <c r="L19" i="12"/>
  <c r="H19" i="12"/>
  <c r="F19" i="12"/>
  <c r="G19" i="12" s="1"/>
  <c r="B19" i="12"/>
  <c r="EC18" i="12"/>
  <c r="EB18" i="12"/>
  <c r="DX18" i="12"/>
  <c r="DW18" i="12"/>
  <c r="DV18" i="12"/>
  <c r="DR18" i="12"/>
  <c r="DP18" i="12"/>
  <c r="DL18" i="12"/>
  <c r="DJ18" i="12"/>
  <c r="DF18" i="12"/>
  <c r="DE18" i="12"/>
  <c r="DD18" i="12"/>
  <c r="CZ18" i="12"/>
  <c r="CY18" i="12"/>
  <c r="CX18" i="12"/>
  <c r="CT18" i="12"/>
  <c r="CS18" i="12"/>
  <c r="CR18" i="12"/>
  <c r="CN18" i="12"/>
  <c r="CL18" i="12"/>
  <c r="CH18" i="12"/>
  <c r="CG18" i="12"/>
  <c r="CF18" i="12"/>
  <c r="CB18" i="12"/>
  <c r="CA18" i="12"/>
  <c r="BZ18" i="12"/>
  <c r="BV18" i="12"/>
  <c r="BT18" i="12"/>
  <c r="BP18" i="12"/>
  <c r="BN18" i="12"/>
  <c r="BJ18" i="12"/>
  <c r="BH18" i="12"/>
  <c r="BD18" i="12"/>
  <c r="BB18" i="12"/>
  <c r="BC18" i="12" s="1"/>
  <c r="AX18" i="12"/>
  <c r="AW18" i="12"/>
  <c r="AV18" i="12"/>
  <c r="AR18" i="12"/>
  <c r="AQ18" i="12"/>
  <c r="AP18" i="12"/>
  <c r="AL18" i="12"/>
  <c r="AK18" i="12"/>
  <c r="AJ18" i="12"/>
  <c r="AF18" i="12"/>
  <c r="AE18" i="12"/>
  <c r="AD18" i="12"/>
  <c r="Z18" i="12"/>
  <c r="X18" i="12"/>
  <c r="T18" i="12"/>
  <c r="R18" i="12"/>
  <c r="N18" i="12"/>
  <c r="L18" i="12"/>
  <c r="M18" i="12" s="1"/>
  <c r="H18" i="12"/>
  <c r="F18" i="12"/>
  <c r="B18" i="12"/>
  <c r="EC17" i="12"/>
  <c r="EB17" i="12"/>
  <c r="DX17" i="12"/>
  <c r="DW17" i="12"/>
  <c r="DV17" i="12"/>
  <c r="DR17" i="12"/>
  <c r="DQ17" i="12"/>
  <c r="DP17" i="12"/>
  <c r="DL17" i="12"/>
  <c r="DK17" i="12"/>
  <c r="DJ17" i="12"/>
  <c r="DF17" i="12"/>
  <c r="DD17" i="12"/>
  <c r="CZ17" i="12"/>
  <c r="CX17" i="12"/>
  <c r="CT17" i="12"/>
  <c r="CS17" i="12"/>
  <c r="CR17" i="12"/>
  <c r="CN17" i="12"/>
  <c r="CM17" i="12"/>
  <c r="CL17" i="12"/>
  <c r="CH17" i="12"/>
  <c r="CG17" i="12"/>
  <c r="CF17" i="12"/>
  <c r="CB17" i="12"/>
  <c r="BZ17" i="12"/>
  <c r="BV17" i="12"/>
  <c r="BT17" i="12"/>
  <c r="BU17" i="12" s="1"/>
  <c r="BP17" i="12"/>
  <c r="BN17" i="12"/>
  <c r="BO17" i="12" s="1"/>
  <c r="BJ17" i="12"/>
  <c r="BI17" i="12"/>
  <c r="BH17" i="12"/>
  <c r="BD17" i="12"/>
  <c r="BB17" i="12"/>
  <c r="AX17" i="12"/>
  <c r="AV17" i="12"/>
  <c r="AR17" i="12"/>
  <c r="AQ17" i="12"/>
  <c r="AP17" i="12"/>
  <c r="AL17" i="12"/>
  <c r="AK17" i="12"/>
  <c r="AJ17" i="12"/>
  <c r="AF17" i="12"/>
  <c r="AD17" i="12"/>
  <c r="Z17" i="12"/>
  <c r="X17" i="12"/>
  <c r="T17" i="12"/>
  <c r="S17" i="12"/>
  <c r="R17" i="12"/>
  <c r="N17" i="12"/>
  <c r="M17" i="12"/>
  <c r="L17" i="12"/>
  <c r="H17" i="12"/>
  <c r="F17" i="12"/>
  <c r="B17" i="12"/>
  <c r="EP14" i="12"/>
  <c r="B25" i="16" s="1"/>
  <c r="EN14" i="12"/>
  <c r="C25" i="15" s="1"/>
  <c r="EI14" i="12"/>
  <c r="G25" i="13" s="1"/>
  <c r="EH14" i="12"/>
  <c r="EG14" i="12"/>
  <c r="E25" i="13" s="1"/>
  <c r="EF14" i="12"/>
  <c r="EP13" i="12"/>
  <c r="B24" i="16" s="1"/>
  <c r="EN13" i="12"/>
  <c r="C24" i="15" s="1"/>
  <c r="EI13" i="12"/>
  <c r="G24" i="13" s="1"/>
  <c r="EH13" i="12"/>
  <c r="EG13" i="12"/>
  <c r="E24" i="13" s="1"/>
  <c r="EF13" i="12"/>
  <c r="EP12" i="12"/>
  <c r="B23" i="16" s="1"/>
  <c r="EN12" i="12"/>
  <c r="C23" i="15" s="1"/>
  <c r="EI12" i="12"/>
  <c r="G23" i="13" s="1"/>
  <c r="EH12" i="12"/>
  <c r="EG12" i="12"/>
  <c r="E23" i="13" s="1"/>
  <c r="EF12" i="12"/>
  <c r="EP11" i="12"/>
  <c r="B22" i="16" s="1"/>
  <c r="EN11" i="12"/>
  <c r="C22" i="15" s="1"/>
  <c r="EI11" i="12"/>
  <c r="G22" i="13" s="1"/>
  <c r="EH11" i="12"/>
  <c r="EG11" i="12"/>
  <c r="E22" i="13" s="1"/>
  <c r="EF11" i="12"/>
  <c r="EP10" i="12"/>
  <c r="B21" i="16" s="1"/>
  <c r="EN10" i="12"/>
  <c r="C21" i="15" s="1"/>
  <c r="EI10" i="12"/>
  <c r="G21" i="13" s="1"/>
  <c r="EH10" i="12"/>
  <c r="EG10" i="12"/>
  <c r="E21" i="13" s="1"/>
  <c r="EF10" i="12"/>
  <c r="EP9" i="12"/>
  <c r="B20" i="16" s="1"/>
  <c r="EN9" i="12"/>
  <c r="C20" i="15" s="1"/>
  <c r="EI9" i="12"/>
  <c r="G20" i="13" s="1"/>
  <c r="EH9" i="12"/>
  <c r="EG9" i="12"/>
  <c r="E20" i="13" s="1"/>
  <c r="EF9" i="12"/>
  <c r="EP8" i="12"/>
  <c r="B19" i="16" s="1"/>
  <c r="EN8" i="12"/>
  <c r="C19" i="15" s="1"/>
  <c r="EI8" i="12"/>
  <c r="G19" i="13" s="1"/>
  <c r="EH8" i="12"/>
  <c r="F19" i="13" s="1"/>
  <c r="EG8" i="12"/>
  <c r="E19" i="13" s="1"/>
  <c r="EF8" i="12"/>
  <c r="D19" i="13" s="1"/>
  <c r="EP7" i="12"/>
  <c r="B18" i="16" s="1"/>
  <c r="EN7" i="12"/>
  <c r="C18" i="15" s="1"/>
  <c r="EI7" i="12"/>
  <c r="G18" i="13" s="1"/>
  <c r="EH7" i="12"/>
  <c r="F18" i="13" s="1"/>
  <c r="EG7" i="12"/>
  <c r="E18" i="13" s="1"/>
  <c r="EF7" i="12"/>
  <c r="D18" i="13" s="1"/>
  <c r="EP6" i="12"/>
  <c r="B17" i="16" s="1"/>
  <c r="EN6" i="12"/>
  <c r="C17" i="15" s="1"/>
  <c r="EI6" i="12"/>
  <c r="G17" i="13" s="1"/>
  <c r="EH6" i="12"/>
  <c r="EG6" i="12"/>
  <c r="E17" i="13" s="1"/>
  <c r="EF6" i="12"/>
  <c r="EP5" i="12"/>
  <c r="B16" i="16" s="1"/>
  <c r="EN5" i="12"/>
  <c r="C16" i="15" s="1"/>
  <c r="EI5" i="12"/>
  <c r="G16" i="13" s="1"/>
  <c r="EH5" i="12"/>
  <c r="F16" i="13" s="1"/>
  <c r="EG5" i="12"/>
  <c r="E16" i="13" s="1"/>
  <c r="EF5" i="12"/>
  <c r="D16" i="13" s="1"/>
  <c r="EP4" i="12"/>
  <c r="B15" i="16" s="1"/>
  <c r="EN4" i="12"/>
  <c r="C15" i="15" s="1"/>
  <c r="EI4" i="12"/>
  <c r="G15" i="13" s="1"/>
  <c r="EH4" i="12"/>
  <c r="F15" i="13" s="1"/>
  <c r="EG4" i="12"/>
  <c r="E15" i="13" s="1"/>
  <c r="EF4" i="12"/>
  <c r="D15" i="13" s="1"/>
  <c r="EP3" i="12"/>
  <c r="B14" i="16" s="1"/>
  <c r="EN3" i="12"/>
  <c r="C14" i="15" s="1"/>
  <c r="EI3" i="12"/>
  <c r="G14" i="13" s="1"/>
  <c r="EH3" i="12"/>
  <c r="EG3" i="12"/>
  <c r="E14" i="13" s="1"/>
  <c r="EF3" i="12"/>
  <c r="EG14" i="1"/>
  <c r="E13" i="13" s="1"/>
  <c r="EG13" i="1"/>
  <c r="E12" i="13" s="1"/>
  <c r="EG12" i="1"/>
  <c r="E11" i="13" s="1"/>
  <c r="EG11" i="1"/>
  <c r="E10" i="13" s="1"/>
  <c r="EG10" i="1"/>
  <c r="E9" i="13" s="1"/>
  <c r="EG9" i="1"/>
  <c r="E8" i="13" s="1"/>
  <c r="EG8" i="1"/>
  <c r="E7" i="13" s="1"/>
  <c r="EG7" i="1"/>
  <c r="E6" i="13" s="1"/>
  <c r="EG6" i="1"/>
  <c r="E5" i="13" s="1"/>
  <c r="EG5" i="1"/>
  <c r="E4" i="13" s="1"/>
  <c r="EG4" i="1"/>
  <c r="E3" i="13" s="1"/>
  <c r="EG3" i="1"/>
  <c r="E2" i="13" s="1"/>
  <c r="EF14" i="1"/>
  <c r="EM14" i="1" s="1"/>
  <c r="I13" i="13" s="1"/>
  <c r="EF13" i="1"/>
  <c r="D12" i="13" s="1"/>
  <c r="EF12" i="1"/>
  <c r="EM12" i="1" s="1"/>
  <c r="I11" i="13" s="1"/>
  <c r="EF11" i="1"/>
  <c r="EF10" i="1"/>
  <c r="EF9" i="1"/>
  <c r="D8" i="13" s="1"/>
  <c r="EF8" i="1"/>
  <c r="EF7" i="1"/>
  <c r="D6" i="13" s="1"/>
  <c r="EF6" i="1"/>
  <c r="EF5" i="1"/>
  <c r="EF4" i="1"/>
  <c r="EF3" i="1"/>
  <c r="DX40" i="1"/>
  <c r="DX39" i="1"/>
  <c r="DX38" i="1"/>
  <c r="DX37" i="1"/>
  <c r="EC25" i="1" s="1"/>
  <c r="DX36" i="1"/>
  <c r="DX35" i="1"/>
  <c r="EC23" i="1" s="1"/>
  <c r="DX34" i="1"/>
  <c r="EC22" i="1" s="1"/>
  <c r="DX33" i="1"/>
  <c r="DX32" i="1"/>
  <c r="DX31" i="1"/>
  <c r="DX30" i="1"/>
  <c r="EC18" i="1" s="1"/>
  <c r="DX29" i="1"/>
  <c r="EC17" i="1" s="1"/>
  <c r="EB28" i="1"/>
  <c r="DX28" i="1"/>
  <c r="EB27" i="1"/>
  <c r="DX27" i="1"/>
  <c r="EB26" i="1"/>
  <c r="DX26" i="1"/>
  <c r="EB25" i="1"/>
  <c r="DX25" i="1"/>
  <c r="EB24" i="1"/>
  <c r="DX24" i="1"/>
  <c r="EB23" i="1"/>
  <c r="DX23" i="1"/>
  <c r="EB22" i="1"/>
  <c r="DX22" i="1"/>
  <c r="EB21" i="1"/>
  <c r="DX21" i="1"/>
  <c r="EB20" i="1"/>
  <c r="DX20" i="1"/>
  <c r="EB19" i="1"/>
  <c r="DX19" i="1"/>
  <c r="EB18" i="1"/>
  <c r="DX18" i="1"/>
  <c r="EB17" i="1"/>
  <c r="DX17" i="1"/>
  <c r="DR40" i="1"/>
  <c r="DR39" i="1"/>
  <c r="DR38" i="1"/>
  <c r="DR37" i="1"/>
  <c r="DR36" i="1"/>
  <c r="DR35" i="1"/>
  <c r="DR34" i="1"/>
  <c r="DR33" i="1"/>
  <c r="DW21" i="1" s="1"/>
  <c r="DR32" i="1"/>
  <c r="DR31" i="1"/>
  <c r="DR30" i="1"/>
  <c r="DW18" i="1" s="1"/>
  <c r="DR29" i="1"/>
  <c r="DV28" i="1"/>
  <c r="DR28" i="1"/>
  <c r="DV27" i="1"/>
  <c r="DR27" i="1"/>
  <c r="DV26" i="1"/>
  <c r="DR26" i="1"/>
  <c r="DV25" i="1"/>
  <c r="DR25" i="1"/>
  <c r="DV24" i="1"/>
  <c r="DR24" i="1"/>
  <c r="DV23" i="1"/>
  <c r="DR23" i="1"/>
  <c r="DV22" i="1"/>
  <c r="DR22" i="1"/>
  <c r="DV21" i="1"/>
  <c r="DR21" i="1"/>
  <c r="DV20" i="1"/>
  <c r="DR20" i="1"/>
  <c r="DV19" i="1"/>
  <c r="DR19" i="1"/>
  <c r="DV18" i="1"/>
  <c r="DR18" i="1"/>
  <c r="DV17" i="1"/>
  <c r="DR17" i="1"/>
  <c r="DL40" i="1"/>
  <c r="DL39" i="1"/>
  <c r="DL38" i="1"/>
  <c r="DL37" i="1"/>
  <c r="DQ25" i="1" s="1"/>
  <c r="DL36" i="1"/>
  <c r="DL35" i="1"/>
  <c r="DL34" i="1"/>
  <c r="DL33" i="1"/>
  <c r="DQ21" i="1" s="1"/>
  <c r="DL32" i="1"/>
  <c r="DL31" i="1"/>
  <c r="DL30" i="1"/>
  <c r="DL29" i="1"/>
  <c r="DP28" i="1"/>
  <c r="DL28" i="1"/>
  <c r="DP27" i="1"/>
  <c r="DL27" i="1"/>
  <c r="DP26" i="1"/>
  <c r="DL26" i="1"/>
  <c r="DP25" i="1"/>
  <c r="DL25" i="1"/>
  <c r="DP24" i="1"/>
  <c r="DL24" i="1"/>
  <c r="DP23" i="1"/>
  <c r="DL23" i="1"/>
  <c r="DP22" i="1"/>
  <c r="DL22" i="1"/>
  <c r="DP21" i="1"/>
  <c r="DL21" i="1"/>
  <c r="DP20" i="1"/>
  <c r="DL20" i="1"/>
  <c r="DP19" i="1"/>
  <c r="DL19" i="1"/>
  <c r="DP18" i="1"/>
  <c r="DL18" i="1"/>
  <c r="DP17" i="1"/>
  <c r="DL17" i="1"/>
  <c r="DF40" i="1"/>
  <c r="DK28" i="1" s="1"/>
  <c r="DF39" i="1"/>
  <c r="DF38" i="1"/>
  <c r="DK26" i="1" s="1"/>
  <c r="DF37" i="1"/>
  <c r="DK25" i="1" s="1"/>
  <c r="DF36" i="1"/>
  <c r="DK24" i="1" s="1"/>
  <c r="DF35" i="1"/>
  <c r="DF34" i="1"/>
  <c r="DK22" i="1" s="1"/>
  <c r="DF33" i="1"/>
  <c r="DK21" i="1" s="1"/>
  <c r="DF32" i="1"/>
  <c r="DK20" i="1" s="1"/>
  <c r="DF31" i="1"/>
  <c r="DF30" i="1"/>
  <c r="DF29" i="1"/>
  <c r="DJ28" i="1"/>
  <c r="DF28" i="1"/>
  <c r="DJ27" i="1"/>
  <c r="DF27" i="1"/>
  <c r="DJ26" i="1"/>
  <c r="DF26" i="1"/>
  <c r="DJ25" i="1"/>
  <c r="DF25" i="1"/>
  <c r="DJ24" i="1"/>
  <c r="DF24" i="1"/>
  <c r="DJ23" i="1"/>
  <c r="DF23" i="1"/>
  <c r="DJ22" i="1"/>
  <c r="DF22" i="1"/>
  <c r="DJ21" i="1"/>
  <c r="DF21" i="1"/>
  <c r="DJ20" i="1"/>
  <c r="DF20" i="1"/>
  <c r="DJ19" i="1"/>
  <c r="DF19" i="1"/>
  <c r="DJ18" i="1"/>
  <c r="DF18" i="1"/>
  <c r="DJ17" i="1"/>
  <c r="DF17" i="1"/>
  <c r="CZ40" i="1"/>
  <c r="CZ39" i="1"/>
  <c r="DE27" i="1" s="1"/>
  <c r="CZ38" i="1"/>
  <c r="DE26" i="1" s="1"/>
  <c r="CZ37" i="1"/>
  <c r="CZ36" i="1"/>
  <c r="CZ35" i="1"/>
  <c r="CZ34" i="1"/>
  <c r="DE22" i="1" s="1"/>
  <c r="CZ33" i="1"/>
  <c r="DE21" i="1" s="1"/>
  <c r="CZ32" i="1"/>
  <c r="CZ31" i="1"/>
  <c r="CZ30" i="1"/>
  <c r="CZ29" i="1"/>
  <c r="DD28" i="1"/>
  <c r="CZ28" i="1"/>
  <c r="DD27" i="1"/>
  <c r="CZ27" i="1"/>
  <c r="DD26" i="1"/>
  <c r="CZ26" i="1"/>
  <c r="DD25" i="1"/>
  <c r="CZ25" i="1"/>
  <c r="DD24" i="1"/>
  <c r="CZ24" i="1"/>
  <c r="DD23" i="1"/>
  <c r="CZ23" i="1"/>
  <c r="DD22" i="1"/>
  <c r="CZ22" i="1"/>
  <c r="DD21" i="1"/>
  <c r="CZ21" i="1"/>
  <c r="DD20" i="1"/>
  <c r="CZ20" i="1"/>
  <c r="DD19" i="1"/>
  <c r="CZ19" i="1"/>
  <c r="DD18" i="1"/>
  <c r="CZ18" i="1"/>
  <c r="DD17" i="1"/>
  <c r="CZ17" i="1"/>
  <c r="CT40" i="1"/>
  <c r="CT39" i="1"/>
  <c r="CT38" i="1"/>
  <c r="CT37" i="1"/>
  <c r="CT36" i="1"/>
  <c r="CT35" i="1"/>
  <c r="CT34" i="1"/>
  <c r="CT33" i="1"/>
  <c r="CT32" i="1"/>
  <c r="CT31" i="1"/>
  <c r="CT30" i="1"/>
  <c r="CT29" i="1"/>
  <c r="CX28" i="1"/>
  <c r="CT28" i="1"/>
  <c r="CX27" i="1"/>
  <c r="CT27" i="1"/>
  <c r="CX26" i="1"/>
  <c r="CT26" i="1"/>
  <c r="CX25" i="1"/>
  <c r="CT25" i="1"/>
  <c r="CX24" i="1"/>
  <c r="CT24" i="1"/>
  <c r="CX23" i="1"/>
  <c r="CT23" i="1"/>
  <c r="CX22" i="1"/>
  <c r="CT22" i="1"/>
  <c r="CX21" i="1"/>
  <c r="CT21" i="1"/>
  <c r="CX20" i="1"/>
  <c r="CT20" i="1"/>
  <c r="CX19" i="1"/>
  <c r="CT19" i="1"/>
  <c r="CX18" i="1"/>
  <c r="CT18" i="1"/>
  <c r="CX17" i="1"/>
  <c r="CT17" i="1"/>
  <c r="CN40" i="1"/>
  <c r="CS28" i="1" s="1"/>
  <c r="CN39" i="1"/>
  <c r="CS27" i="1" s="1"/>
  <c r="CN38" i="1"/>
  <c r="CN37" i="1"/>
  <c r="CS25" i="1" s="1"/>
  <c r="CN36" i="1"/>
  <c r="CS24" i="1" s="1"/>
  <c r="CN35" i="1"/>
  <c r="CN34" i="1"/>
  <c r="CN33" i="1"/>
  <c r="CN32" i="1"/>
  <c r="CN31" i="1"/>
  <c r="CN30" i="1"/>
  <c r="CS18" i="1" s="1"/>
  <c r="CN29" i="1"/>
  <c r="CR28" i="1"/>
  <c r="CN28" i="1"/>
  <c r="CR27" i="1"/>
  <c r="CN27" i="1"/>
  <c r="CR26" i="1"/>
  <c r="CN26" i="1"/>
  <c r="CR25" i="1"/>
  <c r="CN25" i="1"/>
  <c r="CR24" i="1"/>
  <c r="CN24" i="1"/>
  <c r="CR23" i="1"/>
  <c r="CN23" i="1"/>
  <c r="CR22" i="1"/>
  <c r="CN22" i="1"/>
  <c r="CR21" i="1"/>
  <c r="CN21" i="1"/>
  <c r="CR20" i="1"/>
  <c r="CN20" i="1"/>
  <c r="CR19" i="1"/>
  <c r="CN19" i="1"/>
  <c r="CR18" i="1"/>
  <c r="CN18" i="1"/>
  <c r="CR17" i="1"/>
  <c r="CN17" i="1"/>
  <c r="CH40" i="1"/>
  <c r="CH39" i="1"/>
  <c r="CH38" i="1"/>
  <c r="CH37" i="1"/>
  <c r="CH36" i="1"/>
  <c r="CH35" i="1"/>
  <c r="CH34" i="1"/>
  <c r="CM22" i="1" s="1"/>
  <c r="CH33" i="1"/>
  <c r="CH32" i="1"/>
  <c r="CH31" i="1"/>
  <c r="CH30" i="1"/>
  <c r="CH29" i="1"/>
  <c r="CL28" i="1"/>
  <c r="CH28" i="1"/>
  <c r="CL27" i="1"/>
  <c r="CH27" i="1"/>
  <c r="CL26" i="1"/>
  <c r="CH26" i="1"/>
  <c r="CL25" i="1"/>
  <c r="CH25" i="1"/>
  <c r="CL24" i="1"/>
  <c r="CH24" i="1"/>
  <c r="CL23" i="1"/>
  <c r="CH23" i="1"/>
  <c r="CL22" i="1"/>
  <c r="CH22" i="1"/>
  <c r="CL21" i="1"/>
  <c r="CH21" i="1"/>
  <c r="CL20" i="1"/>
  <c r="CH20" i="1"/>
  <c r="CL19" i="1"/>
  <c r="CH19" i="1"/>
  <c r="CL18" i="1"/>
  <c r="CH18" i="1"/>
  <c r="CL17" i="1"/>
  <c r="CH17" i="1"/>
  <c r="CB40" i="1"/>
  <c r="CB39" i="1"/>
  <c r="CB38" i="1"/>
  <c r="CB37" i="1"/>
  <c r="CG25" i="1" s="1"/>
  <c r="CB36" i="1"/>
  <c r="CB35" i="1"/>
  <c r="CB34" i="1"/>
  <c r="CB33" i="1"/>
  <c r="CG21" i="1" s="1"/>
  <c r="CB32" i="1"/>
  <c r="CB31" i="1"/>
  <c r="CB30" i="1"/>
  <c r="CG18" i="1" s="1"/>
  <c r="CB29" i="1"/>
  <c r="CG17" i="1" s="1"/>
  <c r="CF28" i="1"/>
  <c r="CB28" i="1"/>
  <c r="CF27" i="1"/>
  <c r="CB27" i="1"/>
  <c r="CF26" i="1"/>
  <c r="CB26" i="1"/>
  <c r="CF25" i="1"/>
  <c r="CB25" i="1"/>
  <c r="CF24" i="1"/>
  <c r="CB24" i="1"/>
  <c r="CF23" i="1"/>
  <c r="CB23" i="1"/>
  <c r="CF22" i="1"/>
  <c r="CB22" i="1"/>
  <c r="CF21" i="1"/>
  <c r="CB21" i="1"/>
  <c r="CF20" i="1"/>
  <c r="CB20" i="1"/>
  <c r="CF19" i="1"/>
  <c r="CB19" i="1"/>
  <c r="CF18" i="1"/>
  <c r="CB18" i="1"/>
  <c r="CF17" i="1"/>
  <c r="CB17" i="1"/>
  <c r="BV40" i="1"/>
  <c r="BV39" i="1"/>
  <c r="BV38" i="1"/>
  <c r="BV37" i="1"/>
  <c r="BV36" i="1"/>
  <c r="CA24" i="1" s="1"/>
  <c r="BV35" i="1"/>
  <c r="BV34" i="1"/>
  <c r="BV33" i="1"/>
  <c r="BV32" i="1"/>
  <c r="BV31" i="1"/>
  <c r="BV30" i="1"/>
  <c r="BV29" i="1"/>
  <c r="BZ28" i="1"/>
  <c r="BV28" i="1"/>
  <c r="BZ27" i="1"/>
  <c r="BV27" i="1"/>
  <c r="BZ26" i="1"/>
  <c r="BV26" i="1"/>
  <c r="BZ25" i="1"/>
  <c r="BV25" i="1"/>
  <c r="BZ24" i="1"/>
  <c r="BV24" i="1"/>
  <c r="BZ23" i="1"/>
  <c r="BV23" i="1"/>
  <c r="BZ22" i="1"/>
  <c r="BV22" i="1"/>
  <c r="BZ21" i="1"/>
  <c r="BV21" i="1"/>
  <c r="BZ20" i="1"/>
  <c r="BV20" i="1"/>
  <c r="BZ19" i="1"/>
  <c r="BV19" i="1"/>
  <c r="BZ18" i="1"/>
  <c r="BV18" i="1"/>
  <c r="BZ17" i="1"/>
  <c r="BV17" i="1"/>
  <c r="BP40" i="1"/>
  <c r="BP39" i="1"/>
  <c r="BP38" i="1"/>
  <c r="BP37" i="1"/>
  <c r="BU25" i="1" s="1"/>
  <c r="BP36" i="1"/>
  <c r="BP35" i="1"/>
  <c r="BP34" i="1"/>
  <c r="BU22" i="1" s="1"/>
  <c r="BP33" i="1"/>
  <c r="BU21" i="1" s="1"/>
  <c r="BP32" i="1"/>
  <c r="BP31" i="1"/>
  <c r="BP30" i="1"/>
  <c r="BP29" i="1"/>
  <c r="BU17" i="1" s="1"/>
  <c r="BT28" i="1"/>
  <c r="BP28" i="1"/>
  <c r="BT27" i="1"/>
  <c r="BP27" i="1"/>
  <c r="BT26" i="1"/>
  <c r="BP26" i="1"/>
  <c r="BT25" i="1"/>
  <c r="BP25" i="1"/>
  <c r="BU24" i="1"/>
  <c r="BT24" i="1"/>
  <c r="BP24" i="1"/>
  <c r="BT23" i="1"/>
  <c r="BP23" i="1"/>
  <c r="BT22" i="1"/>
  <c r="BP22" i="1"/>
  <c r="BT21" i="1"/>
  <c r="BP21" i="1"/>
  <c r="BT20" i="1"/>
  <c r="BP20" i="1"/>
  <c r="BT19" i="1"/>
  <c r="BP19" i="1"/>
  <c r="BT18" i="1"/>
  <c r="BP18" i="1"/>
  <c r="BT17" i="1"/>
  <c r="BP17" i="1"/>
  <c r="BJ40" i="1"/>
  <c r="BM40" i="1" s="1"/>
  <c r="BJ39" i="1"/>
  <c r="BJ38" i="1"/>
  <c r="BO26" i="1" s="1"/>
  <c r="BJ37" i="1"/>
  <c r="BO25" i="1" s="1"/>
  <c r="BJ36" i="1"/>
  <c r="BJ35" i="1"/>
  <c r="BJ34" i="1"/>
  <c r="BJ33" i="1"/>
  <c r="BO21" i="1" s="1"/>
  <c r="BJ32" i="1"/>
  <c r="BJ31" i="1"/>
  <c r="BJ30" i="1"/>
  <c r="BJ29" i="1"/>
  <c r="BO17" i="1" s="1"/>
  <c r="BN28" i="1"/>
  <c r="BJ28" i="1"/>
  <c r="BN27" i="1"/>
  <c r="BJ27" i="1"/>
  <c r="BN26" i="1"/>
  <c r="BJ26" i="1"/>
  <c r="BN25" i="1"/>
  <c r="BJ25" i="1"/>
  <c r="BN24" i="1"/>
  <c r="BJ24" i="1"/>
  <c r="BN23" i="1"/>
  <c r="BJ23" i="1"/>
  <c r="BN22" i="1"/>
  <c r="BJ22" i="1"/>
  <c r="BN21" i="1"/>
  <c r="BJ21" i="1"/>
  <c r="BN20" i="1"/>
  <c r="BJ20" i="1"/>
  <c r="BN19" i="1"/>
  <c r="BJ19" i="1"/>
  <c r="BN18" i="1"/>
  <c r="BJ18" i="1"/>
  <c r="BN17" i="1"/>
  <c r="BJ17" i="1"/>
  <c r="BD40" i="1"/>
  <c r="BI28" i="1" s="1"/>
  <c r="BD39" i="1"/>
  <c r="BD38" i="1"/>
  <c r="BD37" i="1"/>
  <c r="BD36" i="1"/>
  <c r="BI24" i="1" s="1"/>
  <c r="BD35" i="1"/>
  <c r="BD34" i="1"/>
  <c r="BD33" i="1"/>
  <c r="BI21" i="1" s="1"/>
  <c r="BD32" i="1"/>
  <c r="BD31" i="1"/>
  <c r="BD30" i="1"/>
  <c r="BI18" i="1" s="1"/>
  <c r="BD29" i="1"/>
  <c r="BH28" i="1"/>
  <c r="BD28" i="1"/>
  <c r="BH27" i="1"/>
  <c r="BD27" i="1"/>
  <c r="BH26" i="1"/>
  <c r="BD26" i="1"/>
  <c r="BH25" i="1"/>
  <c r="BD25" i="1"/>
  <c r="BH24" i="1"/>
  <c r="BD24" i="1"/>
  <c r="BH23" i="1"/>
  <c r="BD23" i="1"/>
  <c r="BH22" i="1"/>
  <c r="BD22" i="1"/>
  <c r="BH21" i="1"/>
  <c r="BD21" i="1"/>
  <c r="BH20" i="1"/>
  <c r="BD20" i="1"/>
  <c r="BH19" i="1"/>
  <c r="BD19" i="1"/>
  <c r="BH18" i="1"/>
  <c r="BD18" i="1"/>
  <c r="BH17" i="1"/>
  <c r="BD17" i="1"/>
  <c r="AX40" i="1"/>
  <c r="AX39" i="1"/>
  <c r="AX38" i="1"/>
  <c r="BC26" i="1" s="1"/>
  <c r="AX37" i="1"/>
  <c r="AX36" i="1"/>
  <c r="AX35" i="1"/>
  <c r="AX34" i="1"/>
  <c r="AX33" i="1"/>
  <c r="AX32" i="1"/>
  <c r="AX31" i="1"/>
  <c r="AX30" i="1"/>
  <c r="BC18" i="1" s="1"/>
  <c r="AX29" i="1"/>
  <c r="BC17" i="1" s="1"/>
  <c r="BB28" i="1"/>
  <c r="AX28" i="1"/>
  <c r="BB27" i="1"/>
  <c r="AX27" i="1"/>
  <c r="BB26" i="1"/>
  <c r="AX26" i="1"/>
  <c r="BB25" i="1"/>
  <c r="AX25" i="1"/>
  <c r="BB24" i="1"/>
  <c r="AX24" i="1"/>
  <c r="BB23" i="1"/>
  <c r="AX23" i="1"/>
  <c r="BB22" i="1"/>
  <c r="AX22" i="1"/>
  <c r="BB21" i="1"/>
  <c r="AX21" i="1"/>
  <c r="BB20" i="1"/>
  <c r="AX20" i="1"/>
  <c r="BB19" i="1"/>
  <c r="AX19" i="1"/>
  <c r="BB18" i="1"/>
  <c r="AX18" i="1"/>
  <c r="BB17" i="1"/>
  <c r="AX17" i="1"/>
  <c r="AR40" i="1"/>
  <c r="AR39" i="1"/>
  <c r="AW27" i="1" s="1"/>
  <c r="AR38" i="1"/>
  <c r="AR37" i="1"/>
  <c r="AW25" i="1" s="1"/>
  <c r="AR36" i="1"/>
  <c r="AR35" i="1"/>
  <c r="AR34" i="1"/>
  <c r="AR33" i="1"/>
  <c r="AR32" i="1"/>
  <c r="AR31" i="1"/>
  <c r="AR30" i="1"/>
  <c r="AR29" i="1"/>
  <c r="AV28" i="1"/>
  <c r="AR28" i="1"/>
  <c r="AV27" i="1"/>
  <c r="AR27" i="1"/>
  <c r="AV26" i="1"/>
  <c r="AR26" i="1"/>
  <c r="AV25" i="1"/>
  <c r="AR25" i="1"/>
  <c r="AV24" i="1"/>
  <c r="AR24" i="1"/>
  <c r="AV23" i="1"/>
  <c r="AR23" i="1"/>
  <c r="AV22" i="1"/>
  <c r="AR22" i="1"/>
  <c r="AV21" i="1"/>
  <c r="AR21" i="1"/>
  <c r="AV20" i="1"/>
  <c r="AR20" i="1"/>
  <c r="AV19" i="1"/>
  <c r="AR19" i="1"/>
  <c r="AV18" i="1"/>
  <c r="AR18" i="1"/>
  <c r="AV17" i="1"/>
  <c r="AR17" i="1"/>
  <c r="AL40" i="1"/>
  <c r="AL39" i="1"/>
  <c r="AL38" i="1"/>
  <c r="AL37" i="1"/>
  <c r="AL36" i="1"/>
  <c r="AL35" i="1"/>
  <c r="AL34" i="1"/>
  <c r="AL33" i="1"/>
  <c r="AQ21" i="1" s="1"/>
  <c r="AL32" i="1"/>
  <c r="AL31" i="1"/>
  <c r="AL30" i="1"/>
  <c r="AQ18" i="1" s="1"/>
  <c r="AL29" i="1"/>
  <c r="AQ17" i="1" s="1"/>
  <c r="AP28" i="1"/>
  <c r="AL28" i="1"/>
  <c r="AP27" i="1"/>
  <c r="AL27" i="1"/>
  <c r="AP26" i="1"/>
  <c r="AL26" i="1"/>
  <c r="AP25" i="1"/>
  <c r="AL25" i="1"/>
  <c r="AP24" i="1"/>
  <c r="AL24" i="1"/>
  <c r="AP23" i="1"/>
  <c r="AL23" i="1"/>
  <c r="AP22" i="1"/>
  <c r="AL22" i="1"/>
  <c r="AP21" i="1"/>
  <c r="AL21" i="1"/>
  <c r="AP20" i="1"/>
  <c r="AL20" i="1"/>
  <c r="AP19" i="1"/>
  <c r="AL19" i="1"/>
  <c r="AP18" i="1"/>
  <c r="AL18" i="1"/>
  <c r="AP17" i="1"/>
  <c r="AL17" i="1"/>
  <c r="AF40" i="1"/>
  <c r="AF39" i="1"/>
  <c r="AF38" i="1"/>
  <c r="AF37" i="1"/>
  <c r="AF36" i="1"/>
  <c r="AF35" i="1"/>
  <c r="AF34" i="1"/>
  <c r="AF33" i="1"/>
  <c r="AF32" i="1"/>
  <c r="AF31" i="1"/>
  <c r="AF30" i="1"/>
  <c r="AF29" i="1"/>
  <c r="AK17" i="1" s="1"/>
  <c r="AJ28" i="1"/>
  <c r="AF28" i="1"/>
  <c r="AJ27" i="1"/>
  <c r="AF27" i="1"/>
  <c r="AJ26" i="1"/>
  <c r="AF26" i="1"/>
  <c r="AJ25" i="1"/>
  <c r="AF25" i="1"/>
  <c r="AJ24" i="1"/>
  <c r="AF24" i="1"/>
  <c r="AJ23" i="1"/>
  <c r="AF23" i="1"/>
  <c r="AJ22" i="1"/>
  <c r="AF22" i="1"/>
  <c r="AJ21" i="1"/>
  <c r="AF21" i="1"/>
  <c r="AJ20" i="1"/>
  <c r="AF20" i="1"/>
  <c r="AJ19" i="1"/>
  <c r="AF19" i="1"/>
  <c r="AJ18" i="1"/>
  <c r="AF18" i="1"/>
  <c r="AJ17" i="1"/>
  <c r="AF17" i="1"/>
  <c r="Z40" i="1"/>
  <c r="Z39" i="1"/>
  <c r="AE27" i="1" s="1"/>
  <c r="Z38" i="1"/>
  <c r="Z37" i="1"/>
  <c r="Z36" i="1"/>
  <c r="Z35" i="1"/>
  <c r="Z34" i="1"/>
  <c r="AE22" i="1" s="1"/>
  <c r="Z33" i="1"/>
  <c r="Z32" i="1"/>
  <c r="Z31" i="1"/>
  <c r="AE19" i="1" s="1"/>
  <c r="Z30" i="1"/>
  <c r="AE18" i="1" s="1"/>
  <c r="Z29" i="1"/>
  <c r="AD28" i="1"/>
  <c r="Z28" i="1"/>
  <c r="AD27" i="1"/>
  <c r="Z27" i="1"/>
  <c r="AD26" i="1"/>
  <c r="Z26" i="1"/>
  <c r="AD25" i="1"/>
  <c r="Z25" i="1"/>
  <c r="AD24" i="1"/>
  <c r="Z24" i="1"/>
  <c r="AD23" i="1"/>
  <c r="Z23" i="1"/>
  <c r="AD22" i="1"/>
  <c r="Z22" i="1"/>
  <c r="AD21" i="1"/>
  <c r="Z21" i="1"/>
  <c r="AD20" i="1"/>
  <c r="Z20" i="1"/>
  <c r="AD19" i="1"/>
  <c r="Z19" i="1"/>
  <c r="AD18" i="1"/>
  <c r="Z18" i="1"/>
  <c r="AD17" i="1"/>
  <c r="Z17" i="1"/>
  <c r="T40" i="1"/>
  <c r="T39" i="1"/>
  <c r="T38" i="1"/>
  <c r="T37" i="1"/>
  <c r="T36" i="1"/>
  <c r="T35" i="1"/>
  <c r="T34" i="1"/>
  <c r="T33" i="1"/>
  <c r="T32" i="1"/>
  <c r="T31" i="1"/>
  <c r="T30" i="1"/>
  <c r="T29" i="1"/>
  <c r="Y17" i="1" s="1"/>
  <c r="X28" i="1"/>
  <c r="T28" i="1"/>
  <c r="X27" i="1"/>
  <c r="T27" i="1"/>
  <c r="X26" i="1"/>
  <c r="T26" i="1"/>
  <c r="X25" i="1"/>
  <c r="T25" i="1"/>
  <c r="X24" i="1"/>
  <c r="T24" i="1"/>
  <c r="X23" i="1"/>
  <c r="T23" i="1"/>
  <c r="X22" i="1"/>
  <c r="T22" i="1"/>
  <c r="X21" i="1"/>
  <c r="T21" i="1"/>
  <c r="X20" i="1"/>
  <c r="T20" i="1"/>
  <c r="X19" i="1"/>
  <c r="T19" i="1"/>
  <c r="X18" i="1"/>
  <c r="T18" i="1"/>
  <c r="X17" i="1"/>
  <c r="T17" i="1"/>
  <c r="N40" i="1"/>
  <c r="S28" i="1" s="1"/>
  <c r="N39" i="1"/>
  <c r="S27" i="1" s="1"/>
  <c r="N38" i="1"/>
  <c r="S26" i="1" s="1"/>
  <c r="N37" i="1"/>
  <c r="S25" i="1" s="1"/>
  <c r="N36" i="1"/>
  <c r="N35" i="1"/>
  <c r="N34" i="1"/>
  <c r="N33" i="1"/>
  <c r="S21" i="1" s="1"/>
  <c r="N32" i="1"/>
  <c r="N31" i="1"/>
  <c r="N30" i="1"/>
  <c r="S18" i="1" s="1"/>
  <c r="N29" i="1"/>
  <c r="S17" i="1" s="1"/>
  <c r="R28" i="1"/>
  <c r="N28" i="1"/>
  <c r="R27" i="1"/>
  <c r="N27" i="1"/>
  <c r="R26" i="1"/>
  <c r="N26" i="1"/>
  <c r="R25" i="1"/>
  <c r="N25" i="1"/>
  <c r="R24" i="1"/>
  <c r="N24" i="1"/>
  <c r="R23" i="1"/>
  <c r="N23" i="1"/>
  <c r="R22" i="1"/>
  <c r="N22" i="1"/>
  <c r="R21" i="1"/>
  <c r="N21" i="1"/>
  <c r="R20" i="1"/>
  <c r="N20" i="1"/>
  <c r="R19" i="1"/>
  <c r="N19" i="1"/>
  <c r="R18" i="1"/>
  <c r="N18" i="1"/>
  <c r="R17" i="1"/>
  <c r="N17" i="1"/>
  <c r="H40" i="1"/>
  <c r="H39" i="1"/>
  <c r="M27" i="1" s="1"/>
  <c r="H38" i="1"/>
  <c r="M26" i="1" s="1"/>
  <c r="H37" i="1"/>
  <c r="H36" i="1"/>
  <c r="H35" i="1"/>
  <c r="H34" i="1"/>
  <c r="H33" i="1"/>
  <c r="H32" i="1"/>
  <c r="H31" i="1"/>
  <c r="H30" i="1"/>
  <c r="H29" i="1"/>
  <c r="L28" i="1"/>
  <c r="H28" i="1"/>
  <c r="L27" i="1"/>
  <c r="H27" i="1"/>
  <c r="L26" i="1"/>
  <c r="H26" i="1"/>
  <c r="L25" i="1"/>
  <c r="H25" i="1"/>
  <c r="L24" i="1"/>
  <c r="H24" i="1"/>
  <c r="L23" i="1"/>
  <c r="H23" i="1"/>
  <c r="L22" i="1"/>
  <c r="H22" i="1"/>
  <c r="L21" i="1"/>
  <c r="H21" i="1"/>
  <c r="L20" i="1"/>
  <c r="H20" i="1"/>
  <c r="L19" i="1"/>
  <c r="H19" i="1"/>
  <c r="L18" i="1"/>
  <c r="H18" i="1"/>
  <c r="L17" i="1"/>
  <c r="H17" i="1"/>
  <c r="B30" i="1"/>
  <c r="B31" i="1"/>
  <c r="B32" i="1"/>
  <c r="B33" i="1"/>
  <c r="B34" i="1"/>
  <c r="B35" i="1"/>
  <c r="B36" i="1"/>
  <c r="B37" i="1"/>
  <c r="B38" i="1"/>
  <c r="B39" i="1"/>
  <c r="B40" i="1"/>
  <c r="B29" i="1"/>
  <c r="F10" i="29"/>
  <c r="F8" i="29"/>
  <c r="F9" i="29"/>
  <c r="CG21" i="6" l="1"/>
  <c r="CG25" i="6"/>
  <c r="CG28" i="6"/>
  <c r="CG17" i="7"/>
  <c r="CG20" i="11"/>
  <c r="CG19" i="12"/>
  <c r="CG21" i="12"/>
  <c r="CM25" i="6"/>
  <c r="CM17" i="6"/>
  <c r="CM22" i="11"/>
  <c r="CM18" i="12"/>
  <c r="CA22" i="7"/>
  <c r="CA25" i="10"/>
  <c r="CA17" i="11"/>
  <c r="CA17" i="12"/>
  <c r="CA19" i="12"/>
  <c r="CA20" i="12"/>
  <c r="BU25" i="10"/>
  <c r="BU18" i="10"/>
  <c r="BU22" i="9"/>
  <c r="BU28" i="6"/>
  <c r="BU19" i="6"/>
  <c r="BU22" i="11"/>
  <c r="BU21" i="7"/>
  <c r="BU18" i="7"/>
  <c r="BO20" i="9"/>
  <c r="BO22" i="12"/>
  <c r="BO18" i="12"/>
  <c r="BO28" i="6"/>
  <c r="BO20" i="10"/>
  <c r="BI21" i="12"/>
  <c r="BI18" i="12"/>
  <c r="BI27" i="6"/>
  <c r="BI21" i="6"/>
  <c r="BI21" i="7"/>
  <c r="BI18" i="7"/>
  <c r="BI23" i="9"/>
  <c r="BI21" i="9"/>
  <c r="BC22" i="12"/>
  <c r="BC21" i="12"/>
  <c r="AX41" i="12"/>
  <c r="BC20" i="12"/>
  <c r="BC21" i="6"/>
  <c r="BC27" i="7"/>
  <c r="BC22" i="1"/>
  <c r="AW19" i="10"/>
  <c r="AW26" i="5"/>
  <c r="AW23" i="1"/>
  <c r="AW22" i="11"/>
  <c r="AW26" i="9"/>
  <c r="AW21" i="9"/>
  <c r="AW17" i="9"/>
  <c r="AW20" i="12"/>
  <c r="AQ17" i="10"/>
  <c r="AQ24" i="6"/>
  <c r="AQ18" i="11"/>
  <c r="AQ25" i="9"/>
  <c r="AQ18" i="9"/>
  <c r="AQ20" i="5"/>
  <c r="AK19" i="11"/>
  <c r="AK20" i="5"/>
  <c r="AK19" i="12"/>
  <c r="AK18" i="10"/>
  <c r="AK25" i="6"/>
  <c r="AK21" i="6"/>
  <c r="AK21" i="1"/>
  <c r="AK19" i="1"/>
  <c r="AK18" i="1"/>
  <c r="AE17" i="9"/>
  <c r="AE21" i="5"/>
  <c r="AE24" i="8"/>
  <c r="AE21" i="1"/>
  <c r="Y18" i="12"/>
  <c r="Y22" i="1"/>
  <c r="Y21" i="1"/>
  <c r="Y18" i="1"/>
  <c r="Y17" i="6"/>
  <c r="Y24" i="5"/>
  <c r="Y24" i="11"/>
  <c r="Y21" i="10"/>
  <c r="Y18" i="10"/>
  <c r="Y21" i="7"/>
  <c r="Y18" i="7"/>
  <c r="S17" i="8"/>
  <c r="S24" i="11"/>
  <c r="S20" i="11"/>
  <c r="S17" i="11"/>
  <c r="S24" i="9"/>
  <c r="S20" i="9"/>
  <c r="M23" i="10"/>
  <c r="M18" i="1"/>
  <c r="M21" i="7"/>
  <c r="M20" i="12"/>
  <c r="M24" i="11"/>
  <c r="M21" i="11"/>
  <c r="M19" i="11"/>
  <c r="G20" i="8"/>
  <c r="G21" i="6"/>
  <c r="G19" i="6"/>
  <c r="G22" i="10"/>
  <c r="G23" i="9"/>
  <c r="G18" i="9"/>
  <c r="B41" i="12"/>
  <c r="G18" i="12"/>
  <c r="G20" i="12"/>
  <c r="G20" i="11"/>
  <c r="G18" i="11"/>
  <c r="G19" i="8"/>
  <c r="G20" i="9"/>
  <c r="G19" i="9"/>
  <c r="G22" i="7"/>
  <c r="EE12" i="6"/>
  <c r="C95" i="13" s="1"/>
  <c r="CY17" i="7"/>
  <c r="CY24" i="7"/>
  <c r="EK5" i="27"/>
  <c r="J136" i="13" s="1"/>
  <c r="D136" i="13"/>
  <c r="EJ5" i="27"/>
  <c r="K136" i="13" s="1"/>
  <c r="F136" i="13"/>
  <c r="EM6" i="27"/>
  <c r="I137" i="13" s="1"/>
  <c r="D137" i="13"/>
  <c r="EJ6" i="27"/>
  <c r="K137" i="13" s="1"/>
  <c r="F137" i="13"/>
  <c r="EM7" i="27"/>
  <c r="I138" i="13" s="1"/>
  <c r="D138" i="13"/>
  <c r="EJ7" i="27"/>
  <c r="K138" i="13" s="1"/>
  <c r="F138" i="13"/>
  <c r="EK7" i="27"/>
  <c r="J138" i="13" s="1"/>
  <c r="B139" i="15"/>
  <c r="B139" i="13"/>
  <c r="EO10" i="27"/>
  <c r="D141" i="15" s="1"/>
  <c r="B141" i="15"/>
  <c r="B141" i="13"/>
  <c r="EM3" i="27"/>
  <c r="I134" i="13" s="1"/>
  <c r="D134" i="13"/>
  <c r="EJ3" i="27"/>
  <c r="K134" i="13" s="1"/>
  <c r="F134" i="13"/>
  <c r="EK4" i="27"/>
  <c r="J135" i="13" s="1"/>
  <c r="D135" i="13"/>
  <c r="EJ4" i="27"/>
  <c r="K135" i="13" s="1"/>
  <c r="EM8" i="27"/>
  <c r="I139" i="13" s="1"/>
  <c r="D139" i="13"/>
  <c r="EJ8" i="27"/>
  <c r="K139" i="13" s="1"/>
  <c r="F139" i="13"/>
  <c r="EJ9" i="27"/>
  <c r="K140" i="13" s="1"/>
  <c r="F140" i="13"/>
  <c r="EK9" i="27"/>
  <c r="J140" i="13" s="1"/>
  <c r="EK10" i="27"/>
  <c r="J141" i="13" s="1"/>
  <c r="D141" i="13"/>
  <c r="EJ10" i="27"/>
  <c r="K141" i="13" s="1"/>
  <c r="F141" i="13"/>
  <c r="EM11" i="27"/>
  <c r="I142" i="13" s="1"/>
  <c r="D142" i="13"/>
  <c r="EJ11" i="27"/>
  <c r="K142" i="13" s="1"/>
  <c r="F142" i="13"/>
  <c r="EK12" i="27"/>
  <c r="J143" i="13" s="1"/>
  <c r="D143" i="13"/>
  <c r="EJ12" i="27"/>
  <c r="K143" i="13" s="1"/>
  <c r="EJ13" i="27"/>
  <c r="K144" i="13" s="1"/>
  <c r="F144" i="13"/>
  <c r="EK14" i="27"/>
  <c r="J145" i="13" s="1"/>
  <c r="D145" i="13"/>
  <c r="EJ14" i="27"/>
  <c r="K145" i="13" s="1"/>
  <c r="F145" i="13"/>
  <c r="EM14" i="27"/>
  <c r="I145" i="13" s="1"/>
  <c r="EM7" i="21"/>
  <c r="I126" i="13" s="1"/>
  <c r="D126" i="13"/>
  <c r="EJ7" i="21"/>
  <c r="K126" i="13" s="1"/>
  <c r="F126" i="13"/>
  <c r="EM8" i="21"/>
  <c r="I127" i="13" s="1"/>
  <c r="D127" i="13"/>
  <c r="EJ8" i="21"/>
  <c r="K127" i="13" s="1"/>
  <c r="F127" i="13"/>
  <c r="EM9" i="21"/>
  <c r="I128" i="13" s="1"/>
  <c r="D128" i="13"/>
  <c r="EJ9" i="21"/>
  <c r="K128" i="13" s="1"/>
  <c r="F128" i="13"/>
  <c r="EK10" i="21"/>
  <c r="J129" i="13" s="1"/>
  <c r="D129" i="13"/>
  <c r="EJ10" i="21"/>
  <c r="K129" i="13" s="1"/>
  <c r="F129" i="13"/>
  <c r="EM11" i="21"/>
  <c r="I130" i="13" s="1"/>
  <c r="D130" i="13"/>
  <c r="EJ11" i="21"/>
  <c r="K130" i="13" s="1"/>
  <c r="F130" i="13"/>
  <c r="EM12" i="21"/>
  <c r="I131" i="13" s="1"/>
  <c r="D131" i="13"/>
  <c r="EJ12" i="21"/>
  <c r="K131" i="13" s="1"/>
  <c r="F131" i="13"/>
  <c r="EK13" i="21"/>
  <c r="J132" i="13" s="1"/>
  <c r="D132" i="13"/>
  <c r="EJ13" i="21"/>
  <c r="K132" i="13" s="1"/>
  <c r="F132" i="13"/>
  <c r="EM14" i="21"/>
  <c r="I133" i="13" s="1"/>
  <c r="D133" i="13"/>
  <c r="EJ14" i="21"/>
  <c r="K133" i="13" s="1"/>
  <c r="F133" i="13"/>
  <c r="EM3" i="21"/>
  <c r="I122" i="13" s="1"/>
  <c r="D122" i="13"/>
  <c r="EJ3" i="21"/>
  <c r="K122" i="13" s="1"/>
  <c r="F122" i="13"/>
  <c r="EM4" i="21"/>
  <c r="I123" i="13" s="1"/>
  <c r="D123" i="13"/>
  <c r="EJ4" i="21"/>
  <c r="K123" i="13" s="1"/>
  <c r="F123" i="13"/>
  <c r="EK5" i="21"/>
  <c r="J124" i="13" s="1"/>
  <c r="D124" i="13"/>
  <c r="EJ5" i="21"/>
  <c r="K124" i="13" s="1"/>
  <c r="F124" i="13"/>
  <c r="EK6" i="21"/>
  <c r="J125" i="13" s="1"/>
  <c r="D125" i="13"/>
  <c r="EJ6" i="21"/>
  <c r="K125" i="13" s="1"/>
  <c r="EK3" i="2"/>
  <c r="J110" i="13" s="1"/>
  <c r="D110" i="13"/>
  <c r="EJ3" i="2"/>
  <c r="K110" i="13" s="1"/>
  <c r="F110" i="13"/>
  <c r="EJ4" i="2"/>
  <c r="K111" i="13" s="1"/>
  <c r="F111" i="13"/>
  <c r="EM5" i="2"/>
  <c r="I112" i="13" s="1"/>
  <c r="D112" i="13"/>
  <c r="EJ5" i="2"/>
  <c r="K112" i="13" s="1"/>
  <c r="EK13" i="2"/>
  <c r="J120" i="13" s="1"/>
  <c r="D120" i="13"/>
  <c r="EJ13" i="2"/>
  <c r="K120" i="13" s="1"/>
  <c r="EM6" i="2"/>
  <c r="I113" i="13" s="1"/>
  <c r="D113" i="13"/>
  <c r="EJ6" i="2"/>
  <c r="K113" i="13" s="1"/>
  <c r="F113" i="13"/>
  <c r="EM7" i="2"/>
  <c r="I114" i="13" s="1"/>
  <c r="D114" i="13"/>
  <c r="EJ7" i="2"/>
  <c r="K114" i="13" s="1"/>
  <c r="F114" i="13"/>
  <c r="EM8" i="2"/>
  <c r="I115" i="13" s="1"/>
  <c r="D115" i="13"/>
  <c r="EJ8" i="2"/>
  <c r="K115" i="13" s="1"/>
  <c r="F115" i="13"/>
  <c r="EM9" i="2"/>
  <c r="I116" i="13" s="1"/>
  <c r="D116" i="13"/>
  <c r="EJ9" i="2"/>
  <c r="K116" i="13" s="1"/>
  <c r="F116" i="13"/>
  <c r="EJ10" i="2"/>
  <c r="K117" i="13" s="1"/>
  <c r="F117" i="13"/>
  <c r="EJ11" i="2"/>
  <c r="K118" i="13" s="1"/>
  <c r="F118" i="13"/>
  <c r="EM12" i="2"/>
  <c r="I119" i="13" s="1"/>
  <c r="D119" i="13"/>
  <c r="EJ12" i="2"/>
  <c r="K119" i="13" s="1"/>
  <c r="F119" i="13"/>
  <c r="EM14" i="2"/>
  <c r="I121" i="13" s="1"/>
  <c r="D121" i="13"/>
  <c r="EJ14" i="2"/>
  <c r="K121" i="13" s="1"/>
  <c r="F121" i="13"/>
  <c r="DE25" i="6"/>
  <c r="CY22" i="7"/>
  <c r="DE17" i="8"/>
  <c r="DE22" i="8"/>
  <c r="DE17" i="11"/>
  <c r="DE20" i="10"/>
  <c r="CS25" i="6"/>
  <c r="CS20" i="7"/>
  <c r="CS22" i="7"/>
  <c r="CS24" i="7"/>
  <c r="CS18" i="9"/>
  <c r="CS20" i="9"/>
  <c r="CS17" i="1"/>
  <c r="CS21" i="1"/>
  <c r="CY17" i="11"/>
  <c r="CT41" i="8"/>
  <c r="CM22" i="6"/>
  <c r="CM18" i="8"/>
  <c r="CS22" i="6"/>
  <c r="EE5" i="10"/>
  <c r="C40" i="13" s="1"/>
  <c r="CS26" i="9"/>
  <c r="CS17" i="9"/>
  <c r="CG20" i="6"/>
  <c r="CG17" i="8"/>
  <c r="CM26" i="12"/>
  <c r="CM22" i="12"/>
  <c r="CM27" i="9"/>
  <c r="CA17" i="8"/>
  <c r="CA19" i="8"/>
  <c r="CA20" i="9"/>
  <c r="CA18" i="9"/>
  <c r="BU26" i="12"/>
  <c r="BU22" i="12"/>
  <c r="BU22" i="8"/>
  <c r="BU20" i="8"/>
  <c r="BU22" i="7"/>
  <c r="BU19" i="11"/>
  <c r="BO24" i="11"/>
  <c r="BO22" i="1"/>
  <c r="BJ41" i="6"/>
  <c r="BO24" i="7"/>
  <c r="BO20" i="7"/>
  <c r="BI22" i="1"/>
  <c r="BI25" i="12"/>
  <c r="BI19" i="7"/>
  <c r="BI22" i="6"/>
  <c r="BC24" i="7"/>
  <c r="BC24" i="8"/>
  <c r="EE5" i="8"/>
  <c r="C64" i="13" s="1"/>
  <c r="ED10" i="12"/>
  <c r="EL10" i="12" s="1"/>
  <c r="H21" i="13" s="1"/>
  <c r="BC20" i="6"/>
  <c r="BC19" i="11"/>
  <c r="BC25" i="9"/>
  <c r="BC19" i="9"/>
  <c r="EE13" i="6"/>
  <c r="C96" i="13" s="1"/>
  <c r="AW22" i="6"/>
  <c r="AW20" i="10"/>
  <c r="AW22" i="7"/>
  <c r="AW20" i="7"/>
  <c r="AW18" i="7"/>
  <c r="AW24" i="8"/>
  <c r="AW22" i="1"/>
  <c r="AW20" i="1"/>
  <c r="AW28" i="5"/>
  <c r="AQ26" i="9"/>
  <c r="ED10" i="9"/>
  <c r="B57" i="15" s="1"/>
  <c r="AQ17" i="7"/>
  <c r="AQ22" i="6"/>
  <c r="AQ24" i="8"/>
  <c r="AQ24" i="11"/>
  <c r="AQ22" i="11"/>
  <c r="AQ20" i="11"/>
  <c r="ED12" i="5"/>
  <c r="B107" i="13" s="1"/>
  <c r="AK23" i="5"/>
  <c r="AK20" i="12"/>
  <c r="ED10" i="10"/>
  <c r="EO10" i="10" s="1"/>
  <c r="D45" i="15" s="1"/>
  <c r="EE14" i="6"/>
  <c r="C97" i="13" s="1"/>
  <c r="AK18" i="6"/>
  <c r="AE24" i="7"/>
  <c r="AE20" i="7"/>
  <c r="EE13" i="5"/>
  <c r="C108" i="13" s="1"/>
  <c r="AE23" i="6"/>
  <c r="AE20" i="6"/>
  <c r="AE20" i="8"/>
  <c r="AE18" i="8"/>
  <c r="ED9" i="9"/>
  <c r="B56" i="15" s="1"/>
  <c r="ED10" i="8"/>
  <c r="B69" i="13" s="1"/>
  <c r="EM14" i="9"/>
  <c r="I61" i="13" s="1"/>
  <c r="D61" i="13"/>
  <c r="EJ14" i="9"/>
  <c r="K61" i="13" s="1"/>
  <c r="F61" i="13"/>
  <c r="EM13" i="9"/>
  <c r="I60" i="13" s="1"/>
  <c r="D60" i="13"/>
  <c r="EJ13" i="9"/>
  <c r="K60" i="13" s="1"/>
  <c r="F60" i="13"/>
  <c r="EM12" i="9"/>
  <c r="I59" i="13" s="1"/>
  <c r="D59" i="13"/>
  <c r="EJ12" i="9"/>
  <c r="K59" i="13" s="1"/>
  <c r="F59" i="13"/>
  <c r="EK11" i="9"/>
  <c r="J58" i="13" s="1"/>
  <c r="D58" i="13"/>
  <c r="EJ11" i="9"/>
  <c r="K58" i="13" s="1"/>
  <c r="F58" i="13"/>
  <c r="EK10" i="9"/>
  <c r="J57" i="13" s="1"/>
  <c r="D57" i="13"/>
  <c r="EL10" i="9"/>
  <c r="H57" i="13" s="1"/>
  <c r="EJ10" i="9"/>
  <c r="K57" i="13" s="1"/>
  <c r="F57" i="13"/>
  <c r="EM9" i="9"/>
  <c r="I56" i="13" s="1"/>
  <c r="D56" i="13"/>
  <c r="EJ9" i="9"/>
  <c r="K56" i="13" s="1"/>
  <c r="F56" i="13"/>
  <c r="EM6" i="9"/>
  <c r="I53" i="13" s="1"/>
  <c r="D53" i="13"/>
  <c r="EJ6" i="9"/>
  <c r="K53" i="13" s="1"/>
  <c r="F53" i="13"/>
  <c r="EK5" i="9"/>
  <c r="J52" i="13" s="1"/>
  <c r="D52" i="13"/>
  <c r="Y22" i="7"/>
  <c r="Y20" i="7"/>
  <c r="Y22" i="5"/>
  <c r="Y19" i="11"/>
  <c r="EE13" i="12"/>
  <c r="C24" i="13" s="1"/>
  <c r="S22" i="12"/>
  <c r="EE5" i="12"/>
  <c r="C16" i="13" s="1"/>
  <c r="S18" i="12"/>
  <c r="S17" i="10"/>
  <c r="EM14" i="8"/>
  <c r="I73" i="13" s="1"/>
  <c r="D73" i="13"/>
  <c r="EJ14" i="8"/>
  <c r="K73" i="13" s="1"/>
  <c r="F73" i="13"/>
  <c r="EK13" i="8"/>
  <c r="J72" i="13" s="1"/>
  <c r="D72" i="13"/>
  <c r="EJ13" i="8"/>
  <c r="K72" i="13" s="1"/>
  <c r="F72" i="13"/>
  <c r="EM12" i="8"/>
  <c r="I71" i="13" s="1"/>
  <c r="D71" i="13"/>
  <c r="EJ12" i="8"/>
  <c r="K71" i="13" s="1"/>
  <c r="F71" i="13"/>
  <c r="EK11" i="8"/>
  <c r="J70" i="13" s="1"/>
  <c r="D70" i="13"/>
  <c r="EJ11" i="8"/>
  <c r="K70" i="13" s="1"/>
  <c r="F70" i="13"/>
  <c r="EK10" i="8"/>
  <c r="J69" i="13" s="1"/>
  <c r="D69" i="13"/>
  <c r="EJ10" i="8"/>
  <c r="K69" i="13" s="1"/>
  <c r="F69" i="13"/>
  <c r="EM9" i="8"/>
  <c r="I68" i="13" s="1"/>
  <c r="D68" i="13"/>
  <c r="EJ9" i="8"/>
  <c r="K68" i="13" s="1"/>
  <c r="F68" i="13"/>
  <c r="S22" i="8"/>
  <c r="S21" i="8"/>
  <c r="S20" i="8"/>
  <c r="EM6" i="8"/>
  <c r="I65" i="13" s="1"/>
  <c r="D65" i="13"/>
  <c r="EJ6" i="8"/>
  <c r="K65" i="13" s="1"/>
  <c r="F65" i="13"/>
  <c r="ED6" i="8"/>
  <c r="EL6" i="8" s="1"/>
  <c r="H65" i="13" s="1"/>
  <c r="EM5" i="8"/>
  <c r="I64" i="13" s="1"/>
  <c r="D64" i="13"/>
  <c r="EJ5" i="8"/>
  <c r="K64" i="13" s="1"/>
  <c r="F64" i="13"/>
  <c r="S18" i="8"/>
  <c r="EK3" i="8"/>
  <c r="J62" i="13" s="1"/>
  <c r="D62" i="13"/>
  <c r="S21" i="11"/>
  <c r="S22" i="6"/>
  <c r="S20" i="6"/>
  <c r="S17" i="6"/>
  <c r="N41" i="6"/>
  <c r="EK14" i="5"/>
  <c r="J109" i="13" s="1"/>
  <c r="D109" i="13"/>
  <c r="EJ14" i="5"/>
  <c r="K109" i="13" s="1"/>
  <c r="F109" i="13"/>
  <c r="EK13" i="5"/>
  <c r="J108" i="13" s="1"/>
  <c r="D108" i="13"/>
  <c r="EJ13" i="5"/>
  <c r="K108" i="13" s="1"/>
  <c r="F108" i="13"/>
  <c r="EM12" i="5"/>
  <c r="I107" i="13" s="1"/>
  <c r="D107" i="13"/>
  <c r="EJ12" i="5"/>
  <c r="K107" i="13" s="1"/>
  <c r="F107" i="13"/>
  <c r="B107" i="15"/>
  <c r="EM11" i="5"/>
  <c r="I106" i="13" s="1"/>
  <c r="D106" i="13"/>
  <c r="EJ11" i="5"/>
  <c r="K106" i="13" s="1"/>
  <c r="F106" i="13"/>
  <c r="EE10" i="5"/>
  <c r="C105" i="13" s="1"/>
  <c r="EK10" i="5"/>
  <c r="J105" i="13" s="1"/>
  <c r="D105" i="13"/>
  <c r="EJ10" i="5"/>
  <c r="K105" i="13" s="1"/>
  <c r="F105" i="13"/>
  <c r="EM8" i="5"/>
  <c r="I103" i="13" s="1"/>
  <c r="D103" i="13"/>
  <c r="EJ7" i="5"/>
  <c r="K102" i="13" s="1"/>
  <c r="F102" i="13"/>
  <c r="EK6" i="5"/>
  <c r="J101" i="13" s="1"/>
  <c r="D101" i="13"/>
  <c r="EJ6" i="5"/>
  <c r="K101" i="13" s="1"/>
  <c r="F101" i="13"/>
  <c r="EJ5" i="5"/>
  <c r="K100" i="13" s="1"/>
  <c r="F100" i="13"/>
  <c r="M23" i="1"/>
  <c r="M22" i="1"/>
  <c r="EM14" i="10"/>
  <c r="I49" i="13" s="1"/>
  <c r="D49" i="13"/>
  <c r="EJ14" i="10"/>
  <c r="K49" i="13" s="1"/>
  <c r="F49" i="13"/>
  <c r="EE13" i="10"/>
  <c r="C48" i="13" s="1"/>
  <c r="EM13" i="10"/>
  <c r="I48" i="13" s="1"/>
  <c r="D48" i="13"/>
  <c r="EJ13" i="10"/>
  <c r="K48" i="13" s="1"/>
  <c r="F48" i="13"/>
  <c r="EM12" i="10"/>
  <c r="I47" i="13" s="1"/>
  <c r="D47" i="13"/>
  <c r="EJ12" i="10"/>
  <c r="K47" i="13" s="1"/>
  <c r="F47" i="13"/>
  <c r="EK11" i="10"/>
  <c r="J46" i="13" s="1"/>
  <c r="D46" i="13"/>
  <c r="EJ11" i="10"/>
  <c r="K46" i="13" s="1"/>
  <c r="F46" i="13"/>
  <c r="EM10" i="10"/>
  <c r="I45" i="13" s="1"/>
  <c r="D45" i="13"/>
  <c r="EJ10" i="10"/>
  <c r="K45" i="13" s="1"/>
  <c r="EM9" i="10"/>
  <c r="I44" i="13" s="1"/>
  <c r="D44" i="13"/>
  <c r="EJ9" i="10"/>
  <c r="K44" i="13" s="1"/>
  <c r="F44" i="13"/>
  <c r="EM8" i="10"/>
  <c r="I43" i="13" s="1"/>
  <c r="D43" i="13"/>
  <c r="EJ8" i="10"/>
  <c r="K43" i="13" s="1"/>
  <c r="F43" i="13"/>
  <c r="EM7" i="10"/>
  <c r="I42" i="13" s="1"/>
  <c r="D42" i="13"/>
  <c r="EK7" i="10"/>
  <c r="J42" i="13" s="1"/>
  <c r="EJ7" i="10"/>
  <c r="K42" i="13" s="1"/>
  <c r="F42" i="13"/>
  <c r="EM6" i="10"/>
  <c r="I41" i="13" s="1"/>
  <c r="D41" i="13"/>
  <c r="EJ6" i="10"/>
  <c r="K41" i="13" s="1"/>
  <c r="F41" i="13"/>
  <c r="EM5" i="10"/>
  <c r="I40" i="13" s="1"/>
  <c r="D40" i="13"/>
  <c r="EJ5" i="10"/>
  <c r="K40" i="13" s="1"/>
  <c r="F40" i="13"/>
  <c r="EM4" i="10"/>
  <c r="I39" i="13" s="1"/>
  <c r="D39" i="13"/>
  <c r="EJ4" i="10"/>
  <c r="K39" i="13" s="1"/>
  <c r="F39" i="13"/>
  <c r="EM3" i="10"/>
  <c r="I38" i="13" s="1"/>
  <c r="D38" i="13"/>
  <c r="EJ3" i="10"/>
  <c r="K38" i="13" s="1"/>
  <c r="F38" i="13"/>
  <c r="EK14" i="7"/>
  <c r="J85" i="13" s="1"/>
  <c r="D85" i="13"/>
  <c r="EJ14" i="7"/>
  <c r="K85" i="13" s="1"/>
  <c r="F85" i="13"/>
  <c r="EK13" i="7"/>
  <c r="J84" i="13" s="1"/>
  <c r="D84" i="13"/>
  <c r="EJ13" i="7"/>
  <c r="K84" i="13" s="1"/>
  <c r="F84" i="13"/>
  <c r="EM12" i="7"/>
  <c r="I83" i="13" s="1"/>
  <c r="D83" i="13"/>
  <c r="EJ12" i="7"/>
  <c r="K83" i="13" s="1"/>
  <c r="F83" i="13"/>
  <c r="EK11" i="7"/>
  <c r="J82" i="13" s="1"/>
  <c r="D82" i="13"/>
  <c r="EJ11" i="7"/>
  <c r="K82" i="13" s="1"/>
  <c r="F82" i="13"/>
  <c r="EK10" i="7"/>
  <c r="J81" i="13" s="1"/>
  <c r="D81" i="13"/>
  <c r="EJ10" i="7"/>
  <c r="K81" i="13" s="1"/>
  <c r="F81" i="13"/>
  <c r="EM9" i="7"/>
  <c r="I80" i="13" s="1"/>
  <c r="D80" i="13"/>
  <c r="EJ9" i="7"/>
  <c r="K80" i="13" s="1"/>
  <c r="F80" i="13"/>
  <c r="M22" i="7"/>
  <c r="EM7" i="7"/>
  <c r="I78" i="13" s="1"/>
  <c r="D78" i="13"/>
  <c r="EJ7" i="7"/>
  <c r="K78" i="13" s="1"/>
  <c r="F78" i="13"/>
  <c r="EK6" i="7"/>
  <c r="J77" i="13" s="1"/>
  <c r="D77" i="13"/>
  <c r="EJ5" i="7"/>
  <c r="K76" i="13" s="1"/>
  <c r="F76" i="13"/>
  <c r="EM4" i="7"/>
  <c r="I75" i="13" s="1"/>
  <c r="D75" i="13"/>
  <c r="EJ4" i="7"/>
  <c r="K75" i="13" s="1"/>
  <c r="F75" i="13"/>
  <c r="EJ3" i="7"/>
  <c r="K74" i="13" s="1"/>
  <c r="F74" i="13"/>
  <c r="EM14" i="6"/>
  <c r="I97" i="13" s="1"/>
  <c r="D97" i="13"/>
  <c r="EJ14" i="6"/>
  <c r="K97" i="13" s="1"/>
  <c r="F97" i="13"/>
  <c r="EK13" i="6"/>
  <c r="J96" i="13" s="1"/>
  <c r="D96" i="13"/>
  <c r="EJ13" i="6"/>
  <c r="K96" i="13" s="1"/>
  <c r="F96" i="13"/>
  <c r="EM12" i="6"/>
  <c r="I95" i="13" s="1"/>
  <c r="D95" i="13"/>
  <c r="EJ12" i="6"/>
  <c r="K95" i="13" s="1"/>
  <c r="F95" i="13"/>
  <c r="EM11" i="6"/>
  <c r="I94" i="13" s="1"/>
  <c r="D94" i="13"/>
  <c r="EJ11" i="6"/>
  <c r="K94" i="13" s="1"/>
  <c r="F94" i="13"/>
  <c r="ED11" i="6"/>
  <c r="EE10" i="6"/>
  <c r="C93" i="13" s="1"/>
  <c r="EM10" i="6"/>
  <c r="I93" i="13" s="1"/>
  <c r="D93" i="13"/>
  <c r="EJ10" i="6"/>
  <c r="K93" i="13" s="1"/>
  <c r="F93" i="13"/>
  <c r="M23" i="6"/>
  <c r="EM9" i="6"/>
  <c r="I92" i="13" s="1"/>
  <c r="D92" i="13"/>
  <c r="EJ9" i="6"/>
  <c r="K92" i="13" s="1"/>
  <c r="F92" i="13"/>
  <c r="EE7" i="6"/>
  <c r="C90" i="13" s="1"/>
  <c r="EM7" i="6"/>
  <c r="I90" i="13" s="1"/>
  <c r="D90" i="13"/>
  <c r="EJ7" i="6"/>
  <c r="K90" i="13" s="1"/>
  <c r="F90" i="13"/>
  <c r="EM6" i="6"/>
  <c r="I89" i="13" s="1"/>
  <c r="D89" i="13"/>
  <c r="EJ6" i="6"/>
  <c r="K89" i="13" s="1"/>
  <c r="F89" i="13"/>
  <c r="ED6" i="6"/>
  <c r="EL6" i="6" s="1"/>
  <c r="H89" i="13" s="1"/>
  <c r="EJ3" i="6"/>
  <c r="K86" i="13" s="1"/>
  <c r="F86" i="13"/>
  <c r="ED3" i="6"/>
  <c r="EM14" i="11"/>
  <c r="I37" i="13" s="1"/>
  <c r="D37" i="13"/>
  <c r="EJ14" i="11"/>
  <c r="K37" i="13" s="1"/>
  <c r="F37" i="13"/>
  <c r="EK13" i="11"/>
  <c r="J36" i="13" s="1"/>
  <c r="D36" i="13"/>
  <c r="EJ13" i="11"/>
  <c r="K36" i="13" s="1"/>
  <c r="F36" i="13"/>
  <c r="EM12" i="11"/>
  <c r="I35" i="13" s="1"/>
  <c r="D35" i="13"/>
  <c r="EJ12" i="11"/>
  <c r="K35" i="13" s="1"/>
  <c r="F35" i="13"/>
  <c r="EK11" i="11"/>
  <c r="J34" i="13" s="1"/>
  <c r="D34" i="13"/>
  <c r="EJ11" i="11"/>
  <c r="K34" i="13" s="1"/>
  <c r="F34" i="13"/>
  <c r="EK10" i="11"/>
  <c r="J33" i="13" s="1"/>
  <c r="D33" i="13"/>
  <c r="EJ10" i="11"/>
  <c r="K33" i="13" s="1"/>
  <c r="F33" i="13"/>
  <c r="EK9" i="11"/>
  <c r="J32" i="13" s="1"/>
  <c r="D32" i="13"/>
  <c r="EJ9" i="11"/>
  <c r="K32" i="13" s="1"/>
  <c r="F32" i="13"/>
  <c r="EM7" i="11"/>
  <c r="I30" i="13" s="1"/>
  <c r="D30" i="13"/>
  <c r="EJ7" i="11"/>
  <c r="K30" i="13" s="1"/>
  <c r="F30" i="13"/>
  <c r="EM3" i="11"/>
  <c r="I26" i="13" s="1"/>
  <c r="D26" i="13"/>
  <c r="EJ3" i="11"/>
  <c r="K26" i="13" s="1"/>
  <c r="F26" i="13"/>
  <c r="EM14" i="12"/>
  <c r="I25" i="13" s="1"/>
  <c r="D25" i="13"/>
  <c r="EJ14" i="12"/>
  <c r="K25" i="13" s="1"/>
  <c r="F25" i="13"/>
  <c r="EK13" i="12"/>
  <c r="J24" i="13" s="1"/>
  <c r="D24" i="13"/>
  <c r="EJ13" i="12"/>
  <c r="K24" i="13" s="1"/>
  <c r="F24" i="13"/>
  <c r="EM12" i="12"/>
  <c r="I23" i="13" s="1"/>
  <c r="D23" i="13"/>
  <c r="EJ12" i="12"/>
  <c r="K23" i="13" s="1"/>
  <c r="F23" i="13"/>
  <c r="EM11" i="12"/>
  <c r="I22" i="13" s="1"/>
  <c r="D22" i="13"/>
  <c r="EJ11" i="12"/>
  <c r="K22" i="13" s="1"/>
  <c r="F22" i="13"/>
  <c r="EK10" i="12"/>
  <c r="J21" i="13" s="1"/>
  <c r="D21" i="13"/>
  <c r="EJ10" i="12"/>
  <c r="K21" i="13" s="1"/>
  <c r="F21" i="13"/>
  <c r="EM9" i="12"/>
  <c r="I20" i="13" s="1"/>
  <c r="D20" i="13"/>
  <c r="EJ9" i="12"/>
  <c r="K20" i="13" s="1"/>
  <c r="F20" i="13"/>
  <c r="EM6" i="12"/>
  <c r="I17" i="13" s="1"/>
  <c r="D17" i="13"/>
  <c r="EJ6" i="12"/>
  <c r="K17" i="13" s="1"/>
  <c r="F17" i="13"/>
  <c r="EK3" i="12"/>
  <c r="J14" i="13" s="1"/>
  <c r="D14" i="13"/>
  <c r="EJ3" i="12"/>
  <c r="K14" i="13" s="1"/>
  <c r="F14" i="13"/>
  <c r="Z41" i="8"/>
  <c r="AE17" i="8"/>
  <c r="ED9" i="12"/>
  <c r="EL9" i="12" s="1"/>
  <c r="H20" i="13" s="1"/>
  <c r="AE27" i="12"/>
  <c r="EJ8" i="11"/>
  <c r="K31" i="13" s="1"/>
  <c r="EE5" i="9"/>
  <c r="C52" i="13" s="1"/>
  <c r="ED7" i="9"/>
  <c r="EO7" i="9" s="1"/>
  <c r="D54" i="15" s="1"/>
  <c r="ED8" i="9"/>
  <c r="EO8" i="9" s="1"/>
  <c r="D55" i="15" s="1"/>
  <c r="EE13" i="8"/>
  <c r="C72" i="13" s="1"/>
  <c r="ED8" i="6"/>
  <c r="AW17" i="6"/>
  <c r="EE3" i="6"/>
  <c r="C86" i="13" s="1"/>
  <c r="EE4" i="6"/>
  <c r="C87" i="13" s="1"/>
  <c r="M18" i="6"/>
  <c r="Y19" i="6"/>
  <c r="EE5" i="6"/>
  <c r="C88" i="13" s="1"/>
  <c r="AK20" i="6"/>
  <c r="EE6" i="6"/>
  <c r="C89" i="13" s="1"/>
  <c r="EE8" i="6"/>
  <c r="C91" i="13" s="1"/>
  <c r="M22" i="6"/>
  <c r="EE9" i="6"/>
  <c r="C92" i="13" s="1"/>
  <c r="Y23" i="6"/>
  <c r="AW25" i="6"/>
  <c r="EE11" i="6"/>
  <c r="C94" i="13" s="1"/>
  <c r="N41" i="12"/>
  <c r="BJ41" i="12"/>
  <c r="DF41" i="12"/>
  <c r="AL41" i="11"/>
  <c r="CH41" i="11"/>
  <c r="DX41" i="10"/>
  <c r="ED6" i="9"/>
  <c r="EO6" i="9" s="1"/>
  <c r="D53" i="15" s="1"/>
  <c r="AL41" i="9"/>
  <c r="CH41" i="9"/>
  <c r="CT41" i="9"/>
  <c r="ED10" i="7"/>
  <c r="AW21" i="6"/>
  <c r="ED14" i="6"/>
  <c r="EL14" i="6" s="1"/>
  <c r="H97" i="13" s="1"/>
  <c r="ED13" i="5"/>
  <c r="EO13" i="5" s="1"/>
  <c r="D108" i="15" s="1"/>
  <c r="Y27" i="5"/>
  <c r="EK4" i="2"/>
  <c r="J111" i="13" s="1"/>
  <c r="EM4" i="2"/>
  <c r="I111" i="13" s="1"/>
  <c r="DL41" i="21"/>
  <c r="DQ17" i="21"/>
  <c r="Y21" i="21"/>
  <c r="EE7" i="21"/>
  <c r="C126" i="13" s="1"/>
  <c r="ED6" i="12"/>
  <c r="EL6" i="12" s="1"/>
  <c r="H17" i="13" s="1"/>
  <c r="DL41" i="12"/>
  <c r="AW27" i="10"/>
  <c r="AL41" i="10"/>
  <c r="CH41" i="10"/>
  <c r="ED5" i="9"/>
  <c r="EO5" i="9" s="1"/>
  <c r="D52" i="15" s="1"/>
  <c r="DX41" i="7"/>
  <c r="EC17" i="7"/>
  <c r="M19" i="7"/>
  <c r="EE5" i="7"/>
  <c r="C76" i="13" s="1"/>
  <c r="M27" i="7"/>
  <c r="EE13" i="7"/>
  <c r="C84" i="13" s="1"/>
  <c r="AR41" i="5"/>
  <c r="AW17" i="5"/>
  <c r="CN41" i="5"/>
  <c r="CS17" i="5"/>
  <c r="EE4" i="5"/>
  <c r="C99" i="13" s="1"/>
  <c r="M18" i="5"/>
  <c r="Y19" i="5"/>
  <c r="EE5" i="5"/>
  <c r="C100" i="13" s="1"/>
  <c r="EE7" i="5"/>
  <c r="C102" i="13" s="1"/>
  <c r="AW21" i="5"/>
  <c r="EE8" i="5"/>
  <c r="C103" i="13" s="1"/>
  <c r="M22" i="5"/>
  <c r="EE9" i="5"/>
  <c r="C104" i="13" s="1"/>
  <c r="Y23" i="5"/>
  <c r="EE12" i="5"/>
  <c r="C107" i="13" s="1"/>
  <c r="M26" i="5"/>
  <c r="CN41" i="2"/>
  <c r="CS17" i="2"/>
  <c r="EE5" i="2"/>
  <c r="C112" i="13" s="1"/>
  <c r="Y19" i="2"/>
  <c r="DL41" i="2"/>
  <c r="DQ19" i="2"/>
  <c r="ED4" i="21"/>
  <c r="EK13" i="27"/>
  <c r="J144" i="13" s="1"/>
  <c r="EM13" i="27"/>
  <c r="I144" i="13" s="1"/>
  <c r="Z41" i="12"/>
  <c r="BV41" i="12"/>
  <c r="DR41" i="12"/>
  <c r="BO28" i="11"/>
  <c r="B41" i="11"/>
  <c r="AX41" i="11"/>
  <c r="CT41" i="11"/>
  <c r="G21" i="11"/>
  <c r="ED4" i="10"/>
  <c r="EL4" i="10" s="1"/>
  <c r="H39" i="13" s="1"/>
  <c r="ED9" i="10"/>
  <c r="EL9" i="10" s="1"/>
  <c r="H44" i="13" s="1"/>
  <c r="EE3" i="10"/>
  <c r="C38" i="13" s="1"/>
  <c r="CN41" i="10"/>
  <c r="EE4" i="10"/>
  <c r="C39" i="13" s="1"/>
  <c r="T41" i="10"/>
  <c r="BP41" i="10"/>
  <c r="DL41" i="10"/>
  <c r="EE6" i="10"/>
  <c r="C41" i="13" s="1"/>
  <c r="EE7" i="10"/>
  <c r="C42" i="13" s="1"/>
  <c r="EE8" i="10"/>
  <c r="C43" i="13" s="1"/>
  <c r="EE9" i="10"/>
  <c r="C44" i="13" s="1"/>
  <c r="EE10" i="10"/>
  <c r="C45" i="13" s="1"/>
  <c r="EE11" i="10"/>
  <c r="C46" i="13" s="1"/>
  <c r="EE12" i="10"/>
  <c r="C47" i="13" s="1"/>
  <c r="EE14" i="10"/>
  <c r="C49" i="13" s="1"/>
  <c r="DW17" i="9"/>
  <c r="ED4" i="9"/>
  <c r="EL4" i="9" s="1"/>
  <c r="H51" i="13" s="1"/>
  <c r="ED13" i="9"/>
  <c r="EO13" i="9" s="1"/>
  <c r="D60" i="15" s="1"/>
  <c r="CY19" i="8"/>
  <c r="ED12" i="21"/>
  <c r="EM5" i="12"/>
  <c r="I16" i="13" s="1"/>
  <c r="G17" i="12"/>
  <c r="BC17" i="12"/>
  <c r="CY17" i="12"/>
  <c r="DX41" i="12"/>
  <c r="EM5" i="11"/>
  <c r="I28" i="13" s="1"/>
  <c r="EK13" i="10"/>
  <c r="J48" i="13" s="1"/>
  <c r="B41" i="10"/>
  <c r="CT41" i="10"/>
  <c r="EK3" i="9"/>
  <c r="J50" i="13" s="1"/>
  <c r="ED12" i="9"/>
  <c r="EO12" i="9" s="1"/>
  <c r="D59" i="15" s="1"/>
  <c r="H41" i="9"/>
  <c r="BD41" i="9"/>
  <c r="CZ41" i="9"/>
  <c r="ED13" i="6"/>
  <c r="EO13" i="6" s="1"/>
  <c r="D96" i="15" s="1"/>
  <c r="EK11" i="2"/>
  <c r="J118" i="13" s="1"/>
  <c r="EM11" i="2"/>
  <c r="I118" i="13" s="1"/>
  <c r="BO28" i="8"/>
  <c r="BM40" i="8"/>
  <c r="AL41" i="12"/>
  <c r="CH41" i="12"/>
  <c r="DW17" i="11"/>
  <c r="N41" i="11"/>
  <c r="BJ41" i="11"/>
  <c r="DF41" i="11"/>
  <c r="EK10" i="10"/>
  <c r="J45" i="13" s="1"/>
  <c r="CZ41" i="10"/>
  <c r="ED11" i="9"/>
  <c r="EL11" i="9" s="1"/>
  <c r="H58" i="13" s="1"/>
  <c r="BO28" i="9"/>
  <c r="N41" i="9"/>
  <c r="BJ41" i="9"/>
  <c r="DF41" i="9"/>
  <c r="ED10" i="5"/>
  <c r="EL10" i="5" s="1"/>
  <c r="H105" i="13" s="1"/>
  <c r="AK24" i="5"/>
  <c r="EJ5" i="12"/>
  <c r="K16" i="13" s="1"/>
  <c r="CN41" i="12"/>
  <c r="EJ5" i="11"/>
  <c r="K28" i="13" s="1"/>
  <c r="EM8" i="11"/>
  <c r="I31" i="13" s="1"/>
  <c r="AE17" i="11"/>
  <c r="DF41" i="10"/>
  <c r="EJ3" i="9"/>
  <c r="K50" i="13" s="1"/>
  <c r="ED4" i="6"/>
  <c r="EO4" i="6" s="1"/>
  <c r="D87" i="15" s="1"/>
  <c r="ED7" i="6"/>
  <c r="EL7" i="6" s="1"/>
  <c r="H90" i="13" s="1"/>
  <c r="EM10" i="2"/>
  <c r="I117" i="13" s="1"/>
  <c r="EK10" i="2"/>
  <c r="J117" i="13" s="1"/>
  <c r="ED10" i="2"/>
  <c r="CT41" i="21"/>
  <c r="ED5" i="8"/>
  <c r="EO5" i="8" s="1"/>
  <c r="D64" i="15" s="1"/>
  <c r="DR41" i="7"/>
  <c r="EK6" i="27"/>
  <c r="J137" i="13" s="1"/>
  <c r="G21" i="9"/>
  <c r="ED4" i="8"/>
  <c r="EO4" i="8" s="1"/>
  <c r="D63" i="15" s="1"/>
  <c r="AL41" i="8"/>
  <c r="CH41" i="8"/>
  <c r="G22" i="8"/>
  <c r="ED13" i="7"/>
  <c r="EO13" i="7" s="1"/>
  <c r="D84" i="15" s="1"/>
  <c r="CN41" i="7"/>
  <c r="CZ41" i="6"/>
  <c r="DX41" i="5"/>
  <c r="ED5" i="2"/>
  <c r="ED6" i="2"/>
  <c r="H41" i="2"/>
  <c r="BD41" i="2"/>
  <c r="CZ41" i="2"/>
  <c r="AF41" i="21"/>
  <c r="CB41" i="21"/>
  <c r="DX41" i="21"/>
  <c r="BM40" i="21"/>
  <c r="AE17" i="27"/>
  <c r="T41" i="9"/>
  <c r="BP41" i="9"/>
  <c r="DL41" i="9"/>
  <c r="EM7" i="8"/>
  <c r="I66" i="13" s="1"/>
  <c r="CN41" i="8"/>
  <c r="DR41" i="8"/>
  <c r="EK5" i="7"/>
  <c r="J76" i="13" s="1"/>
  <c r="EJ6" i="7"/>
  <c r="K77" i="13" s="1"/>
  <c r="B41" i="7"/>
  <c r="AX41" i="7"/>
  <c r="DK18" i="6"/>
  <c r="EM7" i="5"/>
  <c r="I102" i="13" s="1"/>
  <c r="EJ8" i="5"/>
  <c r="K103" i="13" s="1"/>
  <c r="N41" i="5"/>
  <c r="BJ41" i="5"/>
  <c r="DF41" i="5"/>
  <c r="N41" i="2"/>
  <c r="BJ41" i="2"/>
  <c r="DF41" i="2"/>
  <c r="AE17" i="21"/>
  <c r="AL41" i="21"/>
  <c r="CH41" i="21"/>
  <c r="DL41" i="27"/>
  <c r="B41" i="8"/>
  <c r="AX41" i="8"/>
  <c r="G21" i="8"/>
  <c r="EK5" i="6"/>
  <c r="J88" i="13" s="1"/>
  <c r="BO18" i="6"/>
  <c r="T41" i="6"/>
  <c r="DL41" i="6"/>
  <c r="EK12" i="2"/>
  <c r="J119" i="13" s="1"/>
  <c r="CN41" i="21"/>
  <c r="ED12" i="27"/>
  <c r="DR41" i="27"/>
  <c r="EJ7" i="8"/>
  <c r="K66" i="13" s="1"/>
  <c r="CZ41" i="8"/>
  <c r="EM8" i="7"/>
  <c r="I79" i="13" s="1"/>
  <c r="N41" i="7"/>
  <c r="BJ41" i="7"/>
  <c r="DF41" i="7"/>
  <c r="Z41" i="6"/>
  <c r="BV41" i="6"/>
  <c r="DR41" i="6"/>
  <c r="DR41" i="5"/>
  <c r="DR41" i="2"/>
  <c r="B41" i="21"/>
  <c r="AX41" i="21"/>
  <c r="DX41" i="27"/>
  <c r="N41" i="8"/>
  <c r="BJ41" i="8"/>
  <c r="DF41" i="8"/>
  <c r="G24" i="8"/>
  <c r="EK3" i="7"/>
  <c r="J74" i="13" s="1"/>
  <c r="DL41" i="7"/>
  <c r="EM3" i="6"/>
  <c r="I86" i="13" s="1"/>
  <c r="AF41" i="6"/>
  <c r="CB41" i="6"/>
  <c r="DX41" i="6"/>
  <c r="H41" i="6"/>
  <c r="BD41" i="6"/>
  <c r="EK5" i="5"/>
  <c r="J100" i="13" s="1"/>
  <c r="AF41" i="2"/>
  <c r="CB41" i="2"/>
  <c r="DX41" i="2"/>
  <c r="CH41" i="27"/>
  <c r="DX41" i="9"/>
  <c r="DL41" i="8"/>
  <c r="EJ8" i="7"/>
  <c r="K79" i="13" s="1"/>
  <c r="Z41" i="7"/>
  <c r="CY17" i="6"/>
  <c r="BC17" i="5"/>
  <c r="AL41" i="5"/>
  <c r="CH41" i="5"/>
  <c r="AL41" i="2"/>
  <c r="CH41" i="2"/>
  <c r="DF41" i="21"/>
  <c r="EM10" i="27"/>
  <c r="I141" i="13" s="1"/>
  <c r="CN41" i="27"/>
  <c r="EK10" i="6"/>
  <c r="J93" i="13" s="1"/>
  <c r="EL8" i="6"/>
  <c r="H91" i="13" s="1"/>
  <c r="EM8" i="6"/>
  <c r="I91" i="13" s="1"/>
  <c r="EJ8" i="6"/>
  <c r="K91" i="13" s="1"/>
  <c r="EJ5" i="6"/>
  <c r="K88" i="13" s="1"/>
  <c r="EM4" i="6"/>
  <c r="I87" i="13" s="1"/>
  <c r="EJ4" i="6"/>
  <c r="K87" i="13" s="1"/>
  <c r="EE14" i="11"/>
  <c r="C37" i="13" s="1"/>
  <c r="EE13" i="11"/>
  <c r="C36" i="13" s="1"/>
  <c r="EM13" i="11"/>
  <c r="I36" i="13" s="1"/>
  <c r="EE11" i="11"/>
  <c r="C34" i="13" s="1"/>
  <c r="EM11" i="11"/>
  <c r="I34" i="13" s="1"/>
  <c r="EE10" i="11"/>
  <c r="C33" i="13" s="1"/>
  <c r="ED10" i="11"/>
  <c r="EO10" i="11" s="1"/>
  <c r="D33" i="15" s="1"/>
  <c r="EE9" i="11"/>
  <c r="C32" i="13" s="1"/>
  <c r="EM9" i="11"/>
  <c r="I32" i="13" s="1"/>
  <c r="EE8" i="11"/>
  <c r="C31" i="13" s="1"/>
  <c r="EE7" i="11"/>
  <c r="C30" i="13" s="1"/>
  <c r="EM6" i="11"/>
  <c r="I29" i="13" s="1"/>
  <c r="EJ6" i="11"/>
  <c r="K29" i="13" s="1"/>
  <c r="EE6" i="11"/>
  <c r="C29" i="13" s="1"/>
  <c r="EM4" i="11"/>
  <c r="I27" i="13" s="1"/>
  <c r="EJ4" i="11"/>
  <c r="K27" i="13" s="1"/>
  <c r="EE4" i="11"/>
  <c r="C27" i="13" s="1"/>
  <c r="EE3" i="11"/>
  <c r="C26" i="13" s="1"/>
  <c r="EK3" i="11"/>
  <c r="J26" i="13" s="1"/>
  <c r="EK12" i="7"/>
  <c r="J83" i="13" s="1"/>
  <c r="ED7" i="7"/>
  <c r="EO7" i="7" s="1"/>
  <c r="D78" i="15" s="1"/>
  <c r="EM6" i="7"/>
  <c r="I77" i="13" s="1"/>
  <c r="EM5" i="7"/>
  <c r="I76" i="13" s="1"/>
  <c r="ED4" i="7"/>
  <c r="EL4" i="7" s="1"/>
  <c r="H75" i="13" s="1"/>
  <c r="EE13" i="9"/>
  <c r="C60" i="13" s="1"/>
  <c r="EK13" i="9"/>
  <c r="J60" i="13" s="1"/>
  <c r="EM11" i="9"/>
  <c r="I58" i="13" s="1"/>
  <c r="EM8" i="9"/>
  <c r="I55" i="13" s="1"/>
  <c r="EJ8" i="9"/>
  <c r="K55" i="13" s="1"/>
  <c r="EM7" i="9"/>
  <c r="I54" i="13" s="1"/>
  <c r="EJ7" i="9"/>
  <c r="K54" i="13" s="1"/>
  <c r="EK7" i="9"/>
  <c r="J54" i="13" s="1"/>
  <c r="EJ5" i="9"/>
  <c r="K52" i="13" s="1"/>
  <c r="EM5" i="9"/>
  <c r="I52" i="13" s="1"/>
  <c r="EM4" i="9"/>
  <c r="I51" i="13" s="1"/>
  <c r="EJ4" i="9"/>
  <c r="K51" i="13" s="1"/>
  <c r="EK4" i="9"/>
  <c r="J51" i="13" s="1"/>
  <c r="G17" i="9"/>
  <c r="EM3" i="9"/>
  <c r="I50" i="13" s="1"/>
  <c r="ED3" i="9"/>
  <c r="EL3" i="9" s="1"/>
  <c r="H50" i="13" s="1"/>
  <c r="EK9" i="12"/>
  <c r="J20" i="13" s="1"/>
  <c r="EM8" i="12"/>
  <c r="I19" i="13" s="1"/>
  <c r="EJ8" i="12"/>
  <c r="K19" i="13" s="1"/>
  <c r="EM7" i="12"/>
  <c r="I18" i="13" s="1"/>
  <c r="EJ7" i="12"/>
  <c r="K18" i="13" s="1"/>
  <c r="EM4" i="12"/>
  <c r="I15" i="13" s="1"/>
  <c r="EJ4" i="12"/>
  <c r="K15" i="13" s="1"/>
  <c r="EM9" i="5"/>
  <c r="I104" i="13" s="1"/>
  <c r="EJ9" i="5"/>
  <c r="K104" i="13" s="1"/>
  <c r="EK7" i="5"/>
  <c r="J102" i="13" s="1"/>
  <c r="EE6" i="5"/>
  <c r="C101" i="13" s="1"/>
  <c r="EM6" i="5"/>
  <c r="I101" i="13" s="1"/>
  <c r="EM5" i="5"/>
  <c r="I100" i="13" s="1"/>
  <c r="EM4" i="5"/>
  <c r="I99" i="13" s="1"/>
  <c r="EJ4" i="5"/>
  <c r="K99" i="13" s="1"/>
  <c r="ED4" i="5"/>
  <c r="EL4" i="5" s="1"/>
  <c r="H99" i="13" s="1"/>
  <c r="EM3" i="5"/>
  <c r="I98" i="13" s="1"/>
  <c r="EJ3" i="5"/>
  <c r="K98" i="13" s="1"/>
  <c r="EM13" i="8"/>
  <c r="I72" i="13" s="1"/>
  <c r="EM11" i="8"/>
  <c r="I70" i="13" s="1"/>
  <c r="EK9" i="8"/>
  <c r="J68" i="13" s="1"/>
  <c r="EM8" i="8"/>
  <c r="I67" i="13" s="1"/>
  <c r="EJ8" i="8"/>
  <c r="K67" i="13" s="1"/>
  <c r="EE6" i="8"/>
  <c r="C65" i="13" s="1"/>
  <c r="EM4" i="8"/>
  <c r="I63" i="13" s="1"/>
  <c r="EJ4" i="8"/>
  <c r="K63" i="13" s="1"/>
  <c r="EE4" i="8"/>
  <c r="C63" i="13" s="1"/>
  <c r="EJ3" i="8"/>
  <c r="K62" i="13" s="1"/>
  <c r="G17" i="8"/>
  <c r="EE3" i="8"/>
  <c r="C62" i="13" s="1"/>
  <c r="EM12" i="27"/>
  <c r="I143" i="13" s="1"/>
  <c r="ED9" i="27"/>
  <c r="EE14" i="27"/>
  <c r="C145" i="13" s="1"/>
  <c r="ED6" i="27"/>
  <c r="ED7" i="27"/>
  <c r="ED13" i="27"/>
  <c r="BV41" i="27"/>
  <c r="EM5" i="27"/>
  <c r="I136" i="13" s="1"/>
  <c r="ED3" i="27"/>
  <c r="AF41" i="27"/>
  <c r="CB41" i="27"/>
  <c r="ED4" i="27"/>
  <c r="ED14" i="27"/>
  <c r="AR41" i="27"/>
  <c r="EE4" i="27"/>
  <c r="C135" i="13" s="1"/>
  <c r="EE8" i="27"/>
  <c r="C139" i="13" s="1"/>
  <c r="EE9" i="27"/>
  <c r="C140" i="13" s="1"/>
  <c r="EE10" i="27"/>
  <c r="C141" i="13" s="1"/>
  <c r="EE12" i="27"/>
  <c r="C143" i="13" s="1"/>
  <c r="ED5" i="27"/>
  <c r="EE3" i="27"/>
  <c r="C134" i="13" s="1"/>
  <c r="EE11" i="27"/>
  <c r="C142" i="13" s="1"/>
  <c r="ED11" i="27"/>
  <c r="ED13" i="21"/>
  <c r="EO13" i="21" s="1"/>
  <c r="D132" i="15" s="1"/>
  <c r="EM6" i="21"/>
  <c r="I125" i="13" s="1"/>
  <c r="EK7" i="21"/>
  <c r="J126" i="13" s="1"/>
  <c r="ED7" i="21"/>
  <c r="ED10" i="21"/>
  <c r="EL10" i="21" s="1"/>
  <c r="H129" i="13" s="1"/>
  <c r="AR41" i="21"/>
  <c r="ED9" i="21"/>
  <c r="EL9" i="21" s="1"/>
  <c r="H128" i="13" s="1"/>
  <c r="ED3" i="21"/>
  <c r="ED6" i="21"/>
  <c r="EL6" i="21" s="1"/>
  <c r="H125" i="13" s="1"/>
  <c r="EE8" i="21"/>
  <c r="C127" i="13" s="1"/>
  <c r="N41" i="21"/>
  <c r="BJ41" i="21"/>
  <c r="ED5" i="21"/>
  <c r="EO5" i="21" s="1"/>
  <c r="D124" i="15" s="1"/>
  <c r="ED8" i="21"/>
  <c r="ED11" i="21"/>
  <c r="ED14" i="21"/>
  <c r="T41" i="21"/>
  <c r="BP41" i="21"/>
  <c r="EK9" i="21"/>
  <c r="J128" i="13" s="1"/>
  <c r="BV41" i="21"/>
  <c r="EM3" i="2"/>
  <c r="I110" i="13" s="1"/>
  <c r="EK7" i="2"/>
  <c r="J114" i="13" s="1"/>
  <c r="EM13" i="2"/>
  <c r="I120" i="13" s="1"/>
  <c r="ED3" i="2"/>
  <c r="Z41" i="2"/>
  <c r="BV41" i="2"/>
  <c r="ED8" i="2"/>
  <c r="ED11" i="2"/>
  <c r="EO11" i="2" s="1"/>
  <c r="D118" i="15" s="1"/>
  <c r="ED14" i="2"/>
  <c r="BM40" i="2"/>
  <c r="EK5" i="2"/>
  <c r="J112" i="13" s="1"/>
  <c r="ED12" i="2"/>
  <c r="EL12" i="2" s="1"/>
  <c r="H119" i="13" s="1"/>
  <c r="EE3" i="2"/>
  <c r="C110" i="13" s="1"/>
  <c r="EE4" i="2"/>
  <c r="C111" i="13" s="1"/>
  <c r="T41" i="2"/>
  <c r="BP41" i="2"/>
  <c r="EE6" i="2"/>
  <c r="C113" i="13" s="1"/>
  <c r="EE7" i="2"/>
  <c r="C114" i="13" s="1"/>
  <c r="EE8" i="2"/>
  <c r="C115" i="13" s="1"/>
  <c r="EE9" i="2"/>
  <c r="C116" i="13" s="1"/>
  <c r="EE10" i="2"/>
  <c r="C117" i="13" s="1"/>
  <c r="EE11" i="2"/>
  <c r="C118" i="13" s="1"/>
  <c r="EE12" i="2"/>
  <c r="C119" i="13" s="1"/>
  <c r="EE14" i="2"/>
  <c r="C121" i="13" s="1"/>
  <c r="ED7" i="2"/>
  <c r="ED9" i="2"/>
  <c r="EL9" i="2" s="1"/>
  <c r="H116" i="13" s="1"/>
  <c r="ED4" i="2"/>
  <c r="ED13" i="2"/>
  <c r="EK12" i="5"/>
  <c r="J107" i="13" s="1"/>
  <c r="EM14" i="5"/>
  <c r="I109" i="13" s="1"/>
  <c r="ED7" i="5"/>
  <c r="EO7" i="5" s="1"/>
  <c r="D102" i="15" s="1"/>
  <c r="AF41" i="5"/>
  <c r="CB41" i="5"/>
  <c r="EM13" i="5"/>
  <c r="I108" i="13" s="1"/>
  <c r="ED9" i="5"/>
  <c r="EK9" i="5"/>
  <c r="J104" i="13" s="1"/>
  <c r="EK4" i="5"/>
  <c r="J99" i="13" s="1"/>
  <c r="ED3" i="5"/>
  <c r="EL3" i="5" s="1"/>
  <c r="H98" i="13" s="1"/>
  <c r="ED6" i="5"/>
  <c r="EL6" i="5" s="1"/>
  <c r="H101" i="13" s="1"/>
  <c r="Z41" i="5"/>
  <c r="BV41" i="5"/>
  <c r="ED5" i="5"/>
  <c r="ED8" i="5"/>
  <c r="ED11" i="5"/>
  <c r="EL11" i="5" s="1"/>
  <c r="H106" i="13" s="1"/>
  <c r="ED14" i="5"/>
  <c r="EO14" i="5" s="1"/>
  <c r="D109" i="15" s="1"/>
  <c r="EE14" i="5"/>
  <c r="C109" i="13" s="1"/>
  <c r="EK8" i="6"/>
  <c r="J91" i="13" s="1"/>
  <c r="ED5" i="6"/>
  <c r="EL5" i="6" s="1"/>
  <c r="H88" i="13" s="1"/>
  <c r="BP41" i="6"/>
  <c r="BM40" i="6"/>
  <c r="EK11" i="6"/>
  <c r="J94" i="13" s="1"/>
  <c r="ED10" i="6"/>
  <c r="ED12" i="6"/>
  <c r="EL12" i="6" s="1"/>
  <c r="H95" i="13" s="1"/>
  <c r="AL41" i="6"/>
  <c r="CH41" i="6"/>
  <c r="EK3" i="6"/>
  <c r="J86" i="13" s="1"/>
  <c r="EK12" i="6"/>
  <c r="J95" i="13" s="1"/>
  <c r="ED9" i="6"/>
  <c r="EO9" i="6" s="1"/>
  <c r="D92" i="15" s="1"/>
  <c r="EK4" i="6"/>
  <c r="J87" i="13" s="1"/>
  <c r="EE3" i="7"/>
  <c r="C74" i="13" s="1"/>
  <c r="EE4" i="7"/>
  <c r="C75" i="13" s="1"/>
  <c r="EE6" i="7"/>
  <c r="C77" i="13" s="1"/>
  <c r="EE7" i="7"/>
  <c r="C78" i="13" s="1"/>
  <c r="EE8" i="7"/>
  <c r="C79" i="13" s="1"/>
  <c r="EE9" i="7"/>
  <c r="C80" i="13" s="1"/>
  <c r="EE10" i="7"/>
  <c r="C81" i="13" s="1"/>
  <c r="EE11" i="7"/>
  <c r="C82" i="13" s="1"/>
  <c r="EE12" i="7"/>
  <c r="C83" i="13" s="1"/>
  <c r="EE14" i="7"/>
  <c r="C85" i="13" s="1"/>
  <c r="BV41" i="7"/>
  <c r="EM11" i="7"/>
  <c r="I82" i="13" s="1"/>
  <c r="EM14" i="7"/>
  <c r="I85" i="13" s="1"/>
  <c r="ED12" i="7"/>
  <c r="EK9" i="7"/>
  <c r="J80" i="13" s="1"/>
  <c r="EM13" i="7"/>
  <c r="I84" i="13" s="1"/>
  <c r="ED9" i="7"/>
  <c r="EL9" i="7" s="1"/>
  <c r="H80" i="13" s="1"/>
  <c r="EK7" i="7"/>
  <c r="J78" i="13" s="1"/>
  <c r="T41" i="7"/>
  <c r="BP41" i="7"/>
  <c r="EM3" i="7"/>
  <c r="I74" i="13" s="1"/>
  <c r="EK4" i="7"/>
  <c r="J75" i="13" s="1"/>
  <c r="ED3" i="7"/>
  <c r="EL3" i="7" s="1"/>
  <c r="H74" i="13" s="1"/>
  <c r="ED6" i="7"/>
  <c r="ED5" i="7"/>
  <c r="EO5" i="7" s="1"/>
  <c r="D76" i="15" s="1"/>
  <c r="AF41" i="7"/>
  <c r="CB41" i="7"/>
  <c r="ED8" i="7"/>
  <c r="EL8" i="7" s="1"/>
  <c r="H79" i="13" s="1"/>
  <c r="ED11" i="7"/>
  <c r="EL11" i="7" s="1"/>
  <c r="H82" i="13" s="1"/>
  <c r="ED14" i="7"/>
  <c r="EL14" i="7" s="1"/>
  <c r="H85" i="13" s="1"/>
  <c r="EK7" i="8"/>
  <c r="J66" i="13" s="1"/>
  <c r="ED3" i="8"/>
  <c r="EL3" i="8" s="1"/>
  <c r="H62" i="13" s="1"/>
  <c r="EE7" i="8"/>
  <c r="C66" i="13" s="1"/>
  <c r="EE8" i="8"/>
  <c r="C67" i="13" s="1"/>
  <c r="EE9" i="8"/>
  <c r="C68" i="13" s="1"/>
  <c r="EE10" i="8"/>
  <c r="C69" i="13" s="1"/>
  <c r="EE11" i="8"/>
  <c r="C70" i="13" s="1"/>
  <c r="EE12" i="8"/>
  <c r="C71" i="13" s="1"/>
  <c r="EE14" i="8"/>
  <c r="C73" i="13" s="1"/>
  <c r="BV41" i="8"/>
  <c r="EK5" i="8"/>
  <c r="J64" i="13" s="1"/>
  <c r="EM3" i="8"/>
  <c r="I62" i="13" s="1"/>
  <c r="H41" i="8"/>
  <c r="BD41" i="8"/>
  <c r="T41" i="8"/>
  <c r="BP41" i="8"/>
  <c r="ED7" i="8"/>
  <c r="EO7" i="8" s="1"/>
  <c r="D66" i="15" s="1"/>
  <c r="ED8" i="8"/>
  <c r="EL8" i="8" s="1"/>
  <c r="H67" i="13" s="1"/>
  <c r="ED9" i="8"/>
  <c r="EO9" i="8" s="1"/>
  <c r="D68" i="15" s="1"/>
  <c r="ED11" i="8"/>
  <c r="EL11" i="8" s="1"/>
  <c r="H70" i="13" s="1"/>
  <c r="ED12" i="8"/>
  <c r="EO12" i="8" s="1"/>
  <c r="D71" i="15" s="1"/>
  <c r="ED13" i="8"/>
  <c r="EL13" i="8" s="1"/>
  <c r="H72" i="13" s="1"/>
  <c r="ED14" i="8"/>
  <c r="AF41" i="9"/>
  <c r="CB41" i="9"/>
  <c r="B41" i="9"/>
  <c r="AX41" i="9"/>
  <c r="EK12" i="9"/>
  <c r="J59" i="13" s="1"/>
  <c r="EE3" i="9"/>
  <c r="C50" i="13" s="1"/>
  <c r="EE4" i="9"/>
  <c r="C51" i="13" s="1"/>
  <c r="EE6" i="9"/>
  <c r="C53" i="13" s="1"/>
  <c r="EE7" i="9"/>
  <c r="C54" i="13" s="1"/>
  <c r="EE8" i="9"/>
  <c r="C55" i="13" s="1"/>
  <c r="EE9" i="9"/>
  <c r="C56" i="13" s="1"/>
  <c r="EE10" i="9"/>
  <c r="C57" i="13" s="1"/>
  <c r="EE11" i="9"/>
  <c r="C58" i="13" s="1"/>
  <c r="EE12" i="9"/>
  <c r="C59" i="13" s="1"/>
  <c r="EE14" i="9"/>
  <c r="C61" i="13" s="1"/>
  <c r="EK9" i="9"/>
  <c r="J56" i="13" s="1"/>
  <c r="ED14" i="9"/>
  <c r="EO14" i="9" s="1"/>
  <c r="D61" i="15" s="1"/>
  <c r="Z41" i="9"/>
  <c r="BV41" i="9"/>
  <c r="EK3" i="10"/>
  <c r="J38" i="13" s="1"/>
  <c r="ED13" i="10"/>
  <c r="EO13" i="10" s="1"/>
  <c r="D48" i="15" s="1"/>
  <c r="EK5" i="10"/>
  <c r="J40" i="13" s="1"/>
  <c r="ED11" i="10"/>
  <c r="EO11" i="10" s="1"/>
  <c r="D46" i="15" s="1"/>
  <c r="ED14" i="10"/>
  <c r="EO14" i="10" s="1"/>
  <c r="D49" i="15" s="1"/>
  <c r="AF41" i="10"/>
  <c r="CB41" i="10"/>
  <c r="BM40" i="10"/>
  <c r="ED12" i="10"/>
  <c r="EO12" i="10" s="1"/>
  <c r="D47" i="15" s="1"/>
  <c r="EM11" i="10"/>
  <c r="I46" i="13" s="1"/>
  <c r="AX41" i="10"/>
  <c r="ED3" i="10"/>
  <c r="EL3" i="10" s="1"/>
  <c r="H38" i="13" s="1"/>
  <c r="ED5" i="10"/>
  <c r="EL5" i="10" s="1"/>
  <c r="H40" i="13" s="1"/>
  <c r="ED6" i="10"/>
  <c r="EL6" i="10" s="1"/>
  <c r="H41" i="13" s="1"/>
  <c r="ED7" i="10"/>
  <c r="ED8" i="10"/>
  <c r="EO8" i="10" s="1"/>
  <c r="D43" i="15" s="1"/>
  <c r="H41" i="10"/>
  <c r="BD41" i="10"/>
  <c r="EE5" i="11"/>
  <c r="C28" i="13" s="1"/>
  <c r="ED3" i="11"/>
  <c r="EL3" i="11" s="1"/>
  <c r="H26" i="13" s="1"/>
  <c r="AW17" i="11"/>
  <c r="M18" i="11"/>
  <c r="ED4" i="11"/>
  <c r="EL4" i="11" s="1"/>
  <c r="H27" i="13" s="1"/>
  <c r="ED5" i="11"/>
  <c r="EO5" i="11" s="1"/>
  <c r="D28" i="15" s="1"/>
  <c r="ED6" i="11"/>
  <c r="EL6" i="11" s="1"/>
  <c r="H29" i="13" s="1"/>
  <c r="AK20" i="11"/>
  <c r="ED7" i="11"/>
  <c r="EL7" i="11" s="1"/>
  <c r="H30" i="13" s="1"/>
  <c r="AW21" i="11"/>
  <c r="M22" i="11"/>
  <c r="ED8" i="11"/>
  <c r="EL8" i="11" s="1"/>
  <c r="H31" i="13" s="1"/>
  <c r="ED9" i="11"/>
  <c r="EL9" i="11" s="1"/>
  <c r="H32" i="13" s="1"/>
  <c r="Y23" i="11"/>
  <c r="AK24" i="11"/>
  <c r="ED11" i="11"/>
  <c r="AW25" i="11"/>
  <c r="ED12" i="11"/>
  <c r="EO12" i="11" s="1"/>
  <c r="D35" i="15" s="1"/>
  <c r="ED13" i="11"/>
  <c r="EL13" i="11" s="1"/>
  <c r="H36" i="13" s="1"/>
  <c r="Y27" i="11"/>
  <c r="ED14" i="11"/>
  <c r="EO14" i="11" s="1"/>
  <c r="D37" i="15" s="1"/>
  <c r="AK28" i="11"/>
  <c r="H41" i="11"/>
  <c r="BD41" i="11"/>
  <c r="EE12" i="11"/>
  <c r="C35" i="13" s="1"/>
  <c r="EK7" i="11"/>
  <c r="J30" i="13" s="1"/>
  <c r="T41" i="11"/>
  <c r="BP41" i="11"/>
  <c r="BV41" i="11"/>
  <c r="EK5" i="11"/>
  <c r="J28" i="13" s="1"/>
  <c r="AF41" i="11"/>
  <c r="CB41" i="11"/>
  <c r="ED8" i="12"/>
  <c r="EL8" i="12" s="1"/>
  <c r="H19" i="13" s="1"/>
  <c r="ED11" i="12"/>
  <c r="EL11" i="12" s="1"/>
  <c r="H22" i="13" s="1"/>
  <c r="AF41" i="12"/>
  <c r="CB41" i="12"/>
  <c r="EK7" i="12"/>
  <c r="J18" i="13" s="1"/>
  <c r="ED4" i="12"/>
  <c r="EO4" i="12" s="1"/>
  <c r="D15" i="15" s="1"/>
  <c r="ED13" i="12"/>
  <c r="EO13" i="12" s="1"/>
  <c r="D24" i="15" s="1"/>
  <c r="EE3" i="12"/>
  <c r="C14" i="13" s="1"/>
  <c r="EE4" i="12"/>
  <c r="C15" i="13" s="1"/>
  <c r="EE6" i="12"/>
  <c r="C17" i="13" s="1"/>
  <c r="EE7" i="12"/>
  <c r="C18" i="13" s="1"/>
  <c r="EE8" i="12"/>
  <c r="C19" i="13" s="1"/>
  <c r="EE9" i="12"/>
  <c r="C20" i="13" s="1"/>
  <c r="EE10" i="12"/>
  <c r="C21" i="13" s="1"/>
  <c r="EE11" i="12"/>
  <c r="C22" i="13" s="1"/>
  <c r="EE12" i="12"/>
  <c r="C23" i="13" s="1"/>
  <c r="EE14" i="12"/>
  <c r="C25" i="13" s="1"/>
  <c r="EM3" i="12"/>
  <c r="I14" i="13" s="1"/>
  <c r="EK5" i="12"/>
  <c r="J16" i="13" s="1"/>
  <c r="EM13" i="12"/>
  <c r="I24" i="13" s="1"/>
  <c r="ED7" i="12"/>
  <c r="EO7" i="12" s="1"/>
  <c r="D18" i="15" s="1"/>
  <c r="ED12" i="12"/>
  <c r="EL12" i="12" s="1"/>
  <c r="H23" i="13" s="1"/>
  <c r="ED3" i="12"/>
  <c r="ED14" i="12"/>
  <c r="EO14" i="12" s="1"/>
  <c r="D25" i="15" s="1"/>
  <c r="T41" i="12"/>
  <c r="BP41" i="12"/>
  <c r="ED5" i="12"/>
  <c r="EL5" i="12" s="1"/>
  <c r="H16" i="13" s="1"/>
  <c r="EM13" i="1"/>
  <c r="I12" i="13" s="1"/>
  <c r="D13" i="13"/>
  <c r="EK13" i="1"/>
  <c r="J12" i="13" s="1"/>
  <c r="D11" i="13"/>
  <c r="D10" i="13"/>
  <c r="D9" i="13"/>
  <c r="D7" i="13"/>
  <c r="D5" i="13"/>
  <c r="D4" i="13"/>
  <c r="D3" i="13"/>
  <c r="D2" i="13"/>
  <c r="EL8" i="27"/>
  <c r="H139" i="13" s="1"/>
  <c r="EO8" i="27"/>
  <c r="D139" i="15" s="1"/>
  <c r="EO12" i="27"/>
  <c r="D143" i="15" s="1"/>
  <c r="EL12" i="27"/>
  <c r="H143" i="13" s="1"/>
  <c r="EO9" i="27"/>
  <c r="D140" i="15" s="1"/>
  <c r="EL9" i="27"/>
  <c r="H140" i="13" s="1"/>
  <c r="EO6" i="27"/>
  <c r="D137" i="15" s="1"/>
  <c r="EL6" i="27"/>
  <c r="H137" i="13" s="1"/>
  <c r="EO7" i="27"/>
  <c r="D138" i="15" s="1"/>
  <c r="EL7" i="27"/>
  <c r="H138" i="13" s="1"/>
  <c r="EL13" i="27"/>
  <c r="H144" i="13" s="1"/>
  <c r="EO13" i="27"/>
  <c r="D144" i="15" s="1"/>
  <c r="EO3" i="27"/>
  <c r="D134" i="15" s="1"/>
  <c r="EL3" i="27"/>
  <c r="H134" i="13" s="1"/>
  <c r="EO4" i="27"/>
  <c r="D135" i="15" s="1"/>
  <c r="EL4" i="27"/>
  <c r="H135" i="13" s="1"/>
  <c r="EO14" i="27"/>
  <c r="D145" i="15" s="1"/>
  <c r="EL14" i="27"/>
  <c r="H145" i="13" s="1"/>
  <c r="EL5" i="27"/>
  <c r="H136" i="13" s="1"/>
  <c r="EO5" i="27"/>
  <c r="D136" i="15" s="1"/>
  <c r="EE7" i="27"/>
  <c r="C138" i="13" s="1"/>
  <c r="B41" i="27"/>
  <c r="AX41" i="27"/>
  <c r="CT41" i="27"/>
  <c r="G17" i="27"/>
  <c r="G25" i="27"/>
  <c r="H41" i="27"/>
  <c r="BD41" i="27"/>
  <c r="CZ41" i="27"/>
  <c r="EK3" i="27"/>
  <c r="J134" i="13" s="1"/>
  <c r="EK11" i="27"/>
  <c r="J142" i="13" s="1"/>
  <c r="EL10" i="27"/>
  <c r="H141" i="13" s="1"/>
  <c r="EK8" i="27"/>
  <c r="J139" i="13" s="1"/>
  <c r="EL13" i="21"/>
  <c r="H132" i="13" s="1"/>
  <c r="EO7" i="21"/>
  <c r="D126" i="15" s="1"/>
  <c r="EL7" i="21"/>
  <c r="H126" i="13" s="1"/>
  <c r="EO10" i="21"/>
  <c r="D129" i="15" s="1"/>
  <c r="EO9" i="21"/>
  <c r="D128" i="15" s="1"/>
  <c r="EO6" i="21"/>
  <c r="D125" i="15" s="1"/>
  <c r="EL5" i="21"/>
  <c r="H124" i="13" s="1"/>
  <c r="EL8" i="21"/>
  <c r="H127" i="13" s="1"/>
  <c r="EO8" i="21"/>
  <c r="D127" i="15" s="1"/>
  <c r="EL14" i="21"/>
  <c r="H133" i="13" s="1"/>
  <c r="EE5" i="21"/>
  <c r="C124" i="13" s="1"/>
  <c r="EM5" i="21"/>
  <c r="I124" i="13" s="1"/>
  <c r="EE13" i="21"/>
  <c r="C132" i="13" s="1"/>
  <c r="EM13" i="21"/>
  <c r="I132" i="13" s="1"/>
  <c r="EL4" i="21"/>
  <c r="H123" i="13" s="1"/>
  <c r="EL12" i="21"/>
  <c r="H131" i="13" s="1"/>
  <c r="EK4" i="21"/>
  <c r="J123" i="13" s="1"/>
  <c r="EE10" i="21"/>
  <c r="C129" i="13" s="1"/>
  <c r="EM10" i="21"/>
  <c r="I129" i="13" s="1"/>
  <c r="EK12" i="21"/>
  <c r="J131" i="13" s="1"/>
  <c r="EE4" i="21"/>
  <c r="C123" i="13" s="1"/>
  <c r="EE12" i="21"/>
  <c r="C131" i="13" s="1"/>
  <c r="EK14" i="21"/>
  <c r="J133" i="13" s="1"/>
  <c r="H41" i="21"/>
  <c r="BD41" i="21"/>
  <c r="CZ41" i="21"/>
  <c r="EK3" i="21"/>
  <c r="J122" i="13" s="1"/>
  <c r="EE9" i="21"/>
  <c r="C128" i="13" s="1"/>
  <c r="EK11" i="21"/>
  <c r="J130" i="13" s="1"/>
  <c r="EE6" i="21"/>
  <c r="C125" i="13" s="1"/>
  <c r="EK8" i="21"/>
  <c r="J127" i="13" s="1"/>
  <c r="EE14" i="21"/>
  <c r="C133" i="13" s="1"/>
  <c r="EE3" i="21"/>
  <c r="C122" i="13" s="1"/>
  <c r="EE11" i="21"/>
  <c r="C130" i="13" s="1"/>
  <c r="Y22" i="21"/>
  <c r="EO13" i="2"/>
  <c r="D120" i="15" s="1"/>
  <c r="EO3" i="2"/>
  <c r="D110" i="15" s="1"/>
  <c r="EL3" i="2"/>
  <c r="H110" i="13" s="1"/>
  <c r="EL8" i="2"/>
  <c r="H115" i="13" s="1"/>
  <c r="EO8" i="2"/>
  <c r="D115" i="15" s="1"/>
  <c r="EO14" i="2"/>
  <c r="D121" i="15" s="1"/>
  <c r="EL14" i="2"/>
  <c r="H121" i="13" s="1"/>
  <c r="EO12" i="2"/>
  <c r="D119" i="15" s="1"/>
  <c r="EL5" i="2"/>
  <c r="H112" i="13" s="1"/>
  <c r="EO5" i="2"/>
  <c r="D112" i="15" s="1"/>
  <c r="EO6" i="2"/>
  <c r="D113" i="15" s="1"/>
  <c r="EL6" i="2"/>
  <c r="H113" i="13" s="1"/>
  <c r="EO7" i="2"/>
  <c r="D114" i="15" s="1"/>
  <c r="EL7" i="2"/>
  <c r="H114" i="13" s="1"/>
  <c r="EO9" i="2"/>
  <c r="D116" i="15" s="1"/>
  <c r="EO4" i="2"/>
  <c r="D111" i="15" s="1"/>
  <c r="EL4" i="2"/>
  <c r="H111" i="13" s="1"/>
  <c r="AR41" i="2"/>
  <c r="EK9" i="2"/>
  <c r="J116" i="13" s="1"/>
  <c r="EK6" i="2"/>
  <c r="J113" i="13" s="1"/>
  <c r="EO10" i="2"/>
  <c r="D117" i="15" s="1"/>
  <c r="EK14" i="2"/>
  <c r="J121" i="13" s="1"/>
  <c r="EK8" i="2"/>
  <c r="J115" i="13" s="1"/>
  <c r="EO9" i="5"/>
  <c r="D104" i="15" s="1"/>
  <c r="EM10" i="5"/>
  <c r="I105" i="13" s="1"/>
  <c r="H41" i="5"/>
  <c r="BD41" i="5"/>
  <c r="CZ41" i="5"/>
  <c r="EK3" i="5"/>
  <c r="J98" i="13" s="1"/>
  <c r="EK11" i="5"/>
  <c r="J106" i="13" s="1"/>
  <c r="EK8" i="5"/>
  <c r="J103" i="13" s="1"/>
  <c r="EO12" i="5"/>
  <c r="D107" i="15" s="1"/>
  <c r="T41" i="5"/>
  <c r="BP41" i="5"/>
  <c r="DL41" i="5"/>
  <c r="EE3" i="5"/>
  <c r="C98" i="13" s="1"/>
  <c r="EE11" i="5"/>
  <c r="C106" i="13" s="1"/>
  <c r="AK19" i="5"/>
  <c r="CG19" i="5"/>
  <c r="EC19" i="5"/>
  <c r="EO3" i="6"/>
  <c r="D86" i="15" s="1"/>
  <c r="EM5" i="6"/>
  <c r="I88" i="13" s="1"/>
  <c r="EK7" i="6"/>
  <c r="J90" i="13" s="1"/>
  <c r="EO11" i="6"/>
  <c r="D94" i="15" s="1"/>
  <c r="EM13" i="6"/>
  <c r="I96" i="13" s="1"/>
  <c r="EO8" i="6"/>
  <c r="D91" i="15" s="1"/>
  <c r="AR41" i="6"/>
  <c r="CN41" i="6"/>
  <c r="EK9" i="6"/>
  <c r="J92" i="13" s="1"/>
  <c r="AK17" i="6"/>
  <c r="CG17" i="6"/>
  <c r="EC17" i="6"/>
  <c r="M19" i="6"/>
  <c r="BI19" i="6"/>
  <c r="EK6" i="6"/>
  <c r="J89" i="13" s="1"/>
  <c r="EK14" i="6"/>
  <c r="J97" i="13" s="1"/>
  <c r="EM10" i="7"/>
  <c r="I81" i="13" s="1"/>
  <c r="AR41" i="7"/>
  <c r="H41" i="7"/>
  <c r="BD41" i="7"/>
  <c r="CZ41" i="7"/>
  <c r="EK8" i="7"/>
  <c r="J79" i="13" s="1"/>
  <c r="CA28" i="7"/>
  <c r="DW28" i="7"/>
  <c r="AK28" i="8"/>
  <c r="EK4" i="8"/>
  <c r="J63" i="13" s="1"/>
  <c r="EM10" i="8"/>
  <c r="I69" i="13" s="1"/>
  <c r="EK12" i="8"/>
  <c r="J71" i="13" s="1"/>
  <c r="AR41" i="8"/>
  <c r="EK6" i="8"/>
  <c r="J65" i="13" s="1"/>
  <c r="EK14" i="8"/>
  <c r="J73" i="13" s="1"/>
  <c r="EK8" i="8"/>
  <c r="J67" i="13" s="1"/>
  <c r="CA28" i="8"/>
  <c r="DW28" i="8"/>
  <c r="EO3" i="9"/>
  <c r="D50" i="15" s="1"/>
  <c r="EM10" i="9"/>
  <c r="I57" i="13" s="1"/>
  <c r="AR41" i="9"/>
  <c r="EK6" i="9"/>
  <c r="J53" i="13" s="1"/>
  <c r="EK14" i="9"/>
  <c r="J61" i="13" s="1"/>
  <c r="EK8" i="9"/>
  <c r="J55" i="13" s="1"/>
  <c r="EL13" i="10"/>
  <c r="H48" i="13" s="1"/>
  <c r="EO4" i="10"/>
  <c r="D39" i="15" s="1"/>
  <c r="EK4" i="10"/>
  <c r="J39" i="13" s="1"/>
  <c r="EK12" i="10"/>
  <c r="J47" i="13" s="1"/>
  <c r="AR41" i="10"/>
  <c r="EK9" i="10"/>
  <c r="J44" i="13" s="1"/>
  <c r="EK6" i="10"/>
  <c r="J41" i="13" s="1"/>
  <c r="EK14" i="10"/>
  <c r="J49" i="13" s="1"/>
  <c r="EK8" i="10"/>
  <c r="J43" i="13" s="1"/>
  <c r="EK4" i="11"/>
  <c r="J27" i="13" s="1"/>
  <c r="EM10" i="11"/>
  <c r="I33" i="13" s="1"/>
  <c r="EK12" i="11"/>
  <c r="J35" i="13" s="1"/>
  <c r="AR41" i="11"/>
  <c r="EK6" i="11"/>
  <c r="J29" i="13" s="1"/>
  <c r="EK14" i="11"/>
  <c r="J37" i="13" s="1"/>
  <c r="EK8" i="11"/>
  <c r="J31" i="13" s="1"/>
  <c r="EK4" i="12"/>
  <c r="J15" i="13" s="1"/>
  <c r="EM10" i="12"/>
  <c r="I21" i="13" s="1"/>
  <c r="EK12" i="12"/>
  <c r="J23" i="13" s="1"/>
  <c r="AR41" i="12"/>
  <c r="EK6" i="12"/>
  <c r="J17" i="13" s="1"/>
  <c r="EK14" i="12"/>
  <c r="J25" i="13" s="1"/>
  <c r="CZ41" i="12"/>
  <c r="EK11" i="12"/>
  <c r="J22" i="13" s="1"/>
  <c r="EK8" i="12"/>
  <c r="J19" i="13" s="1"/>
  <c r="EK14" i="1"/>
  <c r="J13" i="13" s="1"/>
  <c r="EK12" i="1"/>
  <c r="J11" i="13" s="1"/>
  <c r="BO23" i="1"/>
  <c r="CG23" i="1"/>
  <c r="Y27" i="1"/>
  <c r="AQ19" i="1"/>
  <c r="BC21" i="1"/>
  <c r="AW21" i="1"/>
  <c r="AK27" i="1"/>
  <c r="BC25" i="1"/>
  <c r="BI26" i="1"/>
  <c r="CG19" i="1"/>
  <c r="CA27" i="1"/>
  <c r="M17" i="1"/>
  <c r="AW19" i="1"/>
  <c r="AE17" i="1"/>
  <c r="DK18" i="1"/>
  <c r="EC26" i="1"/>
  <c r="EC19" i="1"/>
  <c r="DW26" i="1"/>
  <c r="S23" i="1"/>
  <c r="DK17" i="1"/>
  <c r="DE25" i="1"/>
  <c r="DQ18" i="1"/>
  <c r="BU18" i="1"/>
  <c r="CA20" i="1"/>
  <c r="DE19" i="1"/>
  <c r="DK23" i="1"/>
  <c r="CY22" i="1"/>
  <c r="CA18" i="1"/>
  <c r="CA25" i="1"/>
  <c r="CM25" i="1"/>
  <c r="CS22" i="1"/>
  <c r="BI25" i="1"/>
  <c r="AW26" i="1"/>
  <c r="BC19" i="1"/>
  <c r="CS19" i="1"/>
  <c r="DQ27" i="1"/>
  <c r="DW20" i="1"/>
  <c r="S22" i="1"/>
  <c r="AK23" i="1"/>
  <c r="BC23" i="1"/>
  <c r="CA26" i="1"/>
  <c r="BO27" i="1"/>
  <c r="CY25" i="1"/>
  <c r="BC27" i="1"/>
  <c r="CA17" i="1"/>
  <c r="CG26" i="1"/>
  <c r="M21" i="1"/>
  <c r="AK24" i="1"/>
  <c r="BI27" i="1"/>
  <c r="CM27" i="1"/>
  <c r="CS20" i="1"/>
  <c r="DQ19" i="1"/>
  <c r="DQ22" i="1"/>
  <c r="AQ25" i="1"/>
  <c r="CY26" i="1"/>
  <c r="DW27" i="1"/>
  <c r="M19" i="1"/>
  <c r="AE26" i="1"/>
  <c r="AK22" i="1"/>
  <c r="AQ23" i="1"/>
  <c r="BO24" i="1"/>
  <c r="BU23" i="1"/>
  <c r="CM21" i="1"/>
  <c r="DQ26" i="1"/>
  <c r="M25" i="1"/>
  <c r="AE23" i="1"/>
  <c r="CA19" i="1"/>
  <c r="CM18" i="1"/>
  <c r="CY17" i="1"/>
  <c r="DE20" i="1"/>
  <c r="DQ20" i="1"/>
  <c r="DQ23" i="1"/>
  <c r="DW25" i="1"/>
  <c r="S24" i="1"/>
  <c r="AQ27" i="1"/>
  <c r="BI19" i="1"/>
  <c r="BO18" i="1"/>
  <c r="BU27" i="1"/>
  <c r="AK20" i="1"/>
  <c r="AK26" i="1"/>
  <c r="CY18" i="1"/>
  <c r="DK27" i="1"/>
  <c r="AQ26" i="1"/>
  <c r="CY27" i="1"/>
  <c r="EC21" i="1"/>
  <c r="CM26" i="1"/>
  <c r="DW19" i="1"/>
  <c r="DE18" i="1"/>
  <c r="DE24" i="1"/>
  <c r="S19" i="1"/>
  <c r="CH41" i="1"/>
  <c r="CY19" i="1"/>
  <c r="Y24" i="1"/>
  <c r="CM19" i="1"/>
  <c r="CZ41" i="1"/>
  <c r="S20" i="1"/>
  <c r="AE25" i="1"/>
  <c r="BI17" i="1"/>
  <c r="BI23" i="1"/>
  <c r="CS23" i="1"/>
  <c r="CS26" i="1"/>
  <c r="DE23" i="1"/>
  <c r="DQ24" i="1"/>
  <c r="DW17" i="1"/>
  <c r="M24" i="1"/>
  <c r="Y19" i="1"/>
  <c r="Z41" i="1"/>
  <c r="AK25" i="1"/>
  <c r="CA22" i="1"/>
  <c r="CM17" i="1"/>
  <c r="CM23" i="1"/>
  <c r="DW23" i="1"/>
  <c r="Y25" i="1"/>
  <c r="AK28" i="1"/>
  <c r="AW18" i="1"/>
  <c r="AW24" i="1"/>
  <c r="BD41" i="1"/>
  <c r="BJ41" i="1"/>
  <c r="BU19" i="1"/>
  <c r="CG27" i="1"/>
  <c r="CY23" i="1"/>
  <c r="EC27" i="1"/>
  <c r="T41" i="1"/>
  <c r="AF41" i="1"/>
  <c r="DQ28" i="1"/>
  <c r="H41" i="1"/>
  <c r="Y20" i="1"/>
  <c r="Y23" i="1"/>
  <c r="AQ22" i="1"/>
  <c r="AW28" i="1"/>
  <c r="AX41" i="1"/>
  <c r="BO19" i="1"/>
  <c r="BU26" i="1"/>
  <c r="CG22" i="1"/>
  <c r="DK19" i="1"/>
  <c r="DL41" i="1"/>
  <c r="Y26" i="1"/>
  <c r="AL41" i="1"/>
  <c r="AR41" i="1"/>
  <c r="CB41" i="1"/>
  <c r="DX41" i="1"/>
  <c r="DE17" i="1"/>
  <c r="DF41" i="1"/>
  <c r="DW22" i="1"/>
  <c r="EC24" i="1"/>
  <c r="EC20" i="1"/>
  <c r="EC28" i="1"/>
  <c r="DR41" i="1"/>
  <c r="DW24" i="1"/>
  <c r="DW28" i="1"/>
  <c r="DQ17" i="1"/>
  <c r="DE28" i="1"/>
  <c r="CY21" i="1"/>
  <c r="CT41" i="1"/>
  <c r="CY24" i="1"/>
  <c r="CY20" i="1"/>
  <c r="CY28" i="1"/>
  <c r="CN41" i="1"/>
  <c r="CM24" i="1"/>
  <c r="CM20" i="1"/>
  <c r="CM28" i="1"/>
  <c r="CG24" i="1"/>
  <c r="CG20" i="1"/>
  <c r="CG28" i="1"/>
  <c r="BV41" i="1"/>
  <c r="CA21" i="1"/>
  <c r="CA23" i="1"/>
  <c r="CA28" i="1"/>
  <c r="BP41" i="1"/>
  <c r="BU20" i="1"/>
  <c r="BU28" i="1"/>
  <c r="BO20" i="1"/>
  <c r="BO28" i="1"/>
  <c r="BI20" i="1"/>
  <c r="BC24" i="1"/>
  <c r="BC20" i="1"/>
  <c r="BC28" i="1"/>
  <c r="AW17" i="1"/>
  <c r="AQ24" i="1"/>
  <c r="AQ20" i="1"/>
  <c r="AQ28" i="1"/>
  <c r="AE24" i="1"/>
  <c r="AE20" i="1"/>
  <c r="AE28" i="1"/>
  <c r="Y28" i="1"/>
  <c r="N41" i="1"/>
  <c r="M20" i="1"/>
  <c r="M28" i="1"/>
  <c r="I10" i="31"/>
  <c r="I8" i="31"/>
  <c r="I9" i="31"/>
  <c r="I11" i="31"/>
  <c r="I12" i="31"/>
  <c r="I7" i="31"/>
  <c r="D43" i="30"/>
  <c r="L17" i="31"/>
  <c r="L16" i="31"/>
  <c r="J17" i="31"/>
  <c r="J16" i="31"/>
  <c r="L11" i="31"/>
  <c r="L10" i="31"/>
  <c r="J11" i="31"/>
  <c r="J10" i="31"/>
  <c r="EO9" i="11" l="1"/>
  <c r="D32" i="15" s="1"/>
  <c r="EL5" i="8"/>
  <c r="H64" i="13" s="1"/>
  <c r="EO9" i="12"/>
  <c r="D20" i="15" s="1"/>
  <c r="EL13" i="9"/>
  <c r="H60" i="13" s="1"/>
  <c r="EL13" i="5"/>
  <c r="H108" i="13" s="1"/>
  <c r="EO11" i="5"/>
  <c r="D106" i="15" s="1"/>
  <c r="EO9" i="7"/>
  <c r="D80" i="15" s="1"/>
  <c r="EO4" i="5"/>
  <c r="D99" i="15" s="1"/>
  <c r="EO3" i="5"/>
  <c r="D98" i="15" s="1"/>
  <c r="EL7" i="9"/>
  <c r="H54" i="13" s="1"/>
  <c r="EO9" i="10"/>
  <c r="D44" i="15" s="1"/>
  <c r="EO12" i="12"/>
  <c r="D23" i="15" s="1"/>
  <c r="EO6" i="8"/>
  <c r="D65" i="15" s="1"/>
  <c r="EL14" i="5"/>
  <c r="H109" i="13" s="1"/>
  <c r="EL7" i="5"/>
  <c r="H102" i="13" s="1"/>
  <c r="EL12" i="5"/>
  <c r="H107" i="13" s="1"/>
  <c r="B21" i="13"/>
  <c r="EL8" i="10"/>
  <c r="H43" i="13" s="1"/>
  <c r="EL7" i="7"/>
  <c r="H78" i="13" s="1"/>
  <c r="EO3" i="8"/>
  <c r="D62" i="15" s="1"/>
  <c r="EO3" i="11"/>
  <c r="D26" i="15" s="1"/>
  <c r="EL11" i="27"/>
  <c r="H142" i="13" s="1"/>
  <c r="B142" i="13"/>
  <c r="B142" i="15"/>
  <c r="B145" i="15"/>
  <c r="B145" i="13"/>
  <c r="B134" i="15"/>
  <c r="B134" i="13"/>
  <c r="B138" i="13"/>
  <c r="B138" i="15"/>
  <c r="B136" i="13"/>
  <c r="B136" i="15"/>
  <c r="B135" i="15"/>
  <c r="B135" i="13"/>
  <c r="B144" i="13"/>
  <c r="B144" i="15"/>
  <c r="B137" i="15"/>
  <c r="B137" i="13"/>
  <c r="B140" i="13"/>
  <c r="B140" i="15"/>
  <c r="B143" i="15"/>
  <c r="B143" i="13"/>
  <c r="EO14" i="21"/>
  <c r="D133" i="15" s="1"/>
  <c r="B133" i="15"/>
  <c r="B133" i="13"/>
  <c r="B127" i="15"/>
  <c r="B127" i="13"/>
  <c r="EL3" i="21"/>
  <c r="H122" i="13" s="1"/>
  <c r="B122" i="15"/>
  <c r="B122" i="13"/>
  <c r="B126" i="13"/>
  <c r="B126" i="15"/>
  <c r="EO4" i="21"/>
  <c r="D123" i="15" s="1"/>
  <c r="B123" i="15"/>
  <c r="B123" i="13"/>
  <c r="EL11" i="21"/>
  <c r="H130" i="13" s="1"/>
  <c r="B130" i="13"/>
  <c r="B130" i="15"/>
  <c r="B124" i="13"/>
  <c r="B124" i="15"/>
  <c r="B125" i="15"/>
  <c r="B125" i="13"/>
  <c r="B128" i="13"/>
  <c r="B128" i="15"/>
  <c r="B129" i="15"/>
  <c r="B129" i="13"/>
  <c r="B132" i="13"/>
  <c r="B132" i="15"/>
  <c r="EO12" i="21"/>
  <c r="D131" i="15" s="1"/>
  <c r="B131" i="15"/>
  <c r="B131" i="13"/>
  <c r="B120" i="13"/>
  <c r="B120" i="15"/>
  <c r="EL13" i="2"/>
  <c r="H120" i="13" s="1"/>
  <c r="B111" i="15"/>
  <c r="B111" i="13"/>
  <c r="B114" i="13"/>
  <c r="B114" i="15"/>
  <c r="B121" i="15"/>
  <c r="B121" i="13"/>
  <c r="B115" i="15"/>
  <c r="B115" i="13"/>
  <c r="B112" i="13"/>
  <c r="B112" i="15"/>
  <c r="EL10" i="2"/>
  <c r="H117" i="13" s="1"/>
  <c r="B117" i="15"/>
  <c r="B117" i="13"/>
  <c r="B116" i="13"/>
  <c r="B116" i="15"/>
  <c r="B119" i="15"/>
  <c r="B119" i="13"/>
  <c r="EL11" i="2"/>
  <c r="H118" i="13" s="1"/>
  <c r="B118" i="13"/>
  <c r="B118" i="15"/>
  <c r="B110" i="15"/>
  <c r="B110" i="13"/>
  <c r="B113" i="15"/>
  <c r="B113" i="13"/>
  <c r="EL13" i="7"/>
  <c r="H84" i="13" s="1"/>
  <c r="EO8" i="7"/>
  <c r="D79" i="15" s="1"/>
  <c r="EO9" i="9"/>
  <c r="D56" i="15" s="1"/>
  <c r="EL6" i="9"/>
  <c r="H53" i="13" s="1"/>
  <c r="EL11" i="10"/>
  <c r="H46" i="13" s="1"/>
  <c r="EL5" i="9"/>
  <c r="H52" i="13" s="1"/>
  <c r="EL5" i="7"/>
  <c r="H76" i="13" s="1"/>
  <c r="EO10" i="8"/>
  <c r="D69" i="15" s="1"/>
  <c r="EL10" i="8"/>
  <c r="H69" i="13" s="1"/>
  <c r="EO10" i="9"/>
  <c r="D57" i="15" s="1"/>
  <c r="EL8" i="9"/>
  <c r="H55" i="13" s="1"/>
  <c r="EO13" i="11"/>
  <c r="D36" i="15" s="1"/>
  <c r="EO5" i="6"/>
  <c r="D88" i="15" s="1"/>
  <c r="EL12" i="9"/>
  <c r="H59" i="13" s="1"/>
  <c r="B56" i="13"/>
  <c r="EO4" i="9"/>
  <c r="D51" i="15" s="1"/>
  <c r="EO10" i="12"/>
  <c r="D21" i="15" s="1"/>
  <c r="B21" i="15"/>
  <c r="EO5" i="12"/>
  <c r="D16" i="15" s="1"/>
  <c r="EL10" i="10"/>
  <c r="H45" i="13" s="1"/>
  <c r="EL12" i="10"/>
  <c r="H47" i="13" s="1"/>
  <c r="B45" i="13"/>
  <c r="B45" i="15"/>
  <c r="EO11" i="8"/>
  <c r="D70" i="15" s="1"/>
  <c r="B69" i="15"/>
  <c r="EL9" i="9"/>
  <c r="H56" i="13" s="1"/>
  <c r="B57" i="13"/>
  <c r="EL7" i="8"/>
  <c r="H66" i="13" s="1"/>
  <c r="EO11" i="12"/>
  <c r="D22" i="15" s="1"/>
  <c r="EL14" i="12"/>
  <c r="H25" i="13" s="1"/>
  <c r="EO6" i="11"/>
  <c r="D29" i="15" s="1"/>
  <c r="EL12" i="11"/>
  <c r="H35" i="13" s="1"/>
  <c r="EL4" i="6"/>
  <c r="H87" i="13" s="1"/>
  <c r="EL4" i="8"/>
  <c r="H63" i="13" s="1"/>
  <c r="EL14" i="10"/>
  <c r="H49" i="13" s="1"/>
  <c r="EO6" i="5"/>
  <c r="D101" i="15" s="1"/>
  <c r="EO6" i="12"/>
  <c r="D17" i="15" s="1"/>
  <c r="EO3" i="10"/>
  <c r="D38" i="15" s="1"/>
  <c r="EL12" i="8"/>
  <c r="H71" i="13" s="1"/>
  <c r="EL14" i="9"/>
  <c r="H61" i="13" s="1"/>
  <c r="B61" i="15"/>
  <c r="B61" i="13"/>
  <c r="B60" i="13"/>
  <c r="B60" i="15"/>
  <c r="B59" i="15"/>
  <c r="B59" i="13"/>
  <c r="B58" i="13"/>
  <c r="B58" i="15"/>
  <c r="EO11" i="9"/>
  <c r="D58" i="15" s="1"/>
  <c r="B55" i="15"/>
  <c r="B55" i="13"/>
  <c r="B54" i="13"/>
  <c r="B54" i="15"/>
  <c r="B53" i="15"/>
  <c r="B53" i="13"/>
  <c r="B52" i="13"/>
  <c r="B52" i="15"/>
  <c r="B51" i="15"/>
  <c r="B51" i="13"/>
  <c r="B50" i="15"/>
  <c r="B50" i="13"/>
  <c r="EL7" i="12"/>
  <c r="H18" i="13" s="1"/>
  <c r="EO14" i="8"/>
  <c r="D73" i="15" s="1"/>
  <c r="B73" i="13"/>
  <c r="B73" i="15"/>
  <c r="EO13" i="8"/>
  <c r="D72" i="15" s="1"/>
  <c r="B72" i="15"/>
  <c r="B72" i="13"/>
  <c r="B71" i="13"/>
  <c r="B71" i="15"/>
  <c r="B70" i="15"/>
  <c r="B70" i="13"/>
  <c r="EL9" i="8"/>
  <c r="H68" i="13" s="1"/>
  <c r="B68" i="15"/>
  <c r="B68" i="13"/>
  <c r="B67" i="13"/>
  <c r="B67" i="15"/>
  <c r="EO8" i="8"/>
  <c r="D67" i="15" s="1"/>
  <c r="B66" i="15"/>
  <c r="B66" i="13"/>
  <c r="B65" i="13"/>
  <c r="B65" i="15"/>
  <c r="B64" i="15"/>
  <c r="B64" i="13"/>
  <c r="B63" i="13"/>
  <c r="B63" i="15"/>
  <c r="B62" i="15"/>
  <c r="B62" i="13"/>
  <c r="EO4" i="7"/>
  <c r="D75" i="15" s="1"/>
  <c r="B109" i="13"/>
  <c r="B109" i="15"/>
  <c r="B108" i="15"/>
  <c r="B108" i="13"/>
  <c r="B106" i="15"/>
  <c r="B106" i="13"/>
  <c r="EO10" i="5"/>
  <c r="D105" i="15" s="1"/>
  <c r="B105" i="13"/>
  <c r="B105" i="15"/>
  <c r="EL9" i="5"/>
  <c r="H104" i="13" s="1"/>
  <c r="B104" i="15"/>
  <c r="B104" i="13"/>
  <c r="EL8" i="5"/>
  <c r="H103" i="13" s="1"/>
  <c r="B103" i="13"/>
  <c r="B103" i="15"/>
  <c r="B102" i="15"/>
  <c r="B102" i="13"/>
  <c r="B101" i="13"/>
  <c r="B101" i="15"/>
  <c r="EL5" i="5"/>
  <c r="H100" i="13" s="1"/>
  <c r="B100" i="15"/>
  <c r="B100" i="13"/>
  <c r="B99" i="13"/>
  <c r="B99" i="15"/>
  <c r="B98" i="15"/>
  <c r="B98" i="13"/>
  <c r="B49" i="13"/>
  <c r="B49" i="15"/>
  <c r="B48" i="13"/>
  <c r="B48" i="15"/>
  <c r="B47" i="13"/>
  <c r="B47" i="15"/>
  <c r="B46" i="13"/>
  <c r="B46" i="15"/>
  <c r="B44" i="13"/>
  <c r="B44" i="15"/>
  <c r="B43" i="13"/>
  <c r="B43" i="15"/>
  <c r="EO7" i="10"/>
  <c r="D42" i="15" s="1"/>
  <c r="B42" i="13"/>
  <c r="B42" i="15"/>
  <c r="EO6" i="10"/>
  <c r="D41" i="15" s="1"/>
  <c r="B41" i="13"/>
  <c r="B41" i="15"/>
  <c r="EO5" i="10"/>
  <c r="D40" i="15" s="1"/>
  <c r="B40" i="13"/>
  <c r="B40" i="15"/>
  <c r="B39" i="13"/>
  <c r="B39" i="15"/>
  <c r="B38" i="15"/>
  <c r="B38" i="13"/>
  <c r="EO14" i="7"/>
  <c r="D85" i="15" s="1"/>
  <c r="B85" i="13"/>
  <c r="B85" i="15"/>
  <c r="B84" i="15"/>
  <c r="B84" i="13"/>
  <c r="EL12" i="7"/>
  <c r="H83" i="13" s="1"/>
  <c r="B83" i="13"/>
  <c r="B83" i="15"/>
  <c r="EO12" i="7"/>
  <c r="D83" i="15" s="1"/>
  <c r="EO11" i="7"/>
  <c r="D82" i="15" s="1"/>
  <c r="B82" i="15"/>
  <c r="B82" i="13"/>
  <c r="EO10" i="7"/>
  <c r="D81" i="15" s="1"/>
  <c r="B81" i="13"/>
  <c r="B81" i="15"/>
  <c r="EL10" i="7"/>
  <c r="H81" i="13" s="1"/>
  <c r="B80" i="15"/>
  <c r="B80" i="13"/>
  <c r="B79" i="15"/>
  <c r="B79" i="13"/>
  <c r="B78" i="15"/>
  <c r="B78" i="13"/>
  <c r="EO6" i="7"/>
  <c r="D77" i="15" s="1"/>
  <c r="B77" i="13"/>
  <c r="B77" i="15"/>
  <c r="B76" i="15"/>
  <c r="B76" i="13"/>
  <c r="B75" i="15"/>
  <c r="B75" i="13"/>
  <c r="EO3" i="7"/>
  <c r="D74" i="15" s="1"/>
  <c r="B74" i="15"/>
  <c r="B74" i="13"/>
  <c r="EO14" i="6"/>
  <c r="D97" i="15" s="1"/>
  <c r="B97" i="13"/>
  <c r="B97" i="15"/>
  <c r="EL13" i="6"/>
  <c r="H96" i="13" s="1"/>
  <c r="B96" i="15"/>
  <c r="B96" i="13"/>
  <c r="EO12" i="6"/>
  <c r="D95" i="15" s="1"/>
  <c r="B95" i="13"/>
  <c r="B95" i="15"/>
  <c r="EL11" i="6"/>
  <c r="H94" i="13" s="1"/>
  <c r="B94" i="15"/>
  <c r="B94" i="13"/>
  <c r="EO10" i="6"/>
  <c r="D93" i="15" s="1"/>
  <c r="B93" i="15"/>
  <c r="B93" i="13"/>
  <c r="B92" i="15"/>
  <c r="B92" i="13"/>
  <c r="EL9" i="6"/>
  <c r="H92" i="13" s="1"/>
  <c r="B91" i="13"/>
  <c r="B91" i="15"/>
  <c r="EO7" i="6"/>
  <c r="D90" i="15" s="1"/>
  <c r="B90" i="15"/>
  <c r="B90" i="13"/>
  <c r="EO6" i="6"/>
  <c r="D89" i="15" s="1"/>
  <c r="B89" i="13"/>
  <c r="B89" i="15"/>
  <c r="B88" i="15"/>
  <c r="B88" i="13"/>
  <c r="B87" i="15"/>
  <c r="B87" i="13"/>
  <c r="EL3" i="6"/>
  <c r="H86" i="13" s="1"/>
  <c r="B86" i="15"/>
  <c r="B86" i="13"/>
  <c r="EL14" i="11"/>
  <c r="H37" i="13" s="1"/>
  <c r="B37" i="13"/>
  <c r="B37" i="15"/>
  <c r="B36" i="13"/>
  <c r="B36" i="15"/>
  <c r="B35" i="13"/>
  <c r="B35" i="15"/>
  <c r="EL11" i="11"/>
  <c r="H34" i="13" s="1"/>
  <c r="B34" i="13"/>
  <c r="B34" i="15"/>
  <c r="EL10" i="11"/>
  <c r="H33" i="13" s="1"/>
  <c r="B33" i="13"/>
  <c r="B33" i="15"/>
  <c r="B32" i="13"/>
  <c r="B32" i="15"/>
  <c r="EO8" i="11"/>
  <c r="D31" i="15" s="1"/>
  <c r="B31" i="13"/>
  <c r="B31" i="15"/>
  <c r="B30" i="13"/>
  <c r="B30" i="15"/>
  <c r="EO7" i="11"/>
  <c r="D30" i="15" s="1"/>
  <c r="B29" i="13"/>
  <c r="B29" i="15"/>
  <c r="EL5" i="11"/>
  <c r="H28" i="13" s="1"/>
  <c r="B28" i="13"/>
  <c r="B28" i="15"/>
  <c r="B27" i="13"/>
  <c r="B27" i="15"/>
  <c r="EO4" i="11"/>
  <c r="D27" i="15" s="1"/>
  <c r="B26" i="15"/>
  <c r="B26" i="13"/>
  <c r="B25" i="13"/>
  <c r="B25" i="15"/>
  <c r="EL13" i="12"/>
  <c r="H24" i="13" s="1"/>
  <c r="B24" i="13"/>
  <c r="B24" i="15"/>
  <c r="B23" i="13"/>
  <c r="B23" i="15"/>
  <c r="B22" i="13"/>
  <c r="B22" i="15"/>
  <c r="B20" i="13"/>
  <c r="B20" i="15"/>
  <c r="EO8" i="12"/>
  <c r="D19" i="15" s="1"/>
  <c r="B19" i="13"/>
  <c r="B19" i="15"/>
  <c r="B18" i="13"/>
  <c r="B18" i="15"/>
  <c r="B17" i="13"/>
  <c r="B17" i="15"/>
  <c r="B16" i="13"/>
  <c r="B16" i="15"/>
  <c r="EL4" i="12"/>
  <c r="H15" i="13" s="1"/>
  <c r="B15" i="13"/>
  <c r="B15" i="15"/>
  <c r="EO3" i="12"/>
  <c r="D14" i="15" s="1"/>
  <c r="B14" i="15"/>
  <c r="B14" i="13"/>
  <c r="EL6" i="7"/>
  <c r="H77" i="13" s="1"/>
  <c r="EO11" i="27"/>
  <c r="D142" i="15" s="1"/>
  <c r="EO11" i="21"/>
  <c r="D130" i="15" s="1"/>
  <c r="EO3" i="21"/>
  <c r="D122" i="15" s="1"/>
  <c r="EO8" i="5"/>
  <c r="D103" i="15" s="1"/>
  <c r="EO5" i="5"/>
  <c r="D100" i="15" s="1"/>
  <c r="EL10" i="6"/>
  <c r="H93" i="13" s="1"/>
  <c r="EL14" i="8"/>
  <c r="H73" i="13" s="1"/>
  <c r="EL7" i="10"/>
  <c r="H42" i="13" s="1"/>
  <c r="EO11" i="11"/>
  <c r="D34" i="15" s="1"/>
  <c r="EL3" i="12"/>
  <c r="H14" i="13" s="1"/>
  <c r="J20" i="31"/>
  <c r="I6" i="31"/>
  <c r="J13" i="31"/>
  <c r="J19" i="31"/>
  <c r="J14" i="31"/>
  <c r="L4" i="31"/>
  <c r="L3" i="31"/>
  <c r="L2" i="31"/>
  <c r="J4" i="31"/>
  <c r="J3" i="31"/>
  <c r="J2" i="31"/>
  <c r="J6" i="31" l="1"/>
  <c r="J7" i="31"/>
  <c r="J8" i="31"/>
  <c r="X27" i="30"/>
  <c r="X26" i="30"/>
  <c r="X25" i="30"/>
  <c r="X24" i="30"/>
  <c r="X23" i="30"/>
  <c r="X22" i="30"/>
  <c r="X21" i="30"/>
  <c r="X20" i="30"/>
  <c r="X19" i="30"/>
  <c r="X18" i="30"/>
  <c r="X17" i="30"/>
  <c r="X16" i="30"/>
  <c r="X3" i="30" l="1"/>
  <c r="X4" i="30"/>
  <c r="X5" i="30"/>
  <c r="X6" i="30"/>
  <c r="X7" i="30"/>
  <c r="X8" i="30"/>
  <c r="X9" i="30"/>
  <c r="X10" i="30"/>
  <c r="X11" i="30"/>
  <c r="X12" i="30"/>
  <c r="X13" i="30"/>
  <c r="X2" i="30"/>
  <c r="B30" i="29" l="1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A2" i="16" l="1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2" i="15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2" i="13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110" i="13"/>
  <c r="A111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127" i="13"/>
  <c r="A128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EH3" i="1"/>
  <c r="EK3" i="1" s="1"/>
  <c r="J2" i="13" s="1"/>
  <c r="EI3" i="1"/>
  <c r="EM3" i="1" s="1"/>
  <c r="I2" i="13" s="1"/>
  <c r="EN3" i="1"/>
  <c r="C2" i="15" s="1"/>
  <c r="EP3" i="1"/>
  <c r="B2" i="16" s="1"/>
  <c r="EH4" i="1"/>
  <c r="EI4" i="1"/>
  <c r="EN4" i="1"/>
  <c r="C3" i="15" s="1"/>
  <c r="EP4" i="1"/>
  <c r="B3" i="16" s="1"/>
  <c r="EH5" i="1"/>
  <c r="EI5" i="1"/>
  <c r="EN5" i="1"/>
  <c r="C4" i="15" s="1"/>
  <c r="EP5" i="1"/>
  <c r="B4" i="16" s="1"/>
  <c r="EH6" i="1"/>
  <c r="EI6" i="1"/>
  <c r="EN6" i="1"/>
  <c r="C5" i="15" s="1"/>
  <c r="EP6" i="1"/>
  <c r="B5" i="16" s="1"/>
  <c r="EH7" i="1"/>
  <c r="EI7" i="1"/>
  <c r="EN7" i="1"/>
  <c r="C6" i="15" s="1"/>
  <c r="EP7" i="1"/>
  <c r="B6" i="16" s="1"/>
  <c r="EH8" i="1"/>
  <c r="EI8" i="1"/>
  <c r="EN8" i="1"/>
  <c r="C7" i="15" s="1"/>
  <c r="EP8" i="1"/>
  <c r="B7" i="16" s="1"/>
  <c r="EH9" i="1"/>
  <c r="EI9" i="1"/>
  <c r="EN9" i="1"/>
  <c r="C8" i="15" s="1"/>
  <c r="EP9" i="1"/>
  <c r="B8" i="16" s="1"/>
  <c r="EH10" i="1"/>
  <c r="EI10" i="1"/>
  <c r="EN10" i="1"/>
  <c r="C9" i="15" s="1"/>
  <c r="EP10" i="1"/>
  <c r="B9" i="16" s="1"/>
  <c r="EH11" i="1"/>
  <c r="EI11" i="1"/>
  <c r="EN11" i="1"/>
  <c r="C10" i="15" s="1"/>
  <c r="EP11" i="1"/>
  <c r="B10" i="16" s="1"/>
  <c r="EH12" i="1"/>
  <c r="F11" i="13" s="1"/>
  <c r="EI12" i="1"/>
  <c r="G11" i="13" s="1"/>
  <c r="EN12" i="1"/>
  <c r="C11" i="15" s="1"/>
  <c r="EP12" i="1"/>
  <c r="B11" i="16" s="1"/>
  <c r="EH13" i="1"/>
  <c r="F12" i="13" s="1"/>
  <c r="EI13" i="1"/>
  <c r="G12" i="13" s="1"/>
  <c r="EN13" i="1"/>
  <c r="C12" i="15" s="1"/>
  <c r="EP13" i="1"/>
  <c r="B12" i="16" s="1"/>
  <c r="EH14" i="1"/>
  <c r="F13" i="13" s="1"/>
  <c r="EI14" i="1"/>
  <c r="G13" i="13" s="1"/>
  <c r="EN14" i="1"/>
  <c r="C13" i="15" s="1"/>
  <c r="EP14" i="1"/>
  <c r="B13" i="16" s="1"/>
  <c r="B17" i="1"/>
  <c r="F17" i="1"/>
  <c r="B18" i="1"/>
  <c r="F18" i="1"/>
  <c r="B19" i="1"/>
  <c r="F19" i="1"/>
  <c r="B20" i="1"/>
  <c r="F20" i="1"/>
  <c r="B21" i="1"/>
  <c r="F21" i="1"/>
  <c r="G21" i="1" s="1"/>
  <c r="B22" i="1"/>
  <c r="F22" i="1"/>
  <c r="B23" i="1"/>
  <c r="F23" i="1"/>
  <c r="B24" i="1"/>
  <c r="F24" i="1"/>
  <c r="B25" i="1"/>
  <c r="F25" i="1"/>
  <c r="B26" i="1"/>
  <c r="F26" i="1"/>
  <c r="B27" i="1"/>
  <c r="F27" i="1"/>
  <c r="B28" i="1"/>
  <c r="F28" i="1"/>
  <c r="G23" i="1"/>
  <c r="G24" i="1"/>
  <c r="G28" i="1"/>
  <c r="E3" i="18"/>
  <c r="E4" i="18" s="1"/>
  <c r="E5" i="18" s="1"/>
  <c r="G3" i="14"/>
  <c r="F3" i="14" s="1"/>
  <c r="A3" i="14" s="1"/>
  <c r="N3" i="3"/>
  <c r="M3" i="3" s="1"/>
  <c r="A3" i="3" s="1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F10" i="13" l="1"/>
  <c r="EK11" i="1"/>
  <c r="J10" i="13" s="1"/>
  <c r="G10" i="13"/>
  <c r="EM11" i="1"/>
  <c r="I10" i="13" s="1"/>
  <c r="F9" i="13"/>
  <c r="EK10" i="1"/>
  <c r="J9" i="13" s="1"/>
  <c r="G9" i="13"/>
  <c r="EM10" i="1"/>
  <c r="I9" i="13" s="1"/>
  <c r="F8" i="13"/>
  <c r="EK9" i="1"/>
  <c r="J8" i="13" s="1"/>
  <c r="G8" i="13"/>
  <c r="EM9" i="1"/>
  <c r="I8" i="13" s="1"/>
  <c r="F7" i="13"/>
  <c r="EK8" i="1"/>
  <c r="J7" i="13" s="1"/>
  <c r="F5" i="13"/>
  <c r="EK6" i="1"/>
  <c r="J5" i="13" s="1"/>
  <c r="F3" i="13"/>
  <c r="EK4" i="1"/>
  <c r="J3" i="13" s="1"/>
  <c r="F6" i="13"/>
  <c r="EK7" i="1"/>
  <c r="J6" i="13" s="1"/>
  <c r="F4" i="13"/>
  <c r="EK5" i="1"/>
  <c r="J4" i="13" s="1"/>
  <c r="G7" i="13"/>
  <c r="EM8" i="1"/>
  <c r="I7" i="13" s="1"/>
  <c r="G6" i="13"/>
  <c r="EM7" i="1"/>
  <c r="I6" i="13" s="1"/>
  <c r="G5" i="13"/>
  <c r="EM6" i="1"/>
  <c r="I5" i="13" s="1"/>
  <c r="G4" i="13"/>
  <c r="EM5" i="1"/>
  <c r="I4" i="13" s="1"/>
  <c r="G3" i="13"/>
  <c r="EM4" i="1"/>
  <c r="I3" i="13" s="1"/>
  <c r="G2" i="13"/>
  <c r="F2" i="13"/>
  <c r="EJ10" i="1"/>
  <c r="K9" i="13" s="1"/>
  <c r="EJ4" i="1"/>
  <c r="K3" i="13" s="1"/>
  <c r="EJ9" i="1"/>
  <c r="K8" i="13" s="1"/>
  <c r="EJ5" i="1"/>
  <c r="K4" i="13" s="1"/>
  <c r="N4" i="3"/>
  <c r="N5" i="3" s="1"/>
  <c r="N6" i="3" s="1"/>
  <c r="EJ3" i="1"/>
  <c r="K2" i="13" s="1"/>
  <c r="EJ7" i="1"/>
  <c r="K6" i="13" s="1"/>
  <c r="L139" i="13"/>
  <c r="EJ12" i="1"/>
  <c r="K11" i="13" s="1"/>
  <c r="E65" i="15"/>
  <c r="E72" i="15"/>
  <c r="B41" i="1"/>
  <c r="G22" i="1"/>
  <c r="EE5" i="1"/>
  <c r="C4" i="13" s="1"/>
  <c r="EE10" i="1"/>
  <c r="C9" i="13" s="1"/>
  <c r="EJ8" i="1"/>
  <c r="K7" i="13" s="1"/>
  <c r="EJ6" i="1"/>
  <c r="K5" i="13" s="1"/>
  <c r="G17" i="1"/>
  <c r="E6" i="18"/>
  <c r="E7" i="18" s="1"/>
  <c r="D3" i="18"/>
  <c r="A3" i="18" s="1"/>
  <c r="D4" i="18" s="1"/>
  <c r="A4" i="18" s="1"/>
  <c r="D5" i="18" s="1"/>
  <c r="A5" i="18" s="1"/>
  <c r="D6" i="18" s="1"/>
  <c r="A6" i="18" s="1"/>
  <c r="L47" i="13"/>
  <c r="L145" i="13"/>
  <c r="G4" i="14"/>
  <c r="L42" i="13"/>
  <c r="E134" i="15"/>
  <c r="E49" i="15"/>
  <c r="L44" i="13"/>
  <c r="L17" i="13"/>
  <c r="L138" i="13"/>
  <c r="E143" i="15"/>
  <c r="E46" i="15"/>
  <c r="E20" i="15"/>
  <c r="L16" i="13"/>
  <c r="L141" i="13"/>
  <c r="L109" i="13"/>
  <c r="E63" i="15"/>
  <c r="EJ14" i="1"/>
  <c r="K13" i="13" s="1"/>
  <c r="L136" i="13"/>
  <c r="E69" i="15"/>
  <c r="E95" i="15"/>
  <c r="L133" i="13"/>
  <c r="ED14" i="1"/>
  <c r="B13" i="13" s="1"/>
  <c r="E18" i="15"/>
  <c r="EJ13" i="1"/>
  <c r="K12" i="13" s="1"/>
  <c r="L91" i="13"/>
  <c r="EE14" i="1"/>
  <c r="C13" i="13" s="1"/>
  <c r="ED6" i="1"/>
  <c r="B5" i="13" s="1"/>
  <c r="L108" i="13"/>
  <c r="E104" i="15"/>
  <c r="L100" i="13"/>
  <c r="L56" i="13"/>
  <c r="E142" i="15"/>
  <c r="L134" i="13"/>
  <c r="L140" i="13"/>
  <c r="L113" i="13"/>
  <c r="G25" i="1"/>
  <c r="EE11" i="1"/>
  <c r="C10" i="13" s="1"/>
  <c r="EE6" i="1"/>
  <c r="C5" i="13" s="1"/>
  <c r="ED12" i="1"/>
  <c r="G27" i="1"/>
  <c r="EE13" i="1"/>
  <c r="C12" i="13" s="1"/>
  <c r="ED7" i="1"/>
  <c r="ED8" i="1"/>
  <c r="EE3" i="1"/>
  <c r="C2" i="13" s="1"/>
  <c r="G26" i="1"/>
  <c r="EE12" i="1"/>
  <c r="C11" i="13" s="1"/>
  <c r="G20" i="1"/>
  <c r="EE4" i="1"/>
  <c r="C3" i="13" s="1"/>
  <c r="ED10" i="1"/>
  <c r="EE7" i="1"/>
  <c r="C6" i="13" s="1"/>
  <c r="EE8" i="1"/>
  <c r="C7" i="13" s="1"/>
  <c r="EE9" i="1"/>
  <c r="C8" i="13" s="1"/>
  <c r="G19" i="1"/>
  <c r="ED11" i="1"/>
  <c r="ED5" i="1"/>
  <c r="G18" i="1"/>
  <c r="ED4" i="1"/>
  <c r="ED3" i="1"/>
  <c r="EJ11" i="1"/>
  <c r="K10" i="13" s="1"/>
  <c r="ED13" i="1"/>
  <c r="ED9" i="1"/>
  <c r="E79" i="15"/>
  <c r="E107" i="15"/>
  <c r="EL13" i="1" l="1"/>
  <c r="H12" i="13" s="1"/>
  <c r="B12" i="13"/>
  <c r="EL12" i="1"/>
  <c r="H11" i="13" s="1"/>
  <c r="B11" i="13"/>
  <c r="L11" i="13" s="1"/>
  <c r="EL11" i="1"/>
  <c r="H10" i="13" s="1"/>
  <c r="B10" i="13"/>
  <c r="L10" i="13" s="1"/>
  <c r="EL10" i="1"/>
  <c r="H9" i="13" s="1"/>
  <c r="B9" i="13"/>
  <c r="L9" i="13" s="1"/>
  <c r="EL9" i="1"/>
  <c r="H8" i="13" s="1"/>
  <c r="B8" i="13"/>
  <c r="L8" i="13" s="1"/>
  <c r="EL8" i="1"/>
  <c r="H7" i="13" s="1"/>
  <c r="B7" i="13"/>
  <c r="EL7" i="1"/>
  <c r="H6" i="13" s="1"/>
  <c r="B6" i="13"/>
  <c r="EL5" i="1"/>
  <c r="H4" i="13" s="1"/>
  <c r="B4" i="13"/>
  <c r="L4" i="13" s="1"/>
  <c r="EL4" i="1"/>
  <c r="H3" i="13" s="1"/>
  <c r="B3" i="13"/>
  <c r="L3" i="13" s="1"/>
  <c r="M4" i="3"/>
  <c r="A4" i="3" s="1"/>
  <c r="M5" i="3" s="1"/>
  <c r="A5" i="3" s="1"/>
  <c r="M6" i="3" s="1"/>
  <c r="A6" i="3" s="1"/>
  <c r="L127" i="13"/>
  <c r="E127" i="15"/>
  <c r="L107" i="13"/>
  <c r="B5" i="15"/>
  <c r="E5" i="15" s="1"/>
  <c r="EL6" i="1"/>
  <c r="H5" i="13" s="1"/>
  <c r="B13" i="15"/>
  <c r="E13" i="15" s="1"/>
  <c r="EL14" i="1"/>
  <c r="H13" i="13" s="1"/>
  <c r="E16" i="15"/>
  <c r="L143" i="13"/>
  <c r="E133" i="15"/>
  <c r="E113" i="15"/>
  <c r="L92" i="13"/>
  <c r="E92" i="15"/>
  <c r="L26" i="13"/>
  <c r="E26" i="15"/>
  <c r="E138" i="15"/>
  <c r="E145" i="15"/>
  <c r="E47" i="15"/>
  <c r="L20" i="13"/>
  <c r="E140" i="15"/>
  <c r="E141" i="15"/>
  <c r="E132" i="15"/>
  <c r="L49" i="13"/>
  <c r="E44" i="15"/>
  <c r="E22" i="15"/>
  <c r="E139" i="15"/>
  <c r="E130" i="15"/>
  <c r="L130" i="13"/>
  <c r="L122" i="13"/>
  <c r="E122" i="15"/>
  <c r="E110" i="15"/>
  <c r="L110" i="13"/>
  <c r="E99" i="15"/>
  <c r="E108" i="15"/>
  <c r="E109" i="15"/>
  <c r="E88" i="15"/>
  <c r="L65" i="13"/>
  <c r="E67" i="15"/>
  <c r="E59" i="15"/>
  <c r="L59" i="13"/>
  <c r="L45" i="13"/>
  <c r="L46" i="13"/>
  <c r="E45" i="15"/>
  <c r="E17" i="15"/>
  <c r="L62" i="13"/>
  <c r="E62" i="15"/>
  <c r="L67" i="13"/>
  <c r="L72" i="13"/>
  <c r="L69" i="13"/>
  <c r="L63" i="13"/>
  <c r="EO6" i="1"/>
  <c r="D5" i="15" s="1"/>
  <c r="L5" i="13"/>
  <c r="E100" i="15"/>
  <c r="E135" i="15"/>
  <c r="L104" i="13"/>
  <c r="L30" i="13"/>
  <c r="E30" i="15"/>
  <c r="F4" i="14"/>
  <c r="A4" i="14" s="1"/>
  <c r="G5" i="14"/>
  <c r="L99" i="13"/>
  <c r="L79" i="13"/>
  <c r="E121" i="15"/>
  <c r="L132" i="13"/>
  <c r="L142" i="13"/>
  <c r="E42" i="15"/>
  <c r="E136" i="15"/>
  <c r="L35" i="13"/>
  <c r="E35" i="15"/>
  <c r="E91" i="15"/>
  <c r="L28" i="13"/>
  <c r="E28" i="15"/>
  <c r="EO14" i="1"/>
  <c r="D13" i="15" s="1"/>
  <c r="L31" i="13"/>
  <c r="E31" i="15"/>
  <c r="L29" i="13"/>
  <c r="E29" i="15"/>
  <c r="L33" i="13"/>
  <c r="E33" i="15"/>
  <c r="E116" i="15"/>
  <c r="L116" i="13"/>
  <c r="L121" i="13"/>
  <c r="L22" i="13"/>
  <c r="L13" i="13"/>
  <c r="L37" i="13"/>
  <c r="E37" i="15"/>
  <c r="E34" i="15"/>
  <c r="L34" i="13"/>
  <c r="L36" i="13"/>
  <c r="E36" i="15"/>
  <c r="E8" i="18"/>
  <c r="E9" i="18" s="1"/>
  <c r="E10" i="18" s="1"/>
  <c r="E11" i="18" s="1"/>
  <c r="E12" i="18" s="1"/>
  <c r="E13" i="18" s="1"/>
  <c r="E14" i="18" s="1"/>
  <c r="E15" i="18" s="1"/>
  <c r="E16" i="18" s="1"/>
  <c r="E17" i="18" s="1"/>
  <c r="E18" i="18" s="1"/>
  <c r="E19" i="18" s="1"/>
  <c r="E20" i="18" s="1"/>
  <c r="E21" i="18" s="1"/>
  <c r="E22" i="18" s="1"/>
  <c r="E23" i="18" s="1"/>
  <c r="E24" i="18" s="1"/>
  <c r="E25" i="18" s="1"/>
  <c r="D7" i="18"/>
  <c r="A7" i="18" s="1"/>
  <c r="D8" i="18" s="1"/>
  <c r="A8" i="18" s="1"/>
  <c r="D9" i="18" s="1"/>
  <c r="A9" i="18" s="1"/>
  <c r="D10" i="18" s="1"/>
  <c r="A10" i="18" s="1"/>
  <c r="D11" i="18" s="1"/>
  <c r="A11" i="18" s="1"/>
  <c r="D12" i="18" s="1"/>
  <c r="A12" i="18" s="1"/>
  <c r="D13" i="18" s="1"/>
  <c r="A13" i="18" s="1"/>
  <c r="D14" i="18" s="1"/>
  <c r="A14" i="18" s="1"/>
  <c r="D15" i="18" s="1"/>
  <c r="A15" i="18" s="1"/>
  <c r="D16" i="18" s="1"/>
  <c r="A16" i="18" s="1"/>
  <c r="D17" i="18" s="1"/>
  <c r="A17" i="18" s="1"/>
  <c r="D18" i="18" s="1"/>
  <c r="A18" i="18" s="1"/>
  <c r="D19" i="18" s="1"/>
  <c r="A19" i="18" s="1"/>
  <c r="D20" i="18" s="1"/>
  <c r="A20" i="18" s="1"/>
  <c r="D21" i="18" s="1"/>
  <c r="A21" i="18" s="1"/>
  <c r="D22" i="18" s="1"/>
  <c r="A22" i="18" s="1"/>
  <c r="D23" i="18" s="1"/>
  <c r="A23" i="18" s="1"/>
  <c r="D24" i="18" s="1"/>
  <c r="A24" i="18" s="1"/>
  <c r="L103" i="13"/>
  <c r="E103" i="15"/>
  <c r="E56" i="15"/>
  <c r="L135" i="13"/>
  <c r="L18" i="13"/>
  <c r="L88" i="13"/>
  <c r="L78" i="13"/>
  <c r="E78" i="15"/>
  <c r="L27" i="13"/>
  <c r="E27" i="15"/>
  <c r="L95" i="13"/>
  <c r="L32" i="13"/>
  <c r="E32" i="15"/>
  <c r="N7" i="3"/>
  <c r="L14" i="13"/>
  <c r="E14" i="15"/>
  <c r="E25" i="15"/>
  <c r="L25" i="13"/>
  <c r="E19" i="15"/>
  <c r="L19" i="13"/>
  <c r="E23" i="15"/>
  <c r="L23" i="13"/>
  <c r="E15" i="15"/>
  <c r="L15" i="13"/>
  <c r="E24" i="15"/>
  <c r="L24" i="13"/>
  <c r="E21" i="15"/>
  <c r="L21" i="13"/>
  <c r="E43" i="15"/>
  <c r="L43" i="13"/>
  <c r="L40" i="13"/>
  <c r="E40" i="15"/>
  <c r="L39" i="13"/>
  <c r="E39" i="15"/>
  <c r="L48" i="13"/>
  <c r="E48" i="15"/>
  <c r="E38" i="15"/>
  <c r="L38" i="13"/>
  <c r="E41" i="15"/>
  <c r="L41" i="13"/>
  <c r="L137" i="13"/>
  <c r="E137" i="15"/>
  <c r="L144" i="13"/>
  <c r="E144" i="15"/>
  <c r="E125" i="15"/>
  <c r="L125" i="13"/>
  <c r="L126" i="13"/>
  <c r="E126" i="15"/>
  <c r="L129" i="13"/>
  <c r="E129" i="15"/>
  <c r="L124" i="13"/>
  <c r="E124" i="15"/>
  <c r="L128" i="13"/>
  <c r="E128" i="15"/>
  <c r="E123" i="15"/>
  <c r="L123" i="13"/>
  <c r="L131" i="13"/>
  <c r="E131" i="15"/>
  <c r="E73" i="15"/>
  <c r="L73" i="13"/>
  <c r="L64" i="13"/>
  <c r="E64" i="15"/>
  <c r="L71" i="13"/>
  <c r="E71" i="15"/>
  <c r="E70" i="15"/>
  <c r="L70" i="13"/>
  <c r="E68" i="15"/>
  <c r="L68" i="13"/>
  <c r="L66" i="13"/>
  <c r="E66" i="15"/>
  <c r="L115" i="13"/>
  <c r="E115" i="15"/>
  <c r="E117" i="15"/>
  <c r="L117" i="13"/>
  <c r="E114" i="15"/>
  <c r="L114" i="13"/>
  <c r="L118" i="13"/>
  <c r="E118" i="15"/>
  <c r="L119" i="13"/>
  <c r="E119" i="15"/>
  <c r="L112" i="13"/>
  <c r="E112" i="15"/>
  <c r="L120" i="13"/>
  <c r="E120" i="15"/>
  <c r="E111" i="15"/>
  <c r="L111" i="13"/>
  <c r="EO7" i="1"/>
  <c r="D6" i="15" s="1"/>
  <c r="L6" i="13"/>
  <c r="B6" i="15"/>
  <c r="E6" i="15" s="1"/>
  <c r="B2" i="13"/>
  <c r="L2" i="13" s="1"/>
  <c r="EL3" i="1"/>
  <c r="B2" i="15"/>
  <c r="E2" i="15" s="1"/>
  <c r="EO3" i="1"/>
  <c r="D2" i="15" s="1"/>
  <c r="EO10" i="1"/>
  <c r="D9" i="15" s="1"/>
  <c r="B9" i="15"/>
  <c r="E9" i="15" s="1"/>
  <c r="L7" i="13"/>
  <c r="B7" i="15"/>
  <c r="E7" i="15" s="1"/>
  <c r="EO8" i="1"/>
  <c r="D7" i="15" s="1"/>
  <c r="EO13" i="1"/>
  <c r="D12" i="15" s="1"/>
  <c r="L12" i="13"/>
  <c r="B12" i="15"/>
  <c r="E12" i="15" s="1"/>
  <c r="B10" i="15"/>
  <c r="E10" i="15" s="1"/>
  <c r="EO11" i="1"/>
  <c r="D10" i="15" s="1"/>
  <c r="EO12" i="1"/>
  <c r="D11" i="15" s="1"/>
  <c r="B11" i="15"/>
  <c r="E11" i="15" s="1"/>
  <c r="B3" i="15"/>
  <c r="E3" i="15" s="1"/>
  <c r="EO4" i="1"/>
  <c r="D3" i="15" s="1"/>
  <c r="EO9" i="1"/>
  <c r="D8" i="15" s="1"/>
  <c r="B8" i="15"/>
  <c r="E8" i="15" s="1"/>
  <c r="EO5" i="1"/>
  <c r="D4" i="15" s="1"/>
  <c r="B4" i="15"/>
  <c r="E4" i="15" s="1"/>
  <c r="L85" i="13"/>
  <c r="E85" i="15"/>
  <c r="E84" i="15"/>
  <c r="L84" i="13"/>
  <c r="E80" i="15"/>
  <c r="L80" i="13"/>
  <c r="L76" i="13"/>
  <c r="E76" i="15"/>
  <c r="E81" i="15"/>
  <c r="L81" i="13"/>
  <c r="L75" i="13"/>
  <c r="E75" i="15"/>
  <c r="L82" i="13"/>
  <c r="E82" i="15"/>
  <c r="E74" i="15"/>
  <c r="L74" i="13"/>
  <c r="L77" i="13"/>
  <c r="E77" i="15"/>
  <c r="L83" i="13"/>
  <c r="E83" i="15"/>
  <c r="L86" i="13"/>
  <c r="E86" i="15"/>
  <c r="E96" i="15"/>
  <c r="L96" i="13"/>
  <c r="L97" i="13"/>
  <c r="E97" i="15"/>
  <c r="L90" i="13"/>
  <c r="E90" i="15"/>
  <c r="E87" i="15"/>
  <c r="L87" i="13"/>
  <c r="E94" i="15"/>
  <c r="L94" i="13"/>
  <c r="E89" i="15"/>
  <c r="L89" i="13"/>
  <c r="L93" i="13"/>
  <c r="E93" i="15"/>
  <c r="E98" i="15"/>
  <c r="L98" i="13"/>
  <c r="L105" i="13"/>
  <c r="E105" i="15"/>
  <c r="E101" i="15"/>
  <c r="L101" i="13"/>
  <c r="L106" i="13"/>
  <c r="E106" i="15"/>
  <c r="E102" i="15"/>
  <c r="L102" i="13"/>
  <c r="E61" i="15"/>
  <c r="L61" i="13"/>
  <c r="E57" i="15"/>
  <c r="L57" i="13"/>
  <c r="E55" i="15"/>
  <c r="L55" i="13"/>
  <c r="E60" i="15"/>
  <c r="L60" i="13"/>
  <c r="L52" i="13"/>
  <c r="E52" i="15"/>
  <c r="L58" i="13"/>
  <c r="E58" i="15"/>
  <c r="E50" i="15"/>
  <c r="L50" i="13"/>
  <c r="E54" i="15"/>
  <c r="L54" i="13"/>
  <c r="L51" i="13"/>
  <c r="E51" i="15"/>
  <c r="E53" i="15"/>
  <c r="L53" i="13"/>
  <c r="G6" i="14" l="1"/>
  <c r="F5" i="14"/>
  <c r="A5" i="14" s="1"/>
  <c r="D25" i="18"/>
  <c r="A25" i="18" s="1"/>
  <c r="D26" i="18" s="1"/>
  <c r="A26" i="18" s="1"/>
  <c r="D27" i="18" s="1"/>
  <c r="A27" i="18" s="1"/>
  <c r="D28" i="18" s="1"/>
  <c r="A28" i="18" s="1"/>
  <c r="D29" i="18" s="1"/>
  <c r="A29" i="18" s="1"/>
  <c r="D30" i="18" s="1"/>
  <c r="A30" i="18" s="1"/>
  <c r="D31" i="18" s="1"/>
  <c r="A31" i="18" s="1"/>
  <c r="D32" i="18" s="1"/>
  <c r="A32" i="18" s="1"/>
  <c r="D33" i="18" s="1"/>
  <c r="A33" i="18" s="1"/>
  <c r="D34" i="18" s="1"/>
  <c r="A34" i="18" s="1"/>
  <c r="D35" i="18" s="1"/>
  <c r="A35" i="18" s="1"/>
  <c r="D36" i="18" s="1"/>
  <c r="A36" i="18" s="1"/>
  <c r="D37" i="18" s="1"/>
  <c r="A37" i="18" s="1"/>
  <c r="D38" i="18" s="1"/>
  <c r="A38" i="18" s="1"/>
  <c r="D39" i="18" s="1"/>
  <c r="A39" i="18" s="1"/>
  <c r="D40" i="18" s="1"/>
  <c r="A40" i="18" s="1"/>
  <c r="D41" i="18" s="1"/>
  <c r="A41" i="18" s="1"/>
  <c r="D42" i="18" s="1"/>
  <c r="A42" i="18" s="1"/>
  <c r="D43" i="18" s="1"/>
  <c r="A43" i="18" s="1"/>
  <c r="D44" i="18" s="1"/>
  <c r="A44" i="18" s="1"/>
  <c r="D45" i="18" s="1"/>
  <c r="A45" i="18" s="1"/>
  <c r="D46" i="18" s="1"/>
  <c r="A46" i="18" s="1"/>
  <c r="D47" i="18" s="1"/>
  <c r="A47" i="18" s="1"/>
  <c r="D48" i="18" s="1"/>
  <c r="A48" i="18" s="1"/>
  <c r="D49" i="18" s="1"/>
  <c r="A49" i="18" s="1"/>
  <c r="D50" i="18" s="1"/>
  <c r="A50" i="18" s="1"/>
  <c r="D51" i="18" s="1"/>
  <c r="A51" i="18" s="1"/>
  <c r="D52" i="18" s="1"/>
  <c r="A52" i="18" s="1"/>
  <c r="D53" i="18" s="1"/>
  <c r="A53" i="18" s="1"/>
  <c r="D54" i="18" s="1"/>
  <c r="A54" i="18" s="1"/>
  <c r="D55" i="18" s="1"/>
  <c r="A55" i="18" s="1"/>
  <c r="D56" i="18" s="1"/>
  <c r="A56" i="18" s="1"/>
  <c r="D57" i="18" s="1"/>
  <c r="A57" i="18" s="1"/>
  <c r="D58" i="18" s="1"/>
  <c r="A58" i="18" s="1"/>
  <c r="D59" i="18" s="1"/>
  <c r="A59" i="18" s="1"/>
  <c r="D60" i="18" s="1"/>
  <c r="A60" i="18" s="1"/>
  <c r="D61" i="18" s="1"/>
  <c r="A61" i="18" s="1"/>
  <c r="D62" i="18" s="1"/>
  <c r="A62" i="18" s="1"/>
  <c r="D63" i="18" s="1"/>
  <c r="A63" i="18" s="1"/>
  <c r="D64" i="18" s="1"/>
  <c r="A64" i="18" s="1"/>
  <c r="D65" i="18" s="1"/>
  <c r="A65" i="18" s="1"/>
  <c r="D66" i="18" s="1"/>
  <c r="A66" i="18" s="1"/>
  <c r="D67" i="18" s="1"/>
  <c r="A67" i="18" s="1"/>
  <c r="D68" i="18" s="1"/>
  <c r="A68" i="18" s="1"/>
  <c r="D69" i="18" s="1"/>
  <c r="A69" i="18" s="1"/>
  <c r="D70" i="18" s="1"/>
  <c r="A70" i="18" s="1"/>
  <c r="D71" i="18" s="1"/>
  <c r="A71" i="18" s="1"/>
  <c r="D72" i="18" s="1"/>
  <c r="A72" i="18" s="1"/>
  <c r="D73" i="18" s="1"/>
  <c r="A73" i="18" s="1"/>
  <c r="D74" i="18" s="1"/>
  <c r="A74" i="18" s="1"/>
  <c r="D75" i="18" s="1"/>
  <c r="A75" i="18" s="1"/>
  <c r="D76" i="18" s="1"/>
  <c r="A76" i="18" s="1"/>
  <c r="D77" i="18" s="1"/>
  <c r="A77" i="18" s="1"/>
  <c r="D78" i="18" s="1"/>
  <c r="A78" i="18" s="1"/>
  <c r="D79" i="18" s="1"/>
  <c r="A79" i="18" s="1"/>
  <c r="D80" i="18" s="1"/>
  <c r="A80" i="18" s="1"/>
  <c r="D81" i="18" s="1"/>
  <c r="A81" i="18" s="1"/>
  <c r="D82" i="18" s="1"/>
  <c r="A82" i="18" s="1"/>
  <c r="D83" i="18" s="1"/>
  <c r="A83" i="18" s="1"/>
  <c r="D84" i="18" s="1"/>
  <c r="A84" i="18" s="1"/>
  <c r="D85" i="18" s="1"/>
  <c r="A85" i="18" s="1"/>
  <c r="D86" i="18" s="1"/>
  <c r="A86" i="18" s="1"/>
  <c r="D87" i="18" s="1"/>
  <c r="A87" i="18" s="1"/>
  <c r="D88" i="18" s="1"/>
  <c r="A88" i="18" s="1"/>
  <c r="D89" i="18" s="1"/>
  <c r="A89" i="18" s="1"/>
  <c r="D90" i="18" s="1"/>
  <c r="A90" i="18" s="1"/>
  <c r="D91" i="18" s="1"/>
  <c r="A91" i="18" s="1"/>
  <c r="D92" i="18" s="1"/>
  <c r="A92" i="18" s="1"/>
  <c r="D93" i="18" s="1"/>
  <c r="A93" i="18" s="1"/>
  <c r="D94" i="18" s="1"/>
  <c r="A94" i="18" s="1"/>
  <c r="D95" i="18" s="1"/>
  <c r="A95" i="18" s="1"/>
  <c r="D96" i="18" s="1"/>
  <c r="A96" i="18" s="1"/>
  <c r="D97" i="18" s="1"/>
  <c r="A97" i="18" s="1"/>
  <c r="D98" i="18" s="1"/>
  <c r="A98" i="18" s="1"/>
  <c r="D99" i="18" s="1"/>
  <c r="A99" i="18" s="1"/>
  <c r="D100" i="18" s="1"/>
  <c r="A100" i="18" s="1"/>
  <c r="D101" i="18" s="1"/>
  <c r="A101" i="18" s="1"/>
  <c r="D102" i="18" s="1"/>
  <c r="A102" i="18" s="1"/>
  <c r="D103" i="18" s="1"/>
  <c r="A103" i="18" s="1"/>
  <c r="D104" i="18" s="1"/>
  <c r="A104" i="18" s="1"/>
  <c r="D105" i="18" s="1"/>
  <c r="A105" i="18" s="1"/>
  <c r="D106" i="18" s="1"/>
  <c r="A106" i="18" s="1"/>
  <c r="D107" i="18" s="1"/>
  <c r="A107" i="18" s="1"/>
  <c r="D108" i="18" s="1"/>
  <c r="A108" i="18" s="1"/>
  <c r="D109" i="18" s="1"/>
  <c r="A109" i="18" s="1"/>
  <c r="D110" i="18" s="1"/>
  <c r="A110" i="18" s="1"/>
  <c r="D111" i="18" s="1"/>
  <c r="A111" i="18" s="1"/>
  <c r="D112" i="18" s="1"/>
  <c r="A112" i="18" s="1"/>
  <c r="D113" i="18" s="1"/>
  <c r="A113" i="18" s="1"/>
  <c r="D114" i="18" s="1"/>
  <c r="A114" i="18" s="1"/>
  <c r="D115" i="18" s="1"/>
  <c r="A115" i="18" s="1"/>
  <c r="D116" i="18" s="1"/>
  <c r="A116" i="18" s="1"/>
  <c r="D117" i="18" s="1"/>
  <c r="A117" i="18" s="1"/>
  <c r="D118" i="18" s="1"/>
  <c r="A118" i="18" s="1"/>
  <c r="D119" i="18" s="1"/>
  <c r="A119" i="18" s="1"/>
  <c r="D120" i="18" s="1"/>
  <c r="A120" i="18" s="1"/>
  <c r="D121" i="18" s="1"/>
  <c r="A121" i="18" s="1"/>
  <c r="D122" i="18" s="1"/>
  <c r="A122" i="18" s="1"/>
  <c r="D123" i="18" s="1"/>
  <c r="A123" i="18" s="1"/>
  <c r="D124" i="18" s="1"/>
  <c r="A124" i="18" s="1"/>
  <c r="D125" i="18" s="1"/>
  <c r="A125" i="18" s="1"/>
  <c r="D126" i="18" s="1"/>
  <c r="A126" i="18" s="1"/>
  <c r="D127" i="18" s="1"/>
  <c r="A127" i="18" s="1"/>
  <c r="D128" i="18" s="1"/>
  <c r="A128" i="18" s="1"/>
  <c r="D129" i="18" s="1"/>
  <c r="A129" i="18" s="1"/>
  <c r="D130" i="18" s="1"/>
  <c r="A130" i="18" s="1"/>
  <c r="D131" i="18" s="1"/>
  <c r="A131" i="18" s="1"/>
  <c r="D132" i="18" s="1"/>
  <c r="A132" i="18" s="1"/>
  <c r="D133" i="18" s="1"/>
  <c r="A133" i="18" s="1"/>
  <c r="D134" i="18" s="1"/>
  <c r="A134" i="18" s="1"/>
  <c r="D135" i="18" s="1"/>
  <c r="A135" i="18" s="1"/>
  <c r="D136" i="18" s="1"/>
  <c r="A136" i="18" s="1"/>
  <c r="D137" i="18" s="1"/>
  <c r="A137" i="18" s="1"/>
  <c r="D138" i="18" s="1"/>
  <c r="A138" i="18" s="1"/>
  <c r="D139" i="18" s="1"/>
  <c r="A139" i="18" s="1"/>
  <c r="D140" i="18" s="1"/>
  <c r="A140" i="18" s="1"/>
  <c r="D141" i="18" s="1"/>
  <c r="A141" i="18" s="1"/>
  <c r="D142" i="18" s="1"/>
  <c r="A142" i="18" s="1"/>
  <c r="D143" i="18" s="1"/>
  <c r="A143" i="18" s="1"/>
  <c r="D144" i="18" s="1"/>
  <c r="A144" i="18" s="1"/>
  <c r="D145" i="18" s="1"/>
  <c r="A145" i="18" s="1"/>
  <c r="E26" i="18"/>
  <c r="E27" i="18" s="1"/>
  <c r="E28" i="18" s="1"/>
  <c r="E29" i="18" s="1"/>
  <c r="E30" i="18" s="1"/>
  <c r="E31" i="18" s="1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E43" i="18" s="1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E55" i="18" s="1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E67" i="18" s="1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E79" i="18" s="1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E91" i="18" s="1"/>
  <c r="E92" i="18" s="1"/>
  <c r="E93" i="18" s="1"/>
  <c r="E94" i="18" s="1"/>
  <c r="E95" i="18" s="1"/>
  <c r="E96" i="18" s="1"/>
  <c r="E97" i="18" s="1"/>
  <c r="E98" i="18" s="1"/>
  <c r="E99" i="18" s="1"/>
  <c r="E100" i="18" s="1"/>
  <c r="E101" i="18" s="1"/>
  <c r="E102" i="18" s="1"/>
  <c r="E103" i="18" s="1"/>
  <c r="E104" i="18" s="1"/>
  <c r="E105" i="18" s="1"/>
  <c r="E106" i="18" s="1"/>
  <c r="E107" i="18" s="1"/>
  <c r="E108" i="18" s="1"/>
  <c r="E109" i="18" s="1"/>
  <c r="E110" i="18" s="1"/>
  <c r="E111" i="18" s="1"/>
  <c r="E112" i="18" s="1"/>
  <c r="E113" i="18" s="1"/>
  <c r="E114" i="18" s="1"/>
  <c r="E115" i="18" s="1"/>
  <c r="E116" i="18" s="1"/>
  <c r="E117" i="18" s="1"/>
  <c r="E118" i="18" s="1"/>
  <c r="E119" i="18" s="1"/>
  <c r="E120" i="18" s="1"/>
  <c r="E121" i="18" s="1"/>
  <c r="E122" i="18" s="1"/>
  <c r="E123" i="18" s="1"/>
  <c r="E124" i="18" s="1"/>
  <c r="E125" i="18" s="1"/>
  <c r="E126" i="18" s="1"/>
  <c r="E127" i="18" s="1"/>
  <c r="E128" i="18" s="1"/>
  <c r="E129" i="18" s="1"/>
  <c r="E130" i="18" s="1"/>
  <c r="E131" i="18" s="1"/>
  <c r="E132" i="18" s="1"/>
  <c r="E133" i="18" s="1"/>
  <c r="E134" i="18" s="1"/>
  <c r="E135" i="18" s="1"/>
  <c r="E136" i="18" s="1"/>
  <c r="E137" i="18" s="1"/>
  <c r="E138" i="18" s="1"/>
  <c r="E139" i="18" s="1"/>
  <c r="E140" i="18" s="1"/>
  <c r="E141" i="18" s="1"/>
  <c r="E142" i="18" s="1"/>
  <c r="E143" i="18" s="1"/>
  <c r="E144" i="18" s="1"/>
  <c r="E145" i="18" s="1"/>
  <c r="N8" i="3"/>
  <c r="M7" i="3"/>
  <c r="A7" i="3" s="1"/>
  <c r="H2" i="13"/>
  <c r="N9" i="3" l="1"/>
  <c r="M8" i="3"/>
  <c r="A8" i="3" s="1"/>
  <c r="G7" i="14"/>
  <c r="F6" i="14"/>
  <c r="A6" i="14" s="1"/>
  <c r="F7" i="14" l="1"/>
  <c r="A7" i="14" s="1"/>
  <c r="G8" i="14"/>
  <c r="M9" i="3"/>
  <c r="A9" i="3" s="1"/>
  <c r="N10" i="3"/>
  <c r="N11" i="3" l="1"/>
  <c r="M10" i="3"/>
  <c r="A10" i="3" s="1"/>
  <c r="F8" i="14"/>
  <c r="A8" i="14" s="1"/>
  <c r="G9" i="14"/>
  <c r="G10" i="14" l="1"/>
  <c r="F9" i="14"/>
  <c r="A9" i="14" s="1"/>
  <c r="M11" i="3"/>
  <c r="A11" i="3" s="1"/>
  <c r="N12" i="3"/>
  <c r="M12" i="3" l="1"/>
  <c r="A12" i="3" s="1"/>
  <c r="N13" i="3"/>
  <c r="G11" i="14"/>
  <c r="F10" i="14"/>
  <c r="A10" i="14" s="1"/>
  <c r="F11" i="14" l="1"/>
  <c r="A11" i="14" s="1"/>
  <c r="F12" i="14" s="1"/>
  <c r="A12" i="14" s="1"/>
  <c r="G12" i="14"/>
  <c r="G13" i="14" s="1"/>
  <c r="N14" i="3"/>
  <c r="M13" i="3"/>
  <c r="A13" i="3" s="1"/>
  <c r="N15" i="3" l="1"/>
  <c r="M14" i="3"/>
  <c r="A14" i="3" s="1"/>
  <c r="F13" i="14"/>
  <c r="A13" i="14" s="1"/>
  <c r="G14" i="14"/>
  <c r="G15" i="14" l="1"/>
  <c r="G16" i="14" s="1"/>
  <c r="F14" i="14"/>
  <c r="A14" i="14" s="1"/>
  <c r="F15" i="14" s="1"/>
  <c r="A15" i="14" s="1"/>
  <c r="N16" i="3"/>
  <c r="M15" i="3"/>
  <c r="A15" i="3" s="1"/>
  <c r="M16" i="3" l="1"/>
  <c r="A16" i="3" s="1"/>
  <c r="N17" i="3"/>
  <c r="G17" i="14"/>
  <c r="G18" i="14" s="1"/>
  <c r="F16" i="14"/>
  <c r="A16" i="14" s="1"/>
  <c r="F17" i="14" s="1"/>
  <c r="A17" i="14" s="1"/>
  <c r="F18" i="14" l="1"/>
  <c r="A18" i="14" s="1"/>
  <c r="F19" i="14" s="1"/>
  <c r="A19" i="14" s="1"/>
  <c r="F20" i="14" s="1"/>
  <c r="A20" i="14" s="1"/>
  <c r="G19" i="14"/>
  <c r="G20" i="14" s="1"/>
  <c r="G21" i="14" s="1"/>
  <c r="M17" i="3"/>
  <c r="A17" i="3" s="1"/>
  <c r="N18" i="3"/>
  <c r="N19" i="3" l="1"/>
  <c r="M18" i="3"/>
  <c r="A18" i="3" s="1"/>
  <c r="F21" i="14"/>
  <c r="A21" i="14" s="1"/>
  <c r="G22" i="14"/>
  <c r="F22" i="14" l="1"/>
  <c r="A22" i="14" s="1"/>
  <c r="G23" i="14"/>
  <c r="M19" i="3"/>
  <c r="A19" i="3" s="1"/>
  <c r="N20" i="3"/>
  <c r="N21" i="3" l="1"/>
  <c r="M20" i="3"/>
  <c r="A20" i="3" s="1"/>
  <c r="G24" i="14"/>
  <c r="F23" i="14"/>
  <c r="A23" i="14" s="1"/>
  <c r="N22" i="3" l="1"/>
  <c r="M21" i="3"/>
  <c r="A21" i="3" s="1"/>
  <c r="G25" i="14"/>
  <c r="F24" i="14"/>
  <c r="A24" i="14" s="1"/>
  <c r="N23" i="3" l="1"/>
  <c r="M22" i="3"/>
  <c r="A22" i="3" s="1"/>
  <c r="F25" i="14"/>
  <c r="A25" i="14" s="1"/>
  <c r="G26" i="14"/>
  <c r="G27" i="14" l="1"/>
  <c r="F26" i="14"/>
  <c r="A26" i="14" s="1"/>
  <c r="N24" i="3"/>
  <c r="M23" i="3"/>
  <c r="A23" i="3" s="1"/>
  <c r="F27" i="14" l="1"/>
  <c r="A27" i="14" s="1"/>
  <c r="G28" i="14"/>
  <c r="N25" i="3"/>
  <c r="M24" i="3"/>
  <c r="A24" i="3" s="1"/>
  <c r="M25" i="3" l="1"/>
  <c r="A25" i="3" s="1"/>
  <c r="N26" i="3"/>
  <c r="G29" i="14"/>
  <c r="F28" i="14"/>
  <c r="A28" i="14" s="1"/>
  <c r="F29" i="14" l="1"/>
  <c r="A29" i="14" s="1"/>
  <c r="F30" i="14" s="1"/>
  <c r="A30" i="14" s="1"/>
  <c r="F31" i="14" s="1"/>
  <c r="A31" i="14" s="1"/>
  <c r="G30" i="14"/>
  <c r="G31" i="14" s="1"/>
  <c r="G32" i="14" s="1"/>
  <c r="N27" i="3"/>
  <c r="M26" i="3"/>
  <c r="A26" i="3" s="1"/>
  <c r="G33" i="14" l="1"/>
  <c r="F32" i="14"/>
  <c r="A32" i="14" s="1"/>
  <c r="M27" i="3"/>
  <c r="A27" i="3" s="1"/>
  <c r="N28" i="3"/>
  <c r="M28" i="3" l="1"/>
  <c r="A28" i="3" s="1"/>
  <c r="N29" i="3"/>
  <c r="F33" i="14"/>
  <c r="A33" i="14" s="1"/>
  <c r="F34" i="14" s="1"/>
  <c r="A34" i="14" s="1"/>
  <c r="G34" i="14"/>
  <c r="G35" i="14" s="1"/>
  <c r="F35" i="14" l="1"/>
  <c r="A35" i="14" s="1"/>
  <c r="F36" i="14" s="1"/>
  <c r="A36" i="14" s="1"/>
  <c r="F37" i="14" s="1"/>
  <c r="A37" i="14" s="1"/>
  <c r="G36" i="14"/>
  <c r="G37" i="14" s="1"/>
  <c r="G38" i="14" s="1"/>
  <c r="N30" i="3"/>
  <c r="M29" i="3"/>
  <c r="A29" i="3" s="1"/>
  <c r="N31" i="3" l="1"/>
  <c r="M30" i="3"/>
  <c r="A30" i="3" s="1"/>
  <c r="F38" i="14"/>
  <c r="A38" i="14" s="1"/>
  <c r="F39" i="14" s="1"/>
  <c r="A39" i="14" s="1"/>
  <c r="G39" i="14"/>
  <c r="G40" i="14" s="1"/>
  <c r="G41" i="14" l="1"/>
  <c r="G42" i="14" s="1"/>
  <c r="G43" i="14" s="1"/>
  <c r="F40" i="14"/>
  <c r="A40" i="14" s="1"/>
  <c r="F41" i="14" s="1"/>
  <c r="A41" i="14" s="1"/>
  <c r="F42" i="14" s="1"/>
  <c r="A42" i="14" s="1"/>
  <c r="N32" i="3"/>
  <c r="M31" i="3"/>
  <c r="A31" i="3" s="1"/>
  <c r="M32" i="3" l="1"/>
  <c r="A32" i="3" s="1"/>
  <c r="N33" i="3"/>
  <c r="F43" i="14"/>
  <c r="A43" i="14" s="1"/>
  <c r="G44" i="14"/>
  <c r="M33" i="3" l="1"/>
  <c r="A33" i="3" s="1"/>
  <c r="N34" i="3"/>
  <c r="G45" i="14"/>
  <c r="F44" i="14"/>
  <c r="A44" i="14" s="1"/>
  <c r="N35" i="3" l="1"/>
  <c r="M34" i="3"/>
  <c r="A34" i="3" s="1"/>
  <c r="F45" i="14"/>
  <c r="A45" i="14" s="1"/>
  <c r="G46" i="14"/>
  <c r="G47" i="14" l="1"/>
  <c r="F46" i="14"/>
  <c r="A46" i="14" s="1"/>
  <c r="M35" i="3"/>
  <c r="A35" i="3" s="1"/>
  <c r="N36" i="3"/>
  <c r="M36" i="3" l="1"/>
  <c r="A36" i="3" s="1"/>
  <c r="N37" i="3"/>
  <c r="G48" i="14"/>
  <c r="G49" i="14" s="1"/>
  <c r="G50" i="14" s="1"/>
  <c r="F47" i="14"/>
  <c r="A47" i="14" s="1"/>
  <c r="F48" i="14" s="1"/>
  <c r="A48" i="14" s="1"/>
  <c r="F49" i="14" s="1"/>
  <c r="A49" i="14" s="1"/>
  <c r="N38" i="3" l="1"/>
  <c r="M37" i="3"/>
  <c r="A37" i="3" s="1"/>
  <c r="G51" i="14"/>
  <c r="G52" i="14" s="1"/>
  <c r="G53" i="14" s="1"/>
  <c r="F50" i="14"/>
  <c r="A50" i="14" s="1"/>
  <c r="F51" i="14" s="1"/>
  <c r="A51" i="14" s="1"/>
  <c r="F52" i="14" s="1"/>
  <c r="A52" i="14" s="1"/>
  <c r="F53" i="14" l="1"/>
  <c r="A53" i="14" s="1"/>
  <c r="F54" i="14" s="1"/>
  <c r="A54" i="14" s="1"/>
  <c r="F55" i="14" s="1"/>
  <c r="A55" i="14" s="1"/>
  <c r="G54" i="14"/>
  <c r="G55" i="14" s="1"/>
  <c r="G56" i="14" s="1"/>
  <c r="N39" i="3"/>
  <c r="M38" i="3"/>
  <c r="A38" i="3" s="1"/>
  <c r="N40" i="3" l="1"/>
  <c r="M39" i="3"/>
  <c r="A39" i="3" s="1"/>
  <c r="G57" i="14"/>
  <c r="G58" i="14" s="1"/>
  <c r="F56" i="14"/>
  <c r="A56" i="14" s="1"/>
  <c r="F57" i="14" s="1"/>
  <c r="A57" i="14" s="1"/>
  <c r="F58" i="14" l="1"/>
  <c r="A58" i="14" s="1"/>
  <c r="F59" i="14" s="1"/>
  <c r="A59" i="14" s="1"/>
  <c r="G59" i="14"/>
  <c r="G60" i="14" s="1"/>
  <c r="N41" i="3"/>
  <c r="M40" i="3"/>
  <c r="A40" i="3" s="1"/>
  <c r="M41" i="3" l="1"/>
  <c r="A41" i="3" s="1"/>
  <c r="N42" i="3"/>
  <c r="G61" i="14"/>
  <c r="G62" i="14" s="1"/>
  <c r="G63" i="14" s="1"/>
  <c r="G64" i="14" s="1"/>
  <c r="G65" i="14" s="1"/>
  <c r="F60" i="14"/>
  <c r="A60" i="14" s="1"/>
  <c r="F61" i="14" s="1"/>
  <c r="A61" i="14" s="1"/>
  <c r="F62" i="14" s="1"/>
  <c r="A62" i="14" s="1"/>
  <c r="F63" i="14" s="1"/>
  <c r="A63" i="14" s="1"/>
  <c r="F64" i="14" s="1"/>
  <c r="A64" i="14" s="1"/>
  <c r="N43" i="3" l="1"/>
  <c r="M42" i="3"/>
  <c r="A42" i="3" s="1"/>
  <c r="F65" i="14"/>
  <c r="A65" i="14" s="1"/>
  <c r="F66" i="14" s="1"/>
  <c r="A66" i="14" s="1"/>
  <c r="F67" i="14" s="1"/>
  <c r="A67" i="14" s="1"/>
  <c r="F68" i="14" s="1"/>
  <c r="A68" i="14" s="1"/>
  <c r="F69" i="14" s="1"/>
  <c r="A69" i="14" s="1"/>
  <c r="G66" i="14"/>
  <c r="G67" i="14" s="1"/>
  <c r="G68" i="14" s="1"/>
  <c r="G69" i="14" s="1"/>
  <c r="G70" i="14" s="1"/>
  <c r="F70" i="14" l="1"/>
  <c r="A70" i="14" s="1"/>
  <c r="F71" i="14" s="1"/>
  <c r="A71" i="14" s="1"/>
  <c r="F72" i="14" s="1"/>
  <c r="A72" i="14" s="1"/>
  <c r="G71" i="14"/>
  <c r="G72" i="14" s="1"/>
  <c r="G73" i="14" s="1"/>
  <c r="M43" i="3"/>
  <c r="A43" i="3" s="1"/>
  <c r="N44" i="3"/>
  <c r="F73" i="14" l="1"/>
  <c r="A73" i="14" s="1"/>
  <c r="F74" i="14" s="1"/>
  <c r="A74" i="14" s="1"/>
  <c r="G74" i="14"/>
  <c r="G75" i="14" s="1"/>
  <c r="M44" i="3"/>
  <c r="A44" i="3" s="1"/>
  <c r="N45" i="3"/>
  <c r="N46" i="3" l="1"/>
  <c r="M45" i="3"/>
  <c r="A45" i="3" s="1"/>
  <c r="F75" i="14"/>
  <c r="A75" i="14" s="1"/>
  <c r="G76" i="14"/>
  <c r="G77" i="14" l="1"/>
  <c r="F76" i="14"/>
  <c r="A76" i="14" s="1"/>
  <c r="N47" i="3"/>
  <c r="M46" i="3"/>
  <c r="A46" i="3" s="1"/>
  <c r="N48" i="3" l="1"/>
  <c r="M47" i="3"/>
  <c r="A47" i="3" s="1"/>
  <c r="F77" i="14"/>
  <c r="A77" i="14" s="1"/>
  <c r="F78" i="14" s="1"/>
  <c r="A78" i="14" s="1"/>
  <c r="F79" i="14" s="1"/>
  <c r="A79" i="14" s="1"/>
  <c r="G78" i="14"/>
  <c r="G79" i="14" s="1"/>
  <c r="G80" i="14" s="1"/>
  <c r="G81" i="14" l="1"/>
  <c r="G82" i="14" s="1"/>
  <c r="F80" i="14"/>
  <c r="A80" i="14" s="1"/>
  <c r="F81" i="14" s="1"/>
  <c r="A81" i="14" s="1"/>
  <c r="M48" i="3"/>
  <c r="A48" i="3" s="1"/>
  <c r="N49" i="3"/>
  <c r="M49" i="3" l="1"/>
  <c r="A49" i="3" s="1"/>
  <c r="N50" i="3"/>
  <c r="G83" i="14"/>
  <c r="F82" i="14"/>
  <c r="A82" i="14" s="1"/>
  <c r="N51" i="3" l="1"/>
  <c r="M50" i="3"/>
  <c r="A50" i="3" s="1"/>
  <c r="F83" i="14"/>
  <c r="A83" i="14" s="1"/>
  <c r="F84" i="14" s="1"/>
  <c r="A84" i="14" s="1"/>
  <c r="F85" i="14" s="1"/>
  <c r="A85" i="14" s="1"/>
  <c r="F86" i="14" s="1"/>
  <c r="A86" i="14" s="1"/>
  <c r="G84" i="14"/>
  <c r="G85" i="14" s="1"/>
  <c r="G86" i="14" s="1"/>
  <c r="G87" i="14" s="1"/>
  <c r="G88" i="14" l="1"/>
  <c r="G89" i="14" s="1"/>
  <c r="G90" i="14" s="1"/>
  <c r="F87" i="14"/>
  <c r="A87" i="14" s="1"/>
  <c r="F88" i="14" s="1"/>
  <c r="A88" i="14" s="1"/>
  <c r="F89" i="14" s="1"/>
  <c r="A89" i="14" s="1"/>
  <c r="M51" i="3"/>
  <c r="A51" i="3" s="1"/>
  <c r="N52" i="3"/>
  <c r="N53" i="3" l="1"/>
  <c r="M52" i="3"/>
  <c r="A52" i="3" s="1"/>
  <c r="G91" i="14"/>
  <c r="G92" i="14" s="1"/>
  <c r="G93" i="14" s="1"/>
  <c r="G94" i="14" s="1"/>
  <c r="G95" i="14" s="1"/>
  <c r="G96" i="14" s="1"/>
  <c r="G97" i="14" s="1"/>
  <c r="G98" i="14" s="1"/>
  <c r="G99" i="14" s="1"/>
  <c r="G100" i="14" s="1"/>
  <c r="F90" i="14"/>
  <c r="A90" i="14" s="1"/>
  <c r="F91" i="14" s="1"/>
  <c r="A91" i="14" s="1"/>
  <c r="F92" i="14" s="1"/>
  <c r="A92" i="14" s="1"/>
  <c r="F93" i="14" s="1"/>
  <c r="A93" i="14" s="1"/>
  <c r="F94" i="14" s="1"/>
  <c r="A94" i="14" s="1"/>
  <c r="F95" i="14" s="1"/>
  <c r="A95" i="14" s="1"/>
  <c r="F96" i="14" s="1"/>
  <c r="A96" i="14" s="1"/>
  <c r="F97" i="14" s="1"/>
  <c r="A97" i="14" s="1"/>
  <c r="F98" i="14" s="1"/>
  <c r="A98" i="14" s="1"/>
  <c r="F99" i="14" s="1"/>
  <c r="A99" i="14" s="1"/>
  <c r="G101" i="14" l="1"/>
  <c r="G102" i="14" s="1"/>
  <c r="G103" i="14" s="1"/>
  <c r="G104" i="14" s="1"/>
  <c r="G105" i="14" s="1"/>
  <c r="G106" i="14" s="1"/>
  <c r="G107" i="14" s="1"/>
  <c r="G108" i="14" s="1"/>
  <c r="G109" i="14" s="1"/>
  <c r="G110" i="14" s="1"/>
  <c r="G111" i="14" s="1"/>
  <c r="G112" i="14" s="1"/>
  <c r="G113" i="14" s="1"/>
  <c r="G114" i="14" s="1"/>
  <c r="G115" i="14" s="1"/>
  <c r="G116" i="14" s="1"/>
  <c r="G117" i="14" s="1"/>
  <c r="G118" i="14" s="1"/>
  <c r="G119" i="14" s="1"/>
  <c r="G120" i="14" s="1"/>
  <c r="G121" i="14" s="1"/>
  <c r="G122" i="14" s="1"/>
  <c r="G123" i="14" s="1"/>
  <c r="G124" i="14" s="1"/>
  <c r="G125" i="14" s="1"/>
  <c r="G126" i="14" s="1"/>
  <c r="G127" i="14" s="1"/>
  <c r="G128" i="14" s="1"/>
  <c r="G129" i="14" s="1"/>
  <c r="G130" i="14" s="1"/>
  <c r="G131" i="14" s="1"/>
  <c r="G132" i="14" s="1"/>
  <c r="G133" i="14" s="1"/>
  <c r="G134" i="14" s="1"/>
  <c r="G135" i="14" s="1"/>
  <c r="G136" i="14" s="1"/>
  <c r="G137" i="14" s="1"/>
  <c r="G138" i="14" s="1"/>
  <c r="G139" i="14" s="1"/>
  <c r="G140" i="14" s="1"/>
  <c r="G141" i="14" s="1"/>
  <c r="G142" i="14" s="1"/>
  <c r="G143" i="14" s="1"/>
  <c r="G144" i="14" s="1"/>
  <c r="G145" i="14" s="1"/>
  <c r="F100" i="14"/>
  <c r="A100" i="14" s="1"/>
  <c r="F101" i="14" s="1"/>
  <c r="A101" i="14" s="1"/>
  <c r="F102" i="14" s="1"/>
  <c r="A102" i="14" s="1"/>
  <c r="F103" i="14" s="1"/>
  <c r="A103" i="14" s="1"/>
  <c r="F104" i="14" s="1"/>
  <c r="A104" i="14" s="1"/>
  <c r="F105" i="14" s="1"/>
  <c r="A105" i="14" s="1"/>
  <c r="F106" i="14" s="1"/>
  <c r="A106" i="14" s="1"/>
  <c r="F107" i="14" s="1"/>
  <c r="A107" i="14" s="1"/>
  <c r="F108" i="14" s="1"/>
  <c r="A108" i="14" s="1"/>
  <c r="F109" i="14" s="1"/>
  <c r="A109" i="14" s="1"/>
  <c r="F110" i="14" s="1"/>
  <c r="A110" i="14" s="1"/>
  <c r="F111" i="14" s="1"/>
  <c r="A111" i="14" s="1"/>
  <c r="F112" i="14" s="1"/>
  <c r="A112" i="14" s="1"/>
  <c r="F113" i="14" s="1"/>
  <c r="A113" i="14" s="1"/>
  <c r="F114" i="14" s="1"/>
  <c r="A114" i="14" s="1"/>
  <c r="F115" i="14" s="1"/>
  <c r="A115" i="14" s="1"/>
  <c r="F116" i="14" s="1"/>
  <c r="A116" i="14" s="1"/>
  <c r="F117" i="14" s="1"/>
  <c r="A117" i="14" s="1"/>
  <c r="F118" i="14" s="1"/>
  <c r="A118" i="14" s="1"/>
  <c r="F119" i="14" s="1"/>
  <c r="A119" i="14" s="1"/>
  <c r="F120" i="14" s="1"/>
  <c r="A120" i="14" s="1"/>
  <c r="F121" i="14" s="1"/>
  <c r="A121" i="14" s="1"/>
  <c r="F122" i="14" s="1"/>
  <c r="A122" i="14" s="1"/>
  <c r="F123" i="14" s="1"/>
  <c r="A123" i="14" s="1"/>
  <c r="F124" i="14" s="1"/>
  <c r="A124" i="14" s="1"/>
  <c r="F125" i="14" s="1"/>
  <c r="A125" i="14" s="1"/>
  <c r="F126" i="14" s="1"/>
  <c r="A126" i="14" s="1"/>
  <c r="F127" i="14" s="1"/>
  <c r="A127" i="14" s="1"/>
  <c r="F128" i="14" s="1"/>
  <c r="A128" i="14" s="1"/>
  <c r="F129" i="14" s="1"/>
  <c r="A129" i="14" s="1"/>
  <c r="F130" i="14" s="1"/>
  <c r="A130" i="14" s="1"/>
  <c r="F131" i="14" s="1"/>
  <c r="A131" i="14" s="1"/>
  <c r="F132" i="14" s="1"/>
  <c r="A132" i="14" s="1"/>
  <c r="F133" i="14" s="1"/>
  <c r="A133" i="14" s="1"/>
  <c r="F134" i="14" s="1"/>
  <c r="A134" i="14" s="1"/>
  <c r="F135" i="14" s="1"/>
  <c r="A135" i="14" s="1"/>
  <c r="F136" i="14" s="1"/>
  <c r="A136" i="14" s="1"/>
  <c r="F137" i="14" s="1"/>
  <c r="A137" i="14" s="1"/>
  <c r="F138" i="14" s="1"/>
  <c r="A138" i="14" s="1"/>
  <c r="F139" i="14" s="1"/>
  <c r="A139" i="14" s="1"/>
  <c r="F140" i="14" s="1"/>
  <c r="A140" i="14" s="1"/>
  <c r="F141" i="14" s="1"/>
  <c r="A141" i="14" s="1"/>
  <c r="F142" i="14" s="1"/>
  <c r="A142" i="14" s="1"/>
  <c r="F143" i="14" s="1"/>
  <c r="A143" i="14" s="1"/>
  <c r="F144" i="14" s="1"/>
  <c r="A144" i="14" s="1"/>
  <c r="F145" i="14" s="1"/>
  <c r="A145" i="14" s="1"/>
  <c r="N54" i="3"/>
  <c r="M53" i="3"/>
  <c r="A53" i="3" s="1"/>
  <c r="N55" i="3" l="1"/>
  <c r="M54" i="3"/>
  <c r="A54" i="3" s="1"/>
  <c r="N56" i="3" l="1"/>
  <c r="M55" i="3"/>
  <c r="A55" i="3" s="1"/>
  <c r="N57" i="3" l="1"/>
  <c r="M56" i="3"/>
  <c r="A56" i="3" s="1"/>
  <c r="M57" i="3" l="1"/>
  <c r="A57" i="3" s="1"/>
  <c r="N58" i="3"/>
  <c r="N59" i="3" l="1"/>
  <c r="M58" i="3"/>
  <c r="A58" i="3" s="1"/>
  <c r="M59" i="3" l="1"/>
  <c r="A59" i="3" s="1"/>
  <c r="N60" i="3"/>
  <c r="M60" i="3" l="1"/>
  <c r="A60" i="3" s="1"/>
  <c r="N61" i="3"/>
  <c r="N62" i="3" l="1"/>
  <c r="M61" i="3"/>
  <c r="A61" i="3" s="1"/>
  <c r="N63" i="3" l="1"/>
  <c r="M62" i="3"/>
  <c r="A62" i="3" s="1"/>
  <c r="N64" i="3" l="1"/>
  <c r="M63" i="3"/>
  <c r="A63" i="3" s="1"/>
  <c r="M64" i="3" l="1"/>
  <c r="A64" i="3" s="1"/>
  <c r="N65" i="3"/>
  <c r="M65" i="3" l="1"/>
  <c r="A65" i="3" s="1"/>
  <c r="N66" i="3"/>
  <c r="N67" i="3" l="1"/>
  <c r="M66" i="3"/>
  <c r="A66" i="3" s="1"/>
  <c r="M67" i="3" l="1"/>
  <c r="A67" i="3" s="1"/>
  <c r="N68" i="3"/>
  <c r="M68" i="3" l="1"/>
  <c r="A68" i="3" s="1"/>
  <c r="N69" i="3"/>
  <c r="N70" i="3" l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N142" i="3" s="1"/>
  <c r="N143" i="3" s="1"/>
  <c r="N144" i="3" s="1"/>
  <c r="N145" i="3" s="1"/>
  <c r="M69" i="3"/>
  <c r="A69" i="3" s="1"/>
  <c r="M70" i="3" s="1"/>
  <c r="A70" i="3" s="1"/>
  <c r="M71" i="3" s="1"/>
  <c r="A71" i="3" s="1"/>
  <c r="M72" i="3" s="1"/>
  <c r="A72" i="3" s="1"/>
  <c r="M73" i="3" s="1"/>
  <c r="A73" i="3" s="1"/>
  <c r="M74" i="3" s="1"/>
  <c r="A74" i="3" s="1"/>
  <c r="M75" i="3" s="1"/>
  <c r="A75" i="3" s="1"/>
  <c r="M76" i="3" s="1"/>
  <c r="A76" i="3" s="1"/>
  <c r="M77" i="3" s="1"/>
  <c r="A77" i="3" s="1"/>
  <c r="M78" i="3" s="1"/>
  <c r="A78" i="3" s="1"/>
  <c r="M79" i="3" s="1"/>
  <c r="A79" i="3" s="1"/>
  <c r="M80" i="3" s="1"/>
  <c r="A80" i="3" s="1"/>
  <c r="M81" i="3" s="1"/>
  <c r="A81" i="3" s="1"/>
  <c r="M82" i="3" s="1"/>
  <c r="A82" i="3" s="1"/>
  <c r="M83" i="3" s="1"/>
  <c r="A83" i="3" s="1"/>
  <c r="M84" i="3" s="1"/>
  <c r="A84" i="3" s="1"/>
  <c r="M85" i="3" s="1"/>
  <c r="A85" i="3" s="1"/>
  <c r="M86" i="3" s="1"/>
  <c r="A86" i="3" s="1"/>
  <c r="M87" i="3" s="1"/>
  <c r="A87" i="3" s="1"/>
  <c r="M88" i="3" s="1"/>
  <c r="A88" i="3" s="1"/>
  <c r="M89" i="3" s="1"/>
  <c r="A89" i="3" s="1"/>
  <c r="M90" i="3" s="1"/>
  <c r="A90" i="3" s="1"/>
  <c r="M91" i="3" s="1"/>
  <c r="A91" i="3" s="1"/>
  <c r="M92" i="3" s="1"/>
  <c r="A92" i="3" s="1"/>
  <c r="M93" i="3" s="1"/>
  <c r="A93" i="3" s="1"/>
  <c r="M94" i="3" s="1"/>
  <c r="A94" i="3" s="1"/>
  <c r="M95" i="3" s="1"/>
  <c r="A95" i="3" s="1"/>
  <c r="M96" i="3" s="1"/>
  <c r="A96" i="3" s="1"/>
  <c r="M97" i="3" s="1"/>
  <c r="A97" i="3" s="1"/>
  <c r="M98" i="3" s="1"/>
  <c r="A98" i="3" s="1"/>
  <c r="M99" i="3" s="1"/>
  <c r="A99" i="3" s="1"/>
  <c r="M100" i="3" s="1"/>
  <c r="A100" i="3" s="1"/>
  <c r="M101" i="3" s="1"/>
  <c r="A101" i="3" s="1"/>
  <c r="M102" i="3" s="1"/>
  <c r="A102" i="3" s="1"/>
  <c r="M103" i="3" s="1"/>
  <c r="A103" i="3" s="1"/>
  <c r="M104" i="3" s="1"/>
  <c r="A104" i="3" s="1"/>
  <c r="M105" i="3" s="1"/>
  <c r="A105" i="3" s="1"/>
  <c r="M106" i="3" s="1"/>
  <c r="A106" i="3" s="1"/>
  <c r="M107" i="3" s="1"/>
  <c r="A107" i="3" s="1"/>
  <c r="M108" i="3" s="1"/>
  <c r="A108" i="3" s="1"/>
  <c r="M109" i="3" s="1"/>
  <c r="A109" i="3" s="1"/>
  <c r="M110" i="3" s="1"/>
  <c r="A110" i="3" s="1"/>
  <c r="M111" i="3" s="1"/>
  <c r="A111" i="3" s="1"/>
  <c r="M112" i="3" s="1"/>
  <c r="A112" i="3" s="1"/>
  <c r="M113" i="3" s="1"/>
  <c r="A113" i="3" s="1"/>
  <c r="M114" i="3" s="1"/>
  <c r="A114" i="3" s="1"/>
  <c r="M115" i="3" s="1"/>
  <c r="A115" i="3" s="1"/>
  <c r="M116" i="3" s="1"/>
  <c r="A116" i="3" s="1"/>
  <c r="M117" i="3" s="1"/>
  <c r="A117" i="3" s="1"/>
  <c r="M118" i="3" s="1"/>
  <c r="A118" i="3" s="1"/>
  <c r="M119" i="3" s="1"/>
  <c r="A119" i="3" s="1"/>
  <c r="M120" i="3" s="1"/>
  <c r="A120" i="3" s="1"/>
  <c r="M121" i="3" s="1"/>
  <c r="A121" i="3" s="1"/>
  <c r="M122" i="3" s="1"/>
  <c r="A122" i="3" s="1"/>
  <c r="M123" i="3" s="1"/>
  <c r="A123" i="3" s="1"/>
  <c r="M124" i="3" s="1"/>
  <c r="A124" i="3" s="1"/>
  <c r="M125" i="3" s="1"/>
  <c r="A125" i="3" s="1"/>
  <c r="M126" i="3" s="1"/>
  <c r="A126" i="3" s="1"/>
  <c r="M127" i="3" s="1"/>
  <c r="A127" i="3" s="1"/>
  <c r="M128" i="3" s="1"/>
  <c r="A128" i="3" s="1"/>
  <c r="M129" i="3" s="1"/>
  <c r="A129" i="3" s="1"/>
  <c r="M130" i="3" s="1"/>
  <c r="A130" i="3" s="1"/>
  <c r="M131" i="3" s="1"/>
  <c r="A131" i="3" s="1"/>
  <c r="M132" i="3" s="1"/>
  <c r="A132" i="3" s="1"/>
  <c r="M133" i="3" s="1"/>
  <c r="A133" i="3" s="1"/>
  <c r="M134" i="3" s="1"/>
  <c r="A134" i="3" s="1"/>
  <c r="M135" i="3" s="1"/>
  <c r="A135" i="3" s="1"/>
  <c r="M136" i="3" s="1"/>
  <c r="A136" i="3" s="1"/>
  <c r="M137" i="3" s="1"/>
  <c r="A137" i="3" s="1"/>
  <c r="M138" i="3" s="1"/>
  <c r="A138" i="3" s="1"/>
  <c r="M139" i="3" s="1"/>
  <c r="A139" i="3" s="1"/>
  <c r="M140" i="3" s="1"/>
  <c r="A140" i="3" s="1"/>
  <c r="M141" i="3" s="1"/>
  <c r="A141" i="3" s="1"/>
  <c r="M142" i="3" s="1"/>
  <c r="A142" i="3" s="1"/>
  <c r="M143" i="3" s="1"/>
  <c r="A143" i="3" s="1"/>
  <c r="M144" i="3" s="1"/>
  <c r="A144" i="3" s="1"/>
  <c r="M145" i="3" s="1"/>
  <c r="A145" i="3" s="1"/>
</calcChain>
</file>

<file path=xl/sharedStrings.xml><?xml version="1.0" encoding="utf-8"?>
<sst xmlns="http://schemas.openxmlformats.org/spreadsheetml/2006/main" count="3505" uniqueCount="399">
  <si>
    <t>TP</t>
  </si>
  <si>
    <t>TD</t>
  </si>
  <si>
    <t>NAME</t>
  </si>
  <si>
    <t>AVERAGE</t>
  </si>
  <si>
    <t>RANK</t>
  </si>
  <si>
    <t>GP</t>
  </si>
  <si>
    <t>GAMES PLAYED</t>
  </si>
  <si>
    <t>DARTS THROWN</t>
  </si>
  <si>
    <t>POINTS SCORED</t>
  </si>
  <si>
    <t>OVER 10 GAMES?</t>
  </si>
  <si>
    <t>AVG D/G</t>
  </si>
  <si>
    <t>AVERAGE DARTS PER GAME</t>
  </si>
  <si>
    <t>100 +</t>
  </si>
  <si>
    <t>T100+</t>
  </si>
  <si>
    <t>AVG 100+/G</t>
  </si>
  <si>
    <t>TOTAL 100+ SCORES</t>
  </si>
  <si>
    <t>180's</t>
  </si>
  <si>
    <t>T180's</t>
  </si>
  <si>
    <t>T180'S</t>
  </si>
  <si>
    <t>TOTAL 180's</t>
  </si>
  <si>
    <t>GW</t>
  </si>
  <si>
    <t>GAMES WON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</si>
  <si>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</si>
  <si>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</si>
  <si>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</si>
  <si>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</si>
  <si>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</si>
  <si>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</si>
  <si>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</si>
  <si>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</si>
  <si>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</si>
  <si>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</si>
  <si>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</si>
  <si>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</si>
  <si>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</si>
  <si>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</si>
  <si>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</si>
  <si>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</si>
  <si>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</si>
  <si>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</si>
  <si>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</si>
  <si>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</si>
  <si>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</si>
  <si>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</si>
  <si>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SINGLES GAMES PLAYED</t>
  </si>
  <si>
    <t>Team 1</t>
  </si>
  <si>
    <t>Team 2</t>
  </si>
  <si>
    <t>Team 3</t>
  </si>
  <si>
    <t>Team 4</t>
  </si>
  <si>
    <t>Team 5</t>
  </si>
  <si>
    <t>Team 6</t>
  </si>
  <si>
    <t>Team 7</t>
  </si>
  <si>
    <t>Team 8</t>
  </si>
  <si>
    <t>Team 9</t>
  </si>
  <si>
    <t>Team 10</t>
  </si>
  <si>
    <t>Team 11</t>
  </si>
  <si>
    <t>Pairs Games Won</t>
  </si>
  <si>
    <t>Singles Won</t>
  </si>
  <si>
    <t>Game Week</t>
  </si>
  <si>
    <t>Date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</si>
  <si>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</si>
  <si>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</si>
  <si>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</si>
  <si>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</si>
  <si>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</si>
  <si>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</si>
  <si>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</si>
  <si>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</si>
  <si>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</si>
  <si>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</si>
  <si>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</si>
  <si>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</si>
  <si>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</si>
  <si>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</si>
  <si>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</si>
  <si>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</si>
  <si>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</si>
  <si>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Total Points</t>
  </si>
  <si>
    <t>-</t>
  </si>
  <si>
    <t>v</t>
  </si>
  <si>
    <t>Results &amp; League Table</t>
  </si>
  <si>
    <t>Team</t>
  </si>
  <si>
    <t>Pld</t>
  </si>
  <si>
    <t>Pts</t>
  </si>
  <si>
    <t>Steve Blewitt, Nige Outram, Andy Monk &amp; Al Whelan - 1</t>
  </si>
  <si>
    <t>Least Darts Singles:</t>
  </si>
  <si>
    <t>Steve Blewitt - 25 (Week 1)</t>
  </si>
  <si>
    <t>Highest Checkout Singles:</t>
  </si>
  <si>
    <t>Tony Westby - 74 (Week 1)</t>
  </si>
  <si>
    <t>Craig Monk &amp; Ian Whittaker - 37 (Week 1)</t>
  </si>
  <si>
    <t>Ben Jack - 108 (Week 1)</t>
  </si>
  <si>
    <t>180's:</t>
  </si>
  <si>
    <t>TJB 100+:</t>
  </si>
  <si>
    <t>Averages Leaders:</t>
  </si>
  <si>
    <t>Played</t>
  </si>
  <si>
    <t>Points</t>
  </si>
  <si>
    <t>Total Played</t>
  </si>
  <si>
    <t xml:space="preserve"> - </t>
  </si>
  <si>
    <t>Singles Games 30 Darts &amp; Under:</t>
  </si>
  <si>
    <t>Least Darts Pairs:</t>
  </si>
  <si>
    <t>Highest Checkout Pairs:</t>
  </si>
  <si>
    <t>Team 12 - Unused</t>
  </si>
  <si>
    <t>Unused = 1</t>
  </si>
  <si>
    <t>Unused</t>
  </si>
  <si>
    <t>Total</t>
  </si>
  <si>
    <t/>
  </si>
  <si>
    <t>bTot</t>
  </si>
  <si>
    <t>DO NOT DELETE ANY OF THE BELOW DATA</t>
  </si>
  <si>
    <t>Team 11 - Unused</t>
  </si>
  <si>
    <t>Names</t>
  </si>
  <si>
    <t>Games Pld</t>
  </si>
  <si>
    <t>Jolly Minister</t>
  </si>
  <si>
    <t>The Crown</t>
  </si>
  <si>
    <t>Legs Won</t>
  </si>
  <si>
    <t>Legs Played</t>
  </si>
  <si>
    <t>Darts Thrown</t>
  </si>
  <si>
    <t>Games Played</t>
  </si>
  <si>
    <t>Games Won</t>
  </si>
  <si>
    <t>Total Darts</t>
  </si>
  <si>
    <t>Overall AVG</t>
  </si>
  <si>
    <t>AVG Darts Per Game</t>
  </si>
  <si>
    <t>AVG Darts Per Leg</t>
  </si>
  <si>
    <t>AVG Points Per Leg</t>
  </si>
  <si>
    <t>LP</t>
  </si>
  <si>
    <t>LW</t>
  </si>
  <si>
    <t>AVG PPL</t>
  </si>
  <si>
    <t>AVG D/L</t>
  </si>
  <si>
    <t>LEGS PLAYED</t>
  </si>
  <si>
    <t>LEGS WON</t>
  </si>
  <si>
    <t>AVERAGE DARTS PER LEG</t>
  </si>
  <si>
    <t>AVERAGE POINTS PER LEG</t>
  </si>
  <si>
    <t>OVERALL POINTS AVERAGE</t>
  </si>
  <si>
    <t>WORKMENS CLUB "A"</t>
  </si>
  <si>
    <t>WORKMENS CLUB "B"</t>
  </si>
  <si>
    <t>JOLLY MINSTER "A"</t>
  </si>
  <si>
    <t>JOLLY MINSTER "B"</t>
  </si>
  <si>
    <t>CROWN</t>
  </si>
  <si>
    <t>TICKLE TOBY</t>
  </si>
  <si>
    <t>CRICKET CLUB</t>
  </si>
  <si>
    <t>SPORTSMANS</t>
  </si>
  <si>
    <t>BYE</t>
  </si>
  <si>
    <t>STEVE BLEWITT</t>
  </si>
  <si>
    <t>SEAN KENDREW</t>
  </si>
  <si>
    <t>DAVE ATKINSON</t>
  </si>
  <si>
    <t>STEVE TRUMAN</t>
  </si>
  <si>
    <t>AL SPENCE</t>
  </si>
  <si>
    <t>TOM CLARKSON</t>
  </si>
  <si>
    <t>DENNIS CLARKSON</t>
  </si>
  <si>
    <t>TYLER WHITING</t>
  </si>
  <si>
    <t>CRAIG MONK</t>
  </si>
  <si>
    <t>AL MARTIN</t>
  </si>
  <si>
    <t>KYLE YOUNG</t>
  </si>
  <si>
    <t>ANDY MONK</t>
  </si>
  <si>
    <t>IAN WHITTAKER</t>
  </si>
  <si>
    <t>NIGE OUTRAM</t>
  </si>
  <si>
    <t>CRAIG BURN</t>
  </si>
  <si>
    <t>CARL BICKERTON</t>
  </si>
  <si>
    <t>MARK OUTRAM</t>
  </si>
  <si>
    <t>MATHEW CORNFORTH</t>
  </si>
  <si>
    <t>CHRIS NORTON</t>
  </si>
  <si>
    <t>CHRIS WAYMAN</t>
  </si>
  <si>
    <t>BEN JACK</t>
  </si>
  <si>
    <t>MIKE WAYMAN</t>
  </si>
  <si>
    <t>THOMAS BAKER</t>
  </si>
  <si>
    <t>HARLEY BAKER</t>
  </si>
  <si>
    <t>GARY OUTRAM</t>
  </si>
  <si>
    <t>STU ROBINSON</t>
  </si>
  <si>
    <t>MASONS ARMS</t>
  </si>
  <si>
    <t>Team 10 - Unused</t>
  </si>
  <si>
    <t>NORTHALLERTON CLUBS WINTER DARTS LEAGUE_x000D_
2024/2025</t>
  </si>
  <si>
    <t>23/09/24</t>
  </si>
  <si>
    <t>14/10/24</t>
  </si>
  <si>
    <t>21/10/24</t>
  </si>
  <si>
    <t>25/11/24</t>
  </si>
  <si>
    <t>16/12/24</t>
  </si>
  <si>
    <t>13/01/25</t>
  </si>
  <si>
    <t>20/01/25</t>
  </si>
  <si>
    <t>24/02/25</t>
  </si>
  <si>
    <t>17/03/25</t>
  </si>
  <si>
    <t>24/03/25</t>
  </si>
  <si>
    <t>DARREN COLLIN</t>
  </si>
  <si>
    <t>BLAKE WINTERSGILL</t>
  </si>
  <si>
    <t>MORRIS WALKER</t>
  </si>
  <si>
    <t>IAN LOMER</t>
  </si>
  <si>
    <t>LEVI CAPP</t>
  </si>
  <si>
    <t>ROBERT RAPER</t>
  </si>
  <si>
    <t>DAN BROWN</t>
  </si>
  <si>
    <t>JORDAN HARKER</t>
  </si>
  <si>
    <t>ALEX SINCLAIRE</t>
  </si>
  <si>
    <t>ANDY JOHNSON</t>
  </si>
  <si>
    <t>JOHN BRENNAN</t>
  </si>
  <si>
    <t>JOSH MOSLEY</t>
  </si>
  <si>
    <t>100 x scores</t>
  </si>
  <si>
    <t>Top Averages For Individuals</t>
  </si>
  <si>
    <t>LEE JACK</t>
  </si>
  <si>
    <t>JAMIE BATY</t>
  </si>
  <si>
    <t>PETE CAPP</t>
  </si>
  <si>
    <t>STEVE ROSE</t>
  </si>
  <si>
    <t>SAM CHRISTON</t>
  </si>
  <si>
    <t>MATT WATERS</t>
  </si>
  <si>
    <t>MARTIN YOUNG</t>
  </si>
  <si>
    <t>IAN RICHARDSON</t>
  </si>
  <si>
    <t>ANDREW FISHBURN</t>
  </si>
  <si>
    <t>BOB CARTER</t>
  </si>
  <si>
    <t>WAYNE KITCHING</t>
  </si>
  <si>
    <t>JORDAN JONES</t>
  </si>
  <si>
    <t>29/09/25</t>
  </si>
  <si>
    <t>NORTHALLERTON CLUBS WINTER DARTS LEAGUE 2025/26</t>
  </si>
  <si>
    <t>PLD</t>
  </si>
  <si>
    <t>TOTAL</t>
  </si>
  <si>
    <t>JOLLY "B"</t>
  </si>
  <si>
    <t>x 2</t>
  </si>
  <si>
    <t>K. YOUNG &amp; G. BRADLEY</t>
  </si>
  <si>
    <t>x 1</t>
  </si>
  <si>
    <t>K. YOUNG &amp; R. DURRANS</t>
  </si>
  <si>
    <t>D.COLLIN &amp; C. BURN</t>
  </si>
  <si>
    <t>K. YOUNG</t>
  </si>
  <si>
    <t xml:space="preserve">  x 6</t>
  </si>
  <si>
    <t>NIGE OUTRAM (81.24)</t>
  </si>
  <si>
    <t>CRAIG MONK (73.33)</t>
  </si>
  <si>
    <t>KYLE YOUNG (65.35)</t>
  </si>
  <si>
    <t>CALLUM WHITING (62.63)</t>
  </si>
  <si>
    <t>STEVE ROSE (60.12)</t>
  </si>
  <si>
    <t>MATHEW CORNFORTH (59.81)</t>
  </si>
  <si>
    <t>GABE BRADLEY</t>
  </si>
  <si>
    <t>GAV YOUNG</t>
  </si>
  <si>
    <t>ANDREAS VINNICENKO</t>
  </si>
  <si>
    <t>MICK SMITH</t>
  </si>
  <si>
    <t>JOE JOHNSTON</t>
  </si>
  <si>
    <t>ORAN THOMPSON</t>
  </si>
  <si>
    <t>KIAN WHITING</t>
  </si>
  <si>
    <t>DAN WARD</t>
  </si>
  <si>
    <t>DAVE WARD</t>
  </si>
  <si>
    <t>GEORGE KAY</t>
  </si>
  <si>
    <t>GERARD BICKERTON</t>
  </si>
  <si>
    <t>CONNOR ROBINSON</t>
  </si>
  <si>
    <t>CALLUM ELMER</t>
  </si>
  <si>
    <t>ROB DURRANS</t>
  </si>
  <si>
    <t>CALLUM JOHNSTONE</t>
  </si>
  <si>
    <t>JAMIE HOGG</t>
  </si>
  <si>
    <t>SOPHIE KENT</t>
  </si>
  <si>
    <t>GARY WALKER</t>
  </si>
  <si>
    <t>N. OUTRAM &amp; I. WHITTAKER</t>
  </si>
  <si>
    <t>&amp; C. MONK</t>
  </si>
  <si>
    <t>M. CORNFORTH &amp; C. NORTON</t>
  </si>
  <si>
    <t>D. WARD &amp; D.COLLIN</t>
  </si>
  <si>
    <t>J. MOSLEY</t>
  </si>
  <si>
    <t>x 12</t>
  </si>
  <si>
    <t>NIGE OUTRAM (71.57</t>
  </si>
  <si>
    <t>CRAIG MONK (74.22)</t>
  </si>
  <si>
    <t>SEAN KENDREW (69.91)</t>
  </si>
  <si>
    <t>AL SPENCE (63.31)</t>
  </si>
  <si>
    <t>JAMIE BATTY (62.03)</t>
  </si>
  <si>
    <t>G. HORSMAN</t>
  </si>
  <si>
    <t>CHRIS WIDDOWSON</t>
  </si>
  <si>
    <t>IAN POWELL</t>
  </si>
  <si>
    <t>MATHEW LOFTUS</t>
  </si>
  <si>
    <t>LEE PARSLEY</t>
  </si>
  <si>
    <t>NILE GOTT</t>
  </si>
  <si>
    <t>20/10/25</t>
  </si>
  <si>
    <t>x 3</t>
  </si>
  <si>
    <t>N. OUTRAM &amp; C. MONK</t>
  </si>
  <si>
    <t>N. OUTRAM &amp; D. CLARKSON</t>
  </si>
  <si>
    <t>N. GOTT &amp; D. CLARKSON</t>
  </si>
  <si>
    <t>8 PLAYERS (see web site)</t>
  </si>
  <si>
    <t>x 15</t>
  </si>
  <si>
    <t>CRAIG MONK (71.57)</t>
  </si>
  <si>
    <t>NIGE OUTRAM (66.31)</t>
  </si>
  <si>
    <t>SEAN KENDREW (67.55)</t>
  </si>
  <si>
    <t>CALLUM WHITING (63.96)</t>
  </si>
  <si>
    <t>KYLE YOUNG (61.98)</t>
  </si>
  <si>
    <t>ALEX SINCLAIRE (61.52)</t>
  </si>
  <si>
    <t>IAN WHITTAKER (60.52)</t>
  </si>
  <si>
    <t>MARK OUTRAM (58.57)</t>
  </si>
  <si>
    <t>LEO GOODALL</t>
  </si>
  <si>
    <t>WAYNE GRIFFITHS</t>
  </si>
  <si>
    <t>27/10/25</t>
  </si>
  <si>
    <t>I. WHITTAKER &amp; K. YOUNG</t>
  </si>
  <si>
    <t>x 21</t>
  </si>
  <si>
    <t>KYLE YOUNG (63.09)</t>
  </si>
  <si>
    <t>NIGE OUTRAM (62.97)</t>
  </si>
  <si>
    <t>SEAN KENDREW (61.64)</t>
  </si>
  <si>
    <t>IAN WHITTAKER (61.04)</t>
  </si>
  <si>
    <t>LEVI CAPP (58.45)</t>
  </si>
  <si>
    <t>JAMIE BATTY (57.66)</t>
  </si>
  <si>
    <t>LEO GOODALL (56.29)</t>
  </si>
  <si>
    <t>JAMES EASTON</t>
  </si>
  <si>
    <t>PHIL WAYMAN</t>
  </si>
  <si>
    <t>TRACY ANDERSON</t>
  </si>
  <si>
    <t>x 4</t>
  </si>
  <si>
    <t>ROB DURRAN</t>
  </si>
  <si>
    <t>C. MONK &amp; D. COLLIN</t>
  </si>
  <si>
    <t>x 26</t>
  </si>
  <si>
    <t>CRAIG MONK (70.73)</t>
  </si>
  <si>
    <t>NIGE OUTRAM (62.90)</t>
  </si>
  <si>
    <t>IAN WHITTAKER (62.63)</t>
  </si>
  <si>
    <t>KYLE YOUNG (60.79)</t>
  </si>
  <si>
    <t>SEAN KENDREW (60.31)</t>
  </si>
  <si>
    <t>DENNIS CLARKSON (59.45)</t>
  </si>
  <si>
    <t>LEVI CAPP (56.70)</t>
  </si>
  <si>
    <t>JAMIE BATTY (56.57)</t>
  </si>
  <si>
    <t>MATHEW CORNFORTH (55.31)</t>
  </si>
  <si>
    <t>SHARON ENGLAND</t>
  </si>
  <si>
    <t>C. SMITH</t>
  </si>
  <si>
    <t>17/11/2025</t>
  </si>
  <si>
    <t>x 5</t>
  </si>
  <si>
    <t>X 30</t>
  </si>
  <si>
    <t>NIGE OUTRAM (64.43)</t>
  </si>
  <si>
    <t>IAN WHITTAKER (63.28)</t>
  </si>
  <si>
    <t>KYLE YOUNG (62.35)</t>
  </si>
  <si>
    <t>SEAN KENDREW (59.55)</t>
  </si>
  <si>
    <t>DENNIS CLARKSON (58.39)</t>
  </si>
  <si>
    <t>MATHEW CORNFORTH (56.14)</t>
  </si>
  <si>
    <t>ALEX SINCLAIR (55.57)</t>
  </si>
  <si>
    <t>DENNIS CLARKSON (59.46)</t>
  </si>
  <si>
    <t>SEAN KENDREW (57.48)</t>
  </si>
  <si>
    <t>MIKE WAYMAN (56.33)</t>
  </si>
  <si>
    <t>ROB DURRANS (56.11)</t>
  </si>
  <si>
    <t>LIVE CAPP (55.76)</t>
  </si>
  <si>
    <t>C. TOWMAN</t>
  </si>
  <si>
    <t>x 6</t>
  </si>
  <si>
    <t>I. WHITTAKER &amp; N. OUTRAM</t>
  </si>
  <si>
    <t>x 37</t>
  </si>
  <si>
    <t>CRAIG MONK (70.00)</t>
  </si>
  <si>
    <t>NIGE OUTRAM )64.56)</t>
  </si>
  <si>
    <t>IAN WHITTAKER (60.82)</t>
  </si>
  <si>
    <t>DENNIS CLARKSON (58.20)</t>
  </si>
  <si>
    <t>SEAN KENDREW (57.85)</t>
  </si>
  <si>
    <t>GARY OUTRAM (55.64)</t>
  </si>
  <si>
    <t>MATHEW CORNFORTH (55.23)</t>
  </si>
  <si>
    <t>JAMIE BATY (55.22)</t>
  </si>
  <si>
    <t>JOE HUTCHINSON</t>
  </si>
  <si>
    <t>x 39</t>
  </si>
  <si>
    <t>NIGE OUTRAM (63.63)</t>
  </si>
  <si>
    <t>KYLE YOUNG (61.37)</t>
  </si>
  <si>
    <t>IAN WHITTAKER (60.89)</t>
  </si>
  <si>
    <t>MATHEW CORNFORTH (56.44)</t>
  </si>
  <si>
    <t>JAMIE BATTY (55.10)</t>
  </si>
  <si>
    <t>WORKMENS CLUB"B"</t>
  </si>
  <si>
    <t>ALEX SINCLAIRE (2)</t>
  </si>
  <si>
    <t>ANDREAS (2)</t>
  </si>
  <si>
    <t>KIAN WHITING (2)</t>
  </si>
  <si>
    <t>19/01/26</t>
  </si>
  <si>
    <t>C. MONK &amp; N. OUTRAM</t>
  </si>
  <si>
    <t>x 41</t>
  </si>
  <si>
    <t>CRAIG MONK (66.80)</t>
  </si>
  <si>
    <t>NIGE OUTRAM (64.27)</t>
  </si>
  <si>
    <t>IAN WHITTAKER (61.34)</t>
  </si>
  <si>
    <t>KYLE YOUNG (60.49)</t>
  </si>
  <si>
    <t>DENNIS CLARKSON (58.90)</t>
  </si>
  <si>
    <t>JAMIE BATTY (56.53)</t>
  </si>
  <si>
    <t>ROB DURRANS (55.77)</t>
  </si>
  <si>
    <t>MAXWELL HEADLAM</t>
  </si>
  <si>
    <t>26/01/26</t>
  </si>
  <si>
    <t>x 8</t>
  </si>
  <si>
    <t>x 47</t>
  </si>
  <si>
    <t>NIGE OUTRAM 64.66)</t>
  </si>
  <si>
    <t>KYLE YOUNG (62.12)</t>
  </si>
  <si>
    <t>IAN WHITTAKER (61.45)</t>
  </si>
  <si>
    <t>SEAN KENDREW (59.43)</t>
  </si>
  <si>
    <t>DENNIS CLARKSON (57.90)</t>
  </si>
  <si>
    <t>ROB DURRANS (57.46)</t>
  </si>
  <si>
    <t>MATHEW CORNFORTH (57.35)</t>
  </si>
  <si>
    <t>JAMIE BATTY (56.31)</t>
  </si>
  <si>
    <t>CRAIG MONK - 5</t>
  </si>
  <si>
    <t>N.OUTRAM &amp; C. MONK</t>
  </si>
  <si>
    <t>BERT RAPER</t>
  </si>
  <si>
    <t>CRAIG MONK (69.03)</t>
  </si>
  <si>
    <t>SEAN KENDREW (59.82)</t>
  </si>
  <si>
    <t>DENNIS CLARKSON (57.54)</t>
  </si>
  <si>
    <t>ROB DURRANS (57.49)</t>
  </si>
  <si>
    <t>MATHEW CORNFORTH (56.98)</t>
  </si>
  <si>
    <t>CLICK ON PLAYERS AVERAGES</t>
  </si>
  <si>
    <t>BELOW</t>
  </si>
  <si>
    <t>FOR ALL AVERAGES</t>
  </si>
  <si>
    <t>16/02/2026</t>
  </si>
  <si>
    <t>DARREN COLLIN - 3</t>
  </si>
  <si>
    <t>x 51</t>
  </si>
  <si>
    <t>NIGE OUTRAM (64.29)</t>
  </si>
  <si>
    <t>IAN WHITTAKER (61.71)</t>
  </si>
  <si>
    <t>SEAN KENDREW (59.61)</t>
  </si>
  <si>
    <t>R. DURRANS</t>
  </si>
  <si>
    <t>ROB DURRANS (57.32)</t>
  </si>
  <si>
    <t>MATHEW CORNFORTH (56.71)</t>
  </si>
  <si>
    <t>NIGE OUTRAM - 55</t>
  </si>
  <si>
    <t>HARLEY BAKER - 43</t>
  </si>
  <si>
    <t>CRAIG MONK - 69.13</t>
  </si>
  <si>
    <t>KYLE YOUNG - 63.02</t>
  </si>
  <si>
    <t>NIGE OUTRAM - 62.57</t>
  </si>
  <si>
    <t>x 9</t>
  </si>
  <si>
    <t>x 55</t>
  </si>
  <si>
    <t>CRAIG MONK (69.13)</t>
  </si>
  <si>
    <t>KYLE YOUNG (63.02)</t>
  </si>
  <si>
    <t>NIGE OUTRAM (62.57)</t>
  </si>
  <si>
    <t>IAN WHITTAKER (62.50)</t>
  </si>
  <si>
    <t>SEAN KENDREW (59.64)</t>
  </si>
  <si>
    <t>ROB DURRANS (57.76)</t>
  </si>
  <si>
    <t>DENNIS CLARKSON (57.74)</t>
  </si>
  <si>
    <t>MIKE WAYMAN (56.82)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</si>
</sst>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0"/>
      <color rgb="FF00B0F0"/>
      <name val="Arial"/>
      <family val="2"/>
    </font>
    <font>
      <sz val="10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sz val="8"/>
      <color rgb="FF00B0F0"/>
      <name val="Arial"/>
      <family val="2"/>
    </font>
    <font>
      <sz val="10"/>
      <color rgb="FFFF0000"/>
      <name val="Arial"/>
      <family val="2"/>
    </font>
    <font>
      <b/>
      <sz val="7"/>
      <name val="Arial"/>
      <family val="2"/>
    </font>
    <font>
      <b/>
      <sz val="11"/>
      <color indexed="8"/>
      <name val="Calibri"/>
      <family val="2"/>
      <scheme val="minor"/>
    </font>
    <font>
      <b/>
      <i/>
      <u/>
      <sz val="12"/>
      <color indexed="8"/>
      <name val="Calibri"/>
      <family val="2"/>
      <scheme val="minor"/>
    </font>
    <font>
      <i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14" fillId="0" borderId="0"/>
    <xf numFmtId="0" fontId="2" fillId="0" borderId="0"/>
    <xf numFmtId="0" fontId="1" fillId="0" borderId="0"/>
    <xf numFmtId="0" fontId="1" fillId="0" borderId="0"/>
  </cellStyleXfs>
  <cellXfs count="189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16" fontId="4" fillId="0" borderId="0" xfId="0" applyNumberFormat="1" applyFont="1"/>
    <xf numFmtId="16" fontId="4" fillId="0" borderId="0" xfId="0" applyNumberFormat="1" applyFont="1" applyAlignment="1">
      <alignment horizontal="center" textRotation="90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2" fontId="8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5" fillId="0" borderId="6" xfId="0" applyFont="1" applyBorder="1" applyProtection="1"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5" fillId="0" borderId="10" xfId="0" applyFont="1" applyBorder="1" applyProtection="1"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4" fillId="0" borderId="1" xfId="0" applyFont="1" applyFill="1" applyBorder="1" applyAlignment="1">
      <alignment horizontal="center"/>
    </xf>
    <xf numFmtId="0" fontId="5" fillId="0" borderId="14" xfId="0" applyFont="1" applyFill="1" applyBorder="1" applyProtection="1">
      <protection locked="0"/>
    </xf>
    <xf numFmtId="0" fontId="5" fillId="0" borderId="6" xfId="0" applyFont="1" applyFill="1" applyBorder="1" applyProtection="1">
      <protection locked="0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11" fillId="2" borderId="0" xfId="0" applyFont="1" applyFill="1" applyBorder="1"/>
    <xf numFmtId="0" fontId="1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15" fontId="13" fillId="2" borderId="0" xfId="0" applyNumberFormat="1" applyFont="1" applyFill="1" applyBorder="1" applyAlignment="1">
      <alignment horizontal="center" vertical="center"/>
    </xf>
    <xf numFmtId="15" fontId="13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18" fillId="0" borderId="0" xfId="1" applyFont="1" applyAlignment="1">
      <alignment vertical="center"/>
    </xf>
    <xf numFmtId="0" fontId="17" fillId="0" borderId="0" xfId="1" applyFont="1" applyAlignment="1">
      <alignment horizontal="center"/>
    </xf>
    <xf numFmtId="0" fontId="20" fillId="0" borderId="0" xfId="1" applyFont="1"/>
    <xf numFmtId="0" fontId="20" fillId="0" borderId="0" xfId="1" applyFont="1" applyAlignment="1">
      <alignment horizontal="center"/>
    </xf>
    <xf numFmtId="0" fontId="20" fillId="0" borderId="0" xfId="1" applyFont="1" applyAlignment="1">
      <alignment vertical="center"/>
    </xf>
    <xf numFmtId="2" fontId="20" fillId="0" borderId="0" xfId="1" applyNumberFormat="1" applyFont="1"/>
    <xf numFmtId="0" fontId="16" fillId="0" borderId="0" xfId="1" quotePrefix="1" applyFont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23" fillId="0" borderId="15" xfId="1" applyFont="1" applyBorder="1" applyAlignment="1">
      <alignment vertical="center"/>
    </xf>
    <xf numFmtId="0" fontId="16" fillId="0" borderId="15" xfId="1" applyFont="1" applyBorder="1" applyAlignment="1">
      <alignment horizontal="center"/>
    </xf>
    <xf numFmtId="0" fontId="16" fillId="0" borderId="0" xfId="1" applyFont="1" applyAlignment="1">
      <alignment horizontal="center"/>
    </xf>
    <xf numFmtId="0" fontId="16" fillId="0" borderId="0" xfId="1" applyFont="1" applyAlignment="1">
      <alignment vertical="center" wrapText="1"/>
    </xf>
    <xf numFmtId="0" fontId="17" fillId="0" borderId="0" xfId="1" applyFont="1" applyAlignment="1">
      <alignment vertical="center"/>
    </xf>
    <xf numFmtId="0" fontId="18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2" fontId="18" fillId="0" borderId="0" xfId="1" applyNumberFormat="1" applyFont="1" applyAlignment="1">
      <alignment horizontal="left"/>
    </xf>
    <xf numFmtId="0" fontId="15" fillId="0" borderId="0" xfId="0" applyFont="1" applyAlignment="1">
      <alignment horizontal="center"/>
    </xf>
    <xf numFmtId="0" fontId="20" fillId="0" borderId="17" xfId="1" applyFont="1" applyBorder="1" applyAlignment="1">
      <alignment vertical="center"/>
    </xf>
    <xf numFmtId="0" fontId="20" fillId="0" borderId="18" xfId="1" applyFont="1" applyBorder="1"/>
    <xf numFmtId="0" fontId="18" fillId="0" borderId="18" xfId="1" applyFont="1" applyBorder="1"/>
    <xf numFmtId="0" fontId="18" fillId="0" borderId="18" xfId="1" quotePrefix="1" applyFont="1" applyBorder="1" applyAlignment="1">
      <alignment horizontal="center" vertical="center"/>
    </xf>
    <xf numFmtId="2" fontId="18" fillId="0" borderId="19" xfId="1" applyNumberFormat="1" applyFont="1" applyBorder="1"/>
    <xf numFmtId="0" fontId="20" fillId="0" borderId="20" xfId="1" applyFont="1" applyBorder="1" applyAlignment="1">
      <alignment vertical="center"/>
    </xf>
    <xf numFmtId="0" fontId="20" fillId="0" borderId="0" xfId="1" applyFont="1" applyBorder="1"/>
    <xf numFmtId="0" fontId="18" fillId="0" borderId="0" xfId="1" applyFont="1" applyBorder="1"/>
    <xf numFmtId="0" fontId="18" fillId="0" borderId="0" xfId="1" quotePrefix="1" applyFont="1" applyBorder="1" applyAlignment="1">
      <alignment horizontal="center" vertical="center"/>
    </xf>
    <xf numFmtId="2" fontId="18" fillId="0" borderId="21" xfId="1" applyNumberFormat="1" applyFont="1" applyBorder="1"/>
    <xf numFmtId="0" fontId="20" fillId="0" borderId="20" xfId="1" applyFont="1" applyBorder="1"/>
    <xf numFmtId="0" fontId="18" fillId="0" borderId="21" xfId="1" applyFont="1" applyBorder="1"/>
    <xf numFmtId="0" fontId="17" fillId="0" borderId="20" xfId="1" applyFont="1" applyBorder="1" applyAlignment="1">
      <alignment horizontal="right"/>
    </xf>
    <xf numFmtId="0" fontId="18" fillId="0" borderId="0" xfId="1" applyFont="1" applyBorder="1" applyAlignment="1">
      <alignment horizontal="center" vertical="center"/>
    </xf>
    <xf numFmtId="0" fontId="18" fillId="0" borderId="20" xfId="1" applyFont="1" applyBorder="1" applyAlignment="1">
      <alignment horizontal="center"/>
    </xf>
    <xf numFmtId="0" fontId="18" fillId="0" borderId="0" xfId="1" applyFont="1" applyBorder="1" applyAlignment="1">
      <alignment horizontal="center"/>
    </xf>
    <xf numFmtId="0" fontId="20" fillId="0" borderId="21" xfId="1" applyFont="1" applyBorder="1"/>
    <xf numFmtId="1" fontId="18" fillId="0" borderId="21" xfId="1" applyNumberFormat="1" applyFont="1" applyBorder="1"/>
    <xf numFmtId="0" fontId="20" fillId="0" borderId="22" xfId="1" applyFont="1" applyBorder="1"/>
    <xf numFmtId="0" fontId="20" fillId="0" borderId="23" xfId="1" applyFont="1" applyBorder="1"/>
    <xf numFmtId="0" fontId="18" fillId="0" borderId="23" xfId="1" applyFont="1" applyBorder="1"/>
    <xf numFmtId="0" fontId="20" fillId="0" borderId="24" xfId="1" applyFont="1" applyBorder="1"/>
    <xf numFmtId="0" fontId="25" fillId="2" borderId="0" xfId="0" applyFont="1" applyFill="1"/>
    <xf numFmtId="0" fontId="11" fillId="2" borderId="0" xfId="0" applyFont="1" applyFill="1"/>
    <xf numFmtId="0" fontId="26" fillId="2" borderId="0" xfId="0" applyFont="1" applyFill="1"/>
    <xf numFmtId="0" fontId="5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6" fontId="27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" fontId="7" fillId="0" borderId="1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14" fillId="0" borderId="0" xfId="2"/>
    <xf numFmtId="0" fontId="18" fillId="0" borderId="0" xfId="4" applyFont="1" applyAlignment="1">
      <alignment vertical="center"/>
    </xf>
    <xf numFmtId="0" fontId="20" fillId="0" borderId="0" xfId="4" applyFont="1"/>
    <xf numFmtId="0" fontId="20" fillId="0" borderId="0" xfId="4" applyFont="1" applyAlignment="1">
      <alignment vertical="center"/>
    </xf>
    <xf numFmtId="0" fontId="21" fillId="0" borderId="0" xfId="4" applyFont="1" applyAlignment="1">
      <alignment horizontal="center" vertical="center"/>
    </xf>
    <xf numFmtId="0" fontId="16" fillId="0" borderId="0" xfId="4" applyFont="1" applyBorder="1" applyAlignment="1">
      <alignment horizontal="center" vertical="center"/>
    </xf>
    <xf numFmtId="0" fontId="20" fillId="0" borderId="0" xfId="4" applyFont="1" applyBorder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6" fillId="0" borderId="0" xfId="4" applyFont="1" applyAlignment="1">
      <alignment horizontal="center" vertical="center"/>
    </xf>
    <xf numFmtId="0" fontId="23" fillId="0" borderId="15" xfId="4" applyFont="1" applyBorder="1" applyAlignment="1">
      <alignment vertical="center"/>
    </xf>
    <xf numFmtId="0" fontId="16" fillId="0" borderId="15" xfId="4" applyFont="1" applyBorder="1" applyAlignment="1">
      <alignment horizontal="center"/>
    </xf>
    <xf numFmtId="0" fontId="16" fillId="0" borderId="0" xfId="4" applyFont="1" applyAlignment="1">
      <alignment horizontal="center"/>
    </xf>
    <xf numFmtId="0" fontId="18" fillId="0" borderId="0" xfId="4" applyFont="1" applyAlignment="1">
      <alignment horizontal="left"/>
    </xf>
    <xf numFmtId="0" fontId="18" fillId="0" borderId="0" xfId="4" applyFont="1" applyAlignment="1">
      <alignment horizontal="center"/>
    </xf>
    <xf numFmtId="0" fontId="18" fillId="0" borderId="0" xfId="4" applyFont="1"/>
    <xf numFmtId="2" fontId="18" fillId="0" borderId="0" xfId="4" applyNumberFormat="1" applyFont="1" applyAlignment="1">
      <alignment horizontal="left"/>
    </xf>
    <xf numFmtId="0" fontId="16" fillId="0" borderId="0" xfId="4" applyFont="1" applyAlignment="1">
      <alignment horizontal="left"/>
    </xf>
    <xf numFmtId="0" fontId="20" fillId="0" borderId="0" xfId="4" applyFont="1" applyAlignment="1">
      <alignment horizontal="left"/>
    </xf>
    <xf numFmtId="0" fontId="22" fillId="0" borderId="0" xfId="4" applyFont="1" applyAlignment="1">
      <alignment horizontal="center" vertical="center"/>
    </xf>
    <xf numFmtId="0" fontId="17" fillId="0" borderId="0" xfId="5" applyFont="1" applyAlignment="1">
      <alignment vertical="center"/>
    </xf>
    <xf numFmtId="0" fontId="28" fillId="0" borderId="0" xfId="5" applyFont="1" applyAlignment="1">
      <alignment vertical="center"/>
    </xf>
    <xf numFmtId="0" fontId="28" fillId="0" borderId="0" xfId="5" applyFont="1"/>
    <xf numFmtId="0" fontId="29" fillId="0" borderId="0" xfId="4" applyFont="1" applyBorder="1" applyAlignment="1">
      <alignment horizontal="center" vertical="center"/>
    </xf>
    <xf numFmtId="0" fontId="29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30" fillId="0" borderId="0" xfId="5" applyFont="1"/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16" fontId="5" fillId="0" borderId="1" xfId="0" applyNumberFormat="1" applyFont="1" applyBorder="1" applyAlignment="1" applyProtection="1">
      <alignment horizontal="center" vertical="center" wrapText="1"/>
      <protection locked="0"/>
    </xf>
    <xf numFmtId="0" fontId="20" fillId="0" borderId="0" xfId="1" applyFont="1" applyBorder="1" applyAlignment="1">
      <alignment horizontal="center" vertical="center"/>
    </xf>
    <xf numFmtId="0" fontId="24" fillId="0" borderId="0" xfId="1" applyFont="1" applyAlignment="1">
      <alignment horizontal="center" vertical="center" wrapText="1"/>
    </xf>
    <xf numFmtId="0" fontId="20" fillId="0" borderId="23" xfId="1" applyFont="1" applyBorder="1" applyAlignment="1">
      <alignment horizontal="center"/>
    </xf>
    <xf numFmtId="0" fontId="19" fillId="0" borderId="0" xfId="1" applyFont="1" applyAlignment="1">
      <alignment horizontal="center" vertical="center"/>
    </xf>
    <xf numFmtId="0" fontId="16" fillId="0" borderId="0" xfId="1" applyFont="1" applyAlignment="1">
      <alignment horizontal="right" vertical="center"/>
    </xf>
    <xf numFmtId="15" fontId="16" fillId="0" borderId="0" xfId="1" applyNumberFormat="1" applyFont="1" applyBorder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16" fillId="0" borderId="0" xfId="1" applyFont="1" applyAlignment="1">
      <alignment horizontal="center" wrapText="1"/>
    </xf>
    <xf numFmtId="0" fontId="20" fillId="0" borderId="0" xfId="1" applyFont="1" applyAlignment="1">
      <alignment horizontal="center" wrapText="1"/>
    </xf>
    <xf numFmtId="0" fontId="22" fillId="0" borderId="0" xfId="4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22" fillId="0" borderId="16" xfId="1" applyFont="1" applyBorder="1" applyAlignment="1">
      <alignment horizontal="center" vertical="center"/>
    </xf>
  </cellXfs>
  <cellStyles count="6">
    <cellStyle name="Normal" xfId="0" builtinId="0"/>
    <cellStyle name="Normal 2" xfId="1"/>
    <cellStyle name="Normal 2 2" xfId="3"/>
    <cellStyle name="Normal 2 2 2" xfId="5"/>
    <cellStyle name="Normal 2 3" xfId="4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40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</xdr:row>
          <xdr:rowOff>0</xdr:rowOff>
        </xdr:from>
        <xdr:to>
          <xdr:col>8</xdr:col>
          <xdr:colOff>466725</xdr:colOff>
          <xdr:row>2</xdr:row>
          <xdr:rowOff>66675</xdr:rowOff>
        </xdr:to>
        <xdr:sp macro="" textlink="">
          <xdr:nvSpPr>
            <xdr:cNvPr id="29701" name="Check Box 1" hidden="1">
              <a:extLst>
                <a:ext uri="{63B3BB69-23CF-44E3-9099-C40C66FF867C}">
                  <a14:compatExt spid="_x0000_s29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Tick to prevent the Control Panel from being displayed automatically when the calculator is opened.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3</xdr:row>
          <xdr:rowOff>9525</xdr:rowOff>
        </xdr:from>
        <xdr:to>
          <xdr:col>2</xdr:col>
          <xdr:colOff>247650</xdr:colOff>
          <xdr:row>5</xdr:row>
          <xdr:rowOff>114300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GB" sz="8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Display Control Panel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/>
  <dimension ref="A1:Y62"/>
  <sheetViews>
    <sheetView workbookViewId="0">
      <selection activeCell="E9" sqref="E9:E20"/>
    </sheetView>
  </sheetViews>
  <sheetFormatPr defaultRowHeight="12.75" x14ac:dyDescent="0.2"/>
  <sheetData>
    <row r="1" spans="1:25" x14ac:dyDescent="0.2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</row>
    <row r="2" spans="1:25" x14ac:dyDescent="0.2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</row>
    <row r="3" spans="1:25" x14ac:dyDescent="0.2">
      <c r="A3" s="40"/>
      <c r="B3" s="41"/>
      <c r="C3" s="41"/>
      <c r="D3" s="41"/>
      <c r="E3" s="41"/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</row>
    <row r="4" spans="1:25" x14ac:dyDescent="0.2">
      <c r="A4" s="40"/>
      <c r="B4" s="41"/>
      <c r="C4" s="41"/>
      <c r="D4" s="41"/>
      <c r="E4" s="41"/>
      <c r="F4" s="41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</row>
    <row r="5" spans="1:25" x14ac:dyDescent="0.2">
      <c r="A5" s="40"/>
      <c r="B5" s="42"/>
      <c r="C5" s="41"/>
      <c r="D5" s="42"/>
      <c r="E5" s="42"/>
      <c r="F5" s="42"/>
      <c r="G5" s="97"/>
      <c r="H5" s="97"/>
      <c r="I5" s="97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</row>
    <row r="6" spans="1:25" x14ac:dyDescent="0.2">
      <c r="A6" s="40"/>
      <c r="B6" s="41"/>
      <c r="C6" s="41"/>
      <c r="D6" s="42"/>
      <c r="E6" s="42"/>
      <c r="F6" s="42"/>
      <c r="G6" s="97"/>
      <c r="H6" s="97"/>
      <c r="I6" s="97"/>
      <c r="J6" s="98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</row>
    <row r="7" spans="1:25" x14ac:dyDescent="0.2">
      <c r="A7" s="40"/>
      <c r="B7" s="41"/>
      <c r="C7" s="41"/>
      <c r="D7" s="42"/>
      <c r="E7" s="42"/>
      <c r="F7" s="42"/>
      <c r="G7" s="97"/>
      <c r="H7" s="97"/>
      <c r="I7" s="97"/>
      <c r="J7" s="98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</row>
    <row r="8" spans="1:25" x14ac:dyDescent="0.2">
      <c r="A8" s="40"/>
      <c r="B8" s="44" t="s">
        <v>58</v>
      </c>
      <c r="C8" s="44" t="s">
        <v>59</v>
      </c>
      <c r="D8" s="42"/>
      <c r="E8" s="42"/>
      <c r="F8" s="42" t="str">
        <f>IF(SUM(G$9:G$20)&gt;0,"ENABLED","")</f>
        <v>ENABLED</v>
      </c>
      <c r="G8" s="96" t="s">
        <v>109</v>
      </c>
      <c r="H8" s="96" t="s">
        <v>110</v>
      </c>
      <c r="I8" s="97"/>
      <c r="J8" s="98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</row>
    <row r="9" spans="1:25" x14ac:dyDescent="0.2">
      <c r="A9" s="40"/>
      <c r="B9" s="44" t="str">
        <f>IF(C9="","N","Week 1")</f>
        <v>Week 1</v>
      </c>
      <c r="C9" s="45" t="s">
        <v>170</v>
      </c>
      <c r="D9" s="44" t="s">
        <v>138</v>
      </c>
      <c r="E9" s="44" t="s">
        <v>138</v>
      </c>
      <c r="F9" s="42" t="str">
        <f>IF(SUM(H$9:H$20)&gt;0,"ENABLED","")</f>
        <v>ENABLED</v>
      </c>
      <c r="G9" s="97">
        <v>1</v>
      </c>
      <c r="H9" s="97">
        <v>1</v>
      </c>
      <c r="I9" s="97"/>
      <c r="J9" s="98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</row>
    <row r="10" spans="1:25" x14ac:dyDescent="0.2">
      <c r="A10" s="40"/>
      <c r="B10" s="44" t="str">
        <f>IF(C10="","N","Week 2")</f>
        <v>Week 2</v>
      </c>
      <c r="C10" s="46">
        <v>45718</v>
      </c>
      <c r="D10" s="44" t="s">
        <v>139</v>
      </c>
      <c r="E10" s="44" t="s">
        <v>136</v>
      </c>
      <c r="F10" s="42" t="str">
        <f>IF(ISBLANK(D$9:D$20),"","ENABLED")</f>
        <v>ENABLED</v>
      </c>
      <c r="G10" s="97">
        <v>1</v>
      </c>
      <c r="H10" s="97">
        <v>1</v>
      </c>
      <c r="I10" s="97"/>
      <c r="J10" s="98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</row>
    <row r="11" spans="1:25" x14ac:dyDescent="0.2">
      <c r="A11" s="40"/>
      <c r="B11" s="44" t="str">
        <f>IF(C11="","N","Week 3")</f>
        <v>Week 3</v>
      </c>
      <c r="C11" s="46" t="s">
        <v>171</v>
      </c>
      <c r="D11" s="44" t="s">
        <v>137</v>
      </c>
      <c r="E11" s="44" t="s">
        <v>134</v>
      </c>
      <c r="F11" s="97"/>
      <c r="G11" s="97">
        <v>1</v>
      </c>
      <c r="H11" s="97">
        <v>1</v>
      </c>
      <c r="I11" s="97"/>
      <c r="J11" s="98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</row>
    <row r="12" spans="1:25" x14ac:dyDescent="0.2">
      <c r="A12" s="40"/>
      <c r="B12" s="44" t="str">
        <f>IF(C12="","N","Week 4")</f>
        <v>Week 4</v>
      </c>
      <c r="C12" s="46" t="s">
        <v>172</v>
      </c>
      <c r="D12" s="44" t="s">
        <v>136</v>
      </c>
      <c r="E12" s="44" t="s">
        <v>135</v>
      </c>
      <c r="F12" s="97"/>
      <c r="G12" s="97">
        <v>1</v>
      </c>
      <c r="H12" s="97">
        <v>1</v>
      </c>
      <c r="I12" s="97"/>
      <c r="J12" s="98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3" spans="1:25" x14ac:dyDescent="0.2">
      <c r="A13" s="40"/>
      <c r="B13" s="44" t="str">
        <f>IF(C13="","N","Week 5")</f>
        <v>Week 5</v>
      </c>
      <c r="C13" s="46">
        <v>45393</v>
      </c>
      <c r="D13" s="44" t="s">
        <v>134</v>
      </c>
      <c r="E13" s="44" t="s">
        <v>167</v>
      </c>
      <c r="F13" s="97"/>
      <c r="G13" s="97">
        <v>1</v>
      </c>
      <c r="H13" s="97">
        <v>1</v>
      </c>
      <c r="I13" s="97"/>
      <c r="J13" s="98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</row>
    <row r="14" spans="1:25" x14ac:dyDescent="0.2">
      <c r="A14" s="40"/>
      <c r="B14" s="44" t="str">
        <f>IF(C14="","N","Week 6")</f>
        <v>Week 6</v>
      </c>
      <c r="C14" s="46">
        <v>45607</v>
      </c>
      <c r="D14" s="44" t="s">
        <v>135</v>
      </c>
      <c r="E14" s="44" t="s">
        <v>139</v>
      </c>
      <c r="F14" s="97"/>
      <c r="G14" s="97">
        <v>1</v>
      </c>
      <c r="H14" s="97">
        <v>1</v>
      </c>
      <c r="I14" s="97"/>
      <c r="J14" s="98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</row>
    <row r="15" spans="1:25" x14ac:dyDescent="0.2">
      <c r="A15" s="40"/>
      <c r="B15" s="44" t="str">
        <f>IF(C15="","N","Week 7")</f>
        <v>Week 7</v>
      </c>
      <c r="C15" s="46" t="s">
        <v>173</v>
      </c>
      <c r="D15" s="44" t="s">
        <v>132</v>
      </c>
      <c r="E15" s="44" t="s">
        <v>137</v>
      </c>
      <c r="F15" s="97"/>
      <c r="G15" s="97">
        <v>1</v>
      </c>
      <c r="H15" s="97">
        <v>1</v>
      </c>
      <c r="I15" s="97"/>
      <c r="J15" s="98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 x14ac:dyDescent="0.2">
      <c r="A16" s="40"/>
      <c r="B16" s="44" t="str">
        <f>IF(C16="","N","Week 8")</f>
        <v>Week 8</v>
      </c>
      <c r="C16" s="46">
        <v>45334</v>
      </c>
      <c r="D16" s="44" t="s">
        <v>133</v>
      </c>
      <c r="E16" s="44" t="s">
        <v>132</v>
      </c>
      <c r="F16" s="97"/>
      <c r="G16" s="97">
        <v>1</v>
      </c>
      <c r="H16" s="97">
        <v>1</v>
      </c>
      <c r="I16" s="97"/>
      <c r="J16" s="98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1:25" x14ac:dyDescent="0.2">
      <c r="A17" s="40"/>
      <c r="B17" s="44" t="str">
        <f>IF(C17="","N","Week 9")</f>
        <v>Week 9</v>
      </c>
      <c r="C17" s="46" t="s">
        <v>174</v>
      </c>
      <c r="D17" s="44" t="s">
        <v>167</v>
      </c>
      <c r="E17" s="44" t="s">
        <v>133</v>
      </c>
      <c r="F17" s="97"/>
      <c r="G17" s="97">
        <v>1</v>
      </c>
      <c r="H17" s="97">
        <v>1</v>
      </c>
      <c r="I17" s="97"/>
      <c r="J17" s="98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:25" x14ac:dyDescent="0.2">
      <c r="A18" s="40"/>
      <c r="B18" s="44" t="str">
        <f>IF(C18="","N","Week 10")</f>
        <v>Week 10</v>
      </c>
      <c r="C18" s="46" t="s">
        <v>175</v>
      </c>
      <c r="D18" s="44"/>
      <c r="E18" s="44" t="s">
        <v>140</v>
      </c>
      <c r="F18" s="97"/>
      <c r="G18" s="97"/>
      <c r="H18" s="97"/>
      <c r="I18" s="97"/>
      <c r="J18" s="98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</row>
    <row r="19" spans="1:25" x14ac:dyDescent="0.2">
      <c r="A19" s="40"/>
      <c r="B19" s="44" t="str">
        <f>IF(C19="","N","Week 11")</f>
        <v>Week 11</v>
      </c>
      <c r="C19" s="46" t="s">
        <v>176</v>
      </c>
      <c r="D19" s="44"/>
      <c r="E19" s="44" t="s">
        <v>140</v>
      </c>
      <c r="F19" s="97"/>
      <c r="G19" s="97"/>
      <c r="H19" s="97"/>
      <c r="I19" s="97"/>
      <c r="J19" s="98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</row>
    <row r="20" spans="1:25" x14ac:dyDescent="0.2">
      <c r="A20" s="40"/>
      <c r="B20" s="44" t="str">
        <f>IF(C20="","N","Week 12")</f>
        <v>Week 12</v>
      </c>
      <c r="C20" s="46">
        <v>41995</v>
      </c>
      <c r="D20" s="44"/>
      <c r="E20" s="44" t="s">
        <v>140</v>
      </c>
      <c r="F20" s="97"/>
      <c r="G20" s="97"/>
      <c r="H20" s="97"/>
      <c r="I20" s="97"/>
      <c r="J20" s="98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</row>
    <row r="21" spans="1:25" x14ac:dyDescent="0.2">
      <c r="A21" s="40"/>
      <c r="B21" s="44" t="str">
        <f>IF(C21="","N","Week 13")</f>
        <v>Week 13</v>
      </c>
      <c r="C21" s="46">
        <v>45932</v>
      </c>
      <c r="D21" s="97"/>
      <c r="E21" s="97"/>
      <c r="F21" s="97"/>
      <c r="G21" s="97"/>
      <c r="H21" s="97"/>
      <c r="I21" s="97"/>
      <c r="J21" s="98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</row>
    <row r="22" spans="1:25" x14ac:dyDescent="0.2">
      <c r="A22" s="40"/>
      <c r="B22" s="44" t="str">
        <f>IF(C22="","N","Week 14")</f>
        <v>Week 14</v>
      </c>
      <c r="C22" s="46" t="s">
        <v>177</v>
      </c>
      <c r="D22" s="97"/>
      <c r="E22" s="97"/>
      <c r="F22" s="97"/>
      <c r="G22" s="97"/>
      <c r="H22" s="97"/>
      <c r="I22" s="97"/>
      <c r="J22" s="98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</row>
    <row r="23" spans="1:25" x14ac:dyDescent="0.2">
      <c r="A23" s="40"/>
      <c r="B23" s="44" t="str">
        <f>IF(C23="","N","Week 15")</f>
        <v>Week 15</v>
      </c>
      <c r="C23" s="46">
        <v>45691</v>
      </c>
      <c r="D23" s="97"/>
      <c r="E23" s="97"/>
      <c r="F23" s="97"/>
      <c r="G23" s="97"/>
      <c r="H23" s="97"/>
      <c r="I23" s="97"/>
      <c r="J23" s="98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</row>
    <row r="24" spans="1:25" x14ac:dyDescent="0.2">
      <c r="A24" s="40"/>
      <c r="B24" s="44" t="str">
        <f>IF(C24="","N","Week 16")</f>
        <v>Week 16</v>
      </c>
      <c r="C24" s="46" t="s">
        <v>178</v>
      </c>
      <c r="D24" s="97"/>
      <c r="E24" s="97"/>
      <c r="F24" s="97"/>
      <c r="G24" s="97"/>
      <c r="H24" s="97"/>
      <c r="I24" s="97"/>
      <c r="J24" s="98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</row>
    <row r="25" spans="1:25" x14ac:dyDescent="0.2">
      <c r="A25" s="40"/>
      <c r="B25" s="44" t="str">
        <f>IF(C25="","N","Week 17")</f>
        <v>Week 17</v>
      </c>
      <c r="C25" s="46" t="s">
        <v>179</v>
      </c>
      <c r="D25" s="97"/>
      <c r="E25" s="97"/>
      <c r="F25" s="97"/>
      <c r="G25" s="97"/>
      <c r="H25" s="97"/>
      <c r="I25" s="97"/>
      <c r="J25" s="98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</row>
    <row r="26" spans="1:25" x14ac:dyDescent="0.2">
      <c r="A26" s="40"/>
      <c r="B26" s="44" t="str">
        <f>IF(C26="","N","Week 18")</f>
        <v>Week 18</v>
      </c>
      <c r="C26" s="46">
        <v>45842</v>
      </c>
      <c r="D26" s="97"/>
      <c r="E26" s="97"/>
      <c r="F26" s="97"/>
      <c r="G26" s="97"/>
      <c r="H26" s="97"/>
      <c r="I26" s="97"/>
      <c r="J26" s="98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</row>
    <row r="27" spans="1:25" x14ac:dyDescent="0.2">
      <c r="A27" s="40"/>
      <c r="B27" s="44" t="str">
        <f>IF(C27="","N","Week 19")</f>
        <v>N</v>
      </c>
      <c r="C27" s="46"/>
      <c r="D27" s="97"/>
      <c r="E27" s="97"/>
      <c r="F27" s="97"/>
      <c r="G27" s="97"/>
      <c r="H27" s="97"/>
      <c r="I27" s="97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</row>
    <row r="28" spans="1:25" x14ac:dyDescent="0.2">
      <c r="A28" s="40"/>
      <c r="B28" s="44" t="str">
        <f>IF(C28="","N","Week 20")</f>
        <v>N</v>
      </c>
      <c r="C28" s="46"/>
      <c r="D28" s="97"/>
      <c r="E28" s="97"/>
      <c r="F28" s="97"/>
      <c r="G28" s="97"/>
      <c r="H28" s="97"/>
      <c r="I28" s="97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</row>
    <row r="29" spans="1:25" x14ac:dyDescent="0.2">
      <c r="A29" s="40"/>
      <c r="B29" s="44" t="str">
        <f>IF(C29="","N","Week 21")</f>
        <v>N</v>
      </c>
      <c r="C29" s="46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</row>
    <row r="30" spans="1:25" x14ac:dyDescent="0.2">
      <c r="A30" s="40"/>
      <c r="B30" s="44" t="str">
        <f>IF(C30="","N","Week 22")</f>
        <v>N</v>
      </c>
      <c r="C30" s="46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</row>
    <row r="31" spans="1:25" x14ac:dyDescent="0.2">
      <c r="A31" s="40"/>
      <c r="B31" s="43"/>
      <c r="C31" s="43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</row>
    <row r="32" spans="1:25" x14ac:dyDescent="0.2">
      <c r="A32" s="40"/>
      <c r="B32" s="43"/>
      <c r="C32" s="43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</row>
    <row r="33" spans="1:25" x14ac:dyDescent="0.2">
      <c r="A33" s="40"/>
      <c r="B33" s="43"/>
      <c r="C33" s="43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</row>
    <row r="34" spans="1:25" x14ac:dyDescent="0.2">
      <c r="A34" s="40"/>
      <c r="B34" s="43"/>
      <c r="C34" s="43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</row>
    <row r="35" spans="1:25" x14ac:dyDescent="0.2">
      <c r="A35" s="40"/>
      <c r="B35" s="43"/>
      <c r="C35" s="43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</row>
    <row r="36" spans="1:25" x14ac:dyDescent="0.2">
      <c r="A36" s="40"/>
      <c r="B36" s="43"/>
      <c r="C36" s="43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</row>
    <row r="37" spans="1:25" x14ac:dyDescent="0.2">
      <c r="A37" s="40"/>
      <c r="B37" s="43"/>
      <c r="C37" s="43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</row>
    <row r="38" spans="1:25" x14ac:dyDescent="0.2">
      <c r="A38" s="40"/>
      <c r="B38" s="43"/>
      <c r="C38" s="43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</row>
    <row r="39" spans="1:25" x14ac:dyDescent="0.2">
      <c r="A39" s="40"/>
      <c r="B39" s="43"/>
      <c r="C39" s="43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</row>
    <row r="40" spans="1:25" x14ac:dyDescent="0.2">
      <c r="A40" s="40"/>
      <c r="B40" s="43"/>
      <c r="C40" s="43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</row>
    <row r="41" spans="1:25" x14ac:dyDescent="0.2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</row>
    <row r="42" spans="1:25" x14ac:dyDescent="0.2">
      <c r="A42" s="40"/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</row>
    <row r="43" spans="1:25" x14ac:dyDescent="0.2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</row>
    <row r="44" spans="1:25" x14ac:dyDescent="0.2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</row>
    <row r="45" spans="1:25" x14ac:dyDescent="0.2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</row>
    <row r="46" spans="1:25" x14ac:dyDescent="0.2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</row>
    <row r="47" spans="1:25" x14ac:dyDescent="0.2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</row>
    <row r="48" spans="1:25" x14ac:dyDescent="0.2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</row>
    <row r="49" spans="1:25" x14ac:dyDescent="0.2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</row>
    <row r="50" spans="1:25" x14ac:dyDescent="0.2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</row>
    <row r="51" spans="1:25" x14ac:dyDescent="0.2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</row>
    <row r="52" spans="1:25" x14ac:dyDescent="0.2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</row>
    <row r="53" spans="1:25" x14ac:dyDescent="0.2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</row>
    <row r="54" spans="1:25" x14ac:dyDescent="0.2">
      <c r="A54" s="40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</row>
    <row r="55" spans="1:25" x14ac:dyDescent="0.2">
      <c r="A55" s="40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</row>
    <row r="56" spans="1:25" x14ac:dyDescent="0.2">
      <c r="A56" s="40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</row>
    <row r="57" spans="1:25" x14ac:dyDescent="0.2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</row>
    <row r="58" spans="1:25" x14ac:dyDescent="0.2">
      <c r="A58" s="40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</row>
    <row r="59" spans="1:25" x14ac:dyDescent="0.2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</row>
    <row r="60" spans="1:25" x14ac:dyDescent="0.2">
      <c r="A60" s="40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</row>
    <row r="61" spans="1:25" x14ac:dyDescent="0.2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</row>
    <row r="62" spans="1:25" x14ac:dyDescent="0.2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</row>
  </sheetData>
  <sheetProtection sheet="1" objects="1" scenarios="1" selectLockedCells="1"/>
  <sortState ref="E9:E20">
    <sortCondition ref="E9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701" r:id="rId4" name="Check Box 1">
              <controlPr defaultSize="0" autoFill="0" autoLine="0" autoPict="0" macro="[0]!CheckBox5_Click">
                <anchor moveWithCells="1">
                  <from>
                    <xdr:col>0</xdr:col>
                    <xdr:colOff>590550</xdr:colOff>
                    <xdr:row>1</xdr:row>
                    <xdr:rowOff>0</xdr:rowOff>
                  </from>
                  <to>
                    <xdr:col>8</xdr:col>
                    <xdr:colOff>466725</xdr:colOff>
                    <xdr:row>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5" name="Button 6">
              <controlPr defaultSize="0" print="0" autoFill="0" autoPict="0" macro="[0]!DisplayPanel">
                <anchor moveWithCells="1" sizeWithCells="1">
                  <from>
                    <xdr:col>1</xdr:col>
                    <xdr:colOff>28575</xdr:colOff>
                    <xdr:row>3</xdr:row>
                    <xdr:rowOff>9525</xdr:rowOff>
                  </from>
                  <to>
                    <xdr:col>2</xdr:col>
                    <xdr:colOff>247650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91"/>
  <sheetViews>
    <sheetView showGridLines="0" zoomScaleNormal="100" workbookViewId="0">
      <selection activeCell="K3" sqref="K3"/>
    </sheetView>
  </sheetViews>
  <sheetFormatPr defaultRowHeight="11.25" x14ac:dyDescent="0.2"/>
  <cols>
    <col min="1" max="1" width="7.42578125" style="6" bestFit="1" customWidth="1"/>
    <col min="2" max="2" width="18.5703125" style="5" customWidth="1"/>
    <col min="3" max="8" width="9.140625" style="5"/>
    <col min="9" max="12" width="9.140625" style="8"/>
    <col min="13" max="14" width="9.140625" style="1" hidden="1" customWidth="1"/>
    <col min="15" max="16384" width="9.140625" style="1"/>
  </cols>
  <sheetData>
    <row r="1" spans="1:14" ht="33.75" x14ac:dyDescent="0.2">
      <c r="A1" s="21" t="s">
        <v>4</v>
      </c>
      <c r="B1" s="21" t="s">
        <v>2</v>
      </c>
      <c r="C1" s="22" t="s">
        <v>6</v>
      </c>
      <c r="D1" s="22" t="s">
        <v>21</v>
      </c>
      <c r="E1" s="22" t="s">
        <v>127</v>
      </c>
      <c r="F1" s="22" t="s">
        <v>128</v>
      </c>
      <c r="G1" s="22" t="s">
        <v>8</v>
      </c>
      <c r="H1" s="22" t="s">
        <v>7</v>
      </c>
      <c r="I1" s="22" t="s">
        <v>11</v>
      </c>
      <c r="J1" s="22" t="s">
        <v>129</v>
      </c>
      <c r="K1" s="22" t="s">
        <v>130</v>
      </c>
      <c r="L1" s="108" t="s">
        <v>131</v>
      </c>
    </row>
    <row r="2" spans="1:14" x14ac:dyDescent="0.2">
      <c r="A2" s="17">
        <v>1</v>
      </c>
      <c r="B2" s="18" t="s">
        <v>149</v>
      </c>
      <c r="C2" s="18">
        <v>9</v>
      </c>
      <c r="D2" s="18">
        <v>8</v>
      </c>
      <c r="E2" s="18">
        <v>19</v>
      </c>
      <c r="F2" s="18">
        <v>16</v>
      </c>
      <c r="G2" s="18">
        <v>9263</v>
      </c>
      <c r="H2" s="18">
        <v>402</v>
      </c>
      <c r="I2" s="20">
        <v>44.666666666666664</v>
      </c>
      <c r="J2" s="20">
        <v>21.157894736842106</v>
      </c>
      <c r="K2" s="19">
        <v>487.5263157894737</v>
      </c>
      <c r="L2" s="19">
        <v>69.126865671641781</v>
      </c>
      <c r="M2" s="1">
        <v>1</v>
      </c>
      <c r="N2" s="1">
        <v>1</v>
      </c>
    </row>
    <row r="3" spans="1:14" x14ac:dyDescent="0.2">
      <c r="A3" s="17">
        <f>IF(B3="","",M3)</f>
        <v>2</v>
      </c>
      <c r="B3" s="35" t="s">
        <v>151</v>
      </c>
      <c r="C3" s="35">
        <v>10</v>
      </c>
      <c r="D3" s="35">
        <v>9</v>
      </c>
      <c r="E3" s="35">
        <v>22</v>
      </c>
      <c r="F3" s="35">
        <v>18</v>
      </c>
      <c r="G3" s="35">
        <v>10714</v>
      </c>
      <c r="H3" s="35">
        <v>510</v>
      </c>
      <c r="I3" s="111">
        <v>51</v>
      </c>
      <c r="J3" s="111">
        <v>23.181818181818183</v>
      </c>
      <c r="K3" s="109">
        <v>487</v>
      </c>
      <c r="L3" s="109">
        <v>63.023529411764706</v>
      </c>
      <c r="M3" s="1">
        <f>IF(L3=L2,A2,N3)</f>
        <v>2</v>
      </c>
      <c r="N3" s="1">
        <f>SUM(N2+1)</f>
        <v>2</v>
      </c>
    </row>
    <row r="4" spans="1:14" x14ac:dyDescent="0.2">
      <c r="A4" s="17">
        <f t="shared" ref="A4:A67" si="0">IF(B4="","",M4)</f>
        <v>3</v>
      </c>
      <c r="B4" s="35" t="s">
        <v>154</v>
      </c>
      <c r="C4" s="35">
        <v>12</v>
      </c>
      <c r="D4" s="35">
        <v>11</v>
      </c>
      <c r="E4" s="35">
        <v>26</v>
      </c>
      <c r="F4" s="35">
        <v>22</v>
      </c>
      <c r="G4" s="35">
        <v>12765</v>
      </c>
      <c r="H4" s="35">
        <v>612</v>
      </c>
      <c r="I4" s="111">
        <v>51</v>
      </c>
      <c r="J4" s="111">
        <v>23.53846153846154</v>
      </c>
      <c r="K4" s="109">
        <v>490.96153846153845</v>
      </c>
      <c r="L4" s="109">
        <v>62.57352941176471</v>
      </c>
      <c r="M4" s="1">
        <f t="shared" ref="M4:M67" si="1">IF(L4=L3,A3,N4)</f>
        <v>3</v>
      </c>
      <c r="N4" s="1">
        <f t="shared" ref="N4:N67" si="2">SUM(N3+1)</f>
        <v>3</v>
      </c>
    </row>
    <row r="5" spans="1:14" x14ac:dyDescent="0.2">
      <c r="A5" s="17">
        <f t="shared" si="0"/>
        <v>4</v>
      </c>
      <c r="B5" s="35" t="s">
        <v>153</v>
      </c>
      <c r="C5" s="35">
        <v>12</v>
      </c>
      <c r="D5" s="35">
        <v>11</v>
      </c>
      <c r="E5" s="35">
        <v>26</v>
      </c>
      <c r="F5" s="35">
        <v>23</v>
      </c>
      <c r="G5" s="35">
        <v>12749</v>
      </c>
      <c r="H5" s="35">
        <v>612</v>
      </c>
      <c r="I5" s="111">
        <v>51</v>
      </c>
      <c r="J5" s="111">
        <v>23.53846153846154</v>
      </c>
      <c r="K5" s="109">
        <v>490.34615384615387</v>
      </c>
      <c r="L5" s="109">
        <v>62.495098039215691</v>
      </c>
      <c r="M5" s="1">
        <f t="shared" si="1"/>
        <v>4</v>
      </c>
      <c r="N5" s="1">
        <f t="shared" si="2"/>
        <v>4</v>
      </c>
    </row>
    <row r="6" spans="1:14" x14ac:dyDescent="0.2">
      <c r="A6" s="17">
        <f t="shared" si="0"/>
        <v>5</v>
      </c>
      <c r="B6" s="18" t="s">
        <v>142</v>
      </c>
      <c r="C6" s="18">
        <v>11</v>
      </c>
      <c r="D6" s="18">
        <v>7</v>
      </c>
      <c r="E6" s="18">
        <v>27</v>
      </c>
      <c r="F6" s="18">
        <v>17</v>
      </c>
      <c r="G6" s="18">
        <v>13100</v>
      </c>
      <c r="H6" s="18">
        <v>659</v>
      </c>
      <c r="I6" s="20">
        <v>59.909090909090907</v>
      </c>
      <c r="J6" s="20">
        <v>24.407407407407408</v>
      </c>
      <c r="K6" s="19">
        <v>485.18518518518516</v>
      </c>
      <c r="L6" s="19">
        <v>59.635811836115323</v>
      </c>
      <c r="M6" s="1">
        <f t="shared" si="1"/>
        <v>5</v>
      </c>
      <c r="N6" s="1">
        <f t="shared" si="2"/>
        <v>5</v>
      </c>
    </row>
    <row r="7" spans="1:14" x14ac:dyDescent="0.2">
      <c r="A7" s="17">
        <f t="shared" si="0"/>
        <v>6</v>
      </c>
      <c r="B7" s="18" t="s">
        <v>237</v>
      </c>
      <c r="C7" s="18">
        <v>12</v>
      </c>
      <c r="D7" s="18">
        <v>9</v>
      </c>
      <c r="E7" s="18">
        <v>27</v>
      </c>
      <c r="F7" s="18">
        <v>20</v>
      </c>
      <c r="G7" s="18">
        <v>13305</v>
      </c>
      <c r="H7" s="18">
        <v>691</v>
      </c>
      <c r="I7" s="20">
        <v>57.583333333333336</v>
      </c>
      <c r="J7" s="20">
        <v>25.592592592592592</v>
      </c>
      <c r="K7" s="19">
        <v>492.77777777777777</v>
      </c>
      <c r="L7" s="19">
        <v>57.764109985528222</v>
      </c>
      <c r="M7" s="1">
        <f t="shared" si="1"/>
        <v>6</v>
      </c>
      <c r="N7" s="1">
        <f t="shared" si="2"/>
        <v>6</v>
      </c>
    </row>
    <row r="8" spans="1:14" x14ac:dyDescent="0.2">
      <c r="A8" s="17">
        <f t="shared" si="0"/>
        <v>7</v>
      </c>
      <c r="B8" s="18" t="s">
        <v>147</v>
      </c>
      <c r="C8" s="18">
        <v>10</v>
      </c>
      <c r="D8" s="18">
        <v>8</v>
      </c>
      <c r="E8" s="18">
        <v>24</v>
      </c>
      <c r="F8" s="18">
        <v>18</v>
      </c>
      <c r="G8" s="18">
        <v>11662</v>
      </c>
      <c r="H8" s="18">
        <v>608</v>
      </c>
      <c r="I8" s="20">
        <v>60.8</v>
      </c>
      <c r="J8" s="20">
        <v>25.333333333333332</v>
      </c>
      <c r="K8" s="19">
        <v>485.91666666666669</v>
      </c>
      <c r="L8" s="19">
        <v>57.54276315789474</v>
      </c>
      <c r="M8" s="1">
        <f t="shared" si="1"/>
        <v>7</v>
      </c>
      <c r="N8" s="1">
        <f t="shared" si="2"/>
        <v>7</v>
      </c>
    </row>
    <row r="9" spans="1:14" x14ac:dyDescent="0.2">
      <c r="A9" s="17">
        <f t="shared" si="0"/>
        <v>8</v>
      </c>
      <c r="B9" s="35" t="s">
        <v>162</v>
      </c>
      <c r="C9" s="18">
        <v>10</v>
      </c>
      <c r="D9" s="18">
        <v>9</v>
      </c>
      <c r="E9" s="18">
        <v>22</v>
      </c>
      <c r="F9" s="18">
        <v>18</v>
      </c>
      <c r="G9" s="18">
        <v>10493</v>
      </c>
      <c r="H9" s="18">
        <v>554</v>
      </c>
      <c r="I9" s="20">
        <v>55.4</v>
      </c>
      <c r="J9" s="20">
        <v>25.181818181818183</v>
      </c>
      <c r="K9" s="19">
        <v>476.95454545454544</v>
      </c>
      <c r="L9" s="19">
        <v>56.821299638989167</v>
      </c>
      <c r="M9" s="1">
        <f t="shared" si="1"/>
        <v>8</v>
      </c>
      <c r="N9" s="1">
        <f t="shared" si="2"/>
        <v>8</v>
      </c>
    </row>
    <row r="10" spans="1:14" x14ac:dyDescent="0.2">
      <c r="A10" s="17">
        <f t="shared" si="0"/>
        <v>9</v>
      </c>
      <c r="B10" s="18" t="s">
        <v>158</v>
      </c>
      <c r="C10" s="18">
        <v>11</v>
      </c>
      <c r="D10" s="18">
        <v>9</v>
      </c>
      <c r="E10" s="18">
        <v>26</v>
      </c>
      <c r="F10" s="18">
        <v>18</v>
      </c>
      <c r="G10" s="18">
        <v>12648</v>
      </c>
      <c r="H10" s="18">
        <v>668</v>
      </c>
      <c r="I10" s="20">
        <v>60.727272727272727</v>
      </c>
      <c r="J10" s="20">
        <v>25.692307692307693</v>
      </c>
      <c r="K10" s="19">
        <v>486.46153846153845</v>
      </c>
      <c r="L10" s="19">
        <v>56.802395209580837</v>
      </c>
      <c r="M10" s="1">
        <f t="shared" si="1"/>
        <v>9</v>
      </c>
      <c r="N10" s="1">
        <f t="shared" si="2"/>
        <v>9</v>
      </c>
    </row>
    <row r="11" spans="1:14" x14ac:dyDescent="0.2">
      <c r="A11" s="17">
        <f t="shared" si="0"/>
        <v>10</v>
      </c>
      <c r="B11" s="18" t="s">
        <v>188</v>
      </c>
      <c r="C11" s="18">
        <v>7</v>
      </c>
      <c r="D11" s="18">
        <v>2</v>
      </c>
      <c r="E11" s="18">
        <v>17</v>
      </c>
      <c r="F11" s="18">
        <v>5</v>
      </c>
      <c r="G11" s="18">
        <v>7978</v>
      </c>
      <c r="H11" s="18">
        <v>437</v>
      </c>
      <c r="I11" s="20">
        <v>62.428571428571431</v>
      </c>
      <c r="J11" s="20">
        <v>25.705882352941178</v>
      </c>
      <c r="K11" s="19">
        <v>469.29411764705884</v>
      </c>
      <c r="L11" s="19">
        <v>54.768878718535476</v>
      </c>
      <c r="M11" s="1">
        <f t="shared" si="1"/>
        <v>10</v>
      </c>
      <c r="N11" s="1">
        <f t="shared" si="2"/>
        <v>10</v>
      </c>
    </row>
    <row r="12" spans="1:14" x14ac:dyDescent="0.2">
      <c r="A12" s="17">
        <f t="shared" si="0"/>
        <v>11</v>
      </c>
      <c r="B12" s="35" t="s">
        <v>287</v>
      </c>
      <c r="C12" s="18">
        <v>1</v>
      </c>
      <c r="D12" s="18">
        <v>0</v>
      </c>
      <c r="E12" s="18">
        <v>2</v>
      </c>
      <c r="F12" s="18">
        <v>0</v>
      </c>
      <c r="G12" s="18">
        <v>765</v>
      </c>
      <c r="H12" s="18">
        <v>42</v>
      </c>
      <c r="I12" s="20">
        <v>42</v>
      </c>
      <c r="J12" s="20">
        <v>21</v>
      </c>
      <c r="K12" s="19">
        <v>382.5</v>
      </c>
      <c r="L12" s="19">
        <v>54.642857142857146</v>
      </c>
      <c r="M12" s="1">
        <f t="shared" si="1"/>
        <v>11</v>
      </c>
      <c r="N12" s="1">
        <f t="shared" si="2"/>
        <v>11</v>
      </c>
    </row>
    <row r="13" spans="1:14" x14ac:dyDescent="0.2">
      <c r="A13" s="17">
        <f t="shared" si="0"/>
        <v>12</v>
      </c>
      <c r="B13" s="18" t="s">
        <v>258</v>
      </c>
      <c r="C13" s="18">
        <v>2</v>
      </c>
      <c r="D13" s="18">
        <v>1</v>
      </c>
      <c r="E13" s="18">
        <v>6</v>
      </c>
      <c r="F13" s="18">
        <v>3</v>
      </c>
      <c r="G13" s="18">
        <v>2960</v>
      </c>
      <c r="H13" s="18">
        <v>163</v>
      </c>
      <c r="I13" s="20">
        <v>81.5</v>
      </c>
      <c r="J13" s="20">
        <v>27.166666666666668</v>
      </c>
      <c r="K13" s="19">
        <v>493.33333333333331</v>
      </c>
      <c r="L13" s="19">
        <v>54.478527607361968</v>
      </c>
      <c r="M13" s="1">
        <f t="shared" si="1"/>
        <v>12</v>
      </c>
      <c r="N13" s="1">
        <f t="shared" si="2"/>
        <v>12</v>
      </c>
    </row>
    <row r="14" spans="1:14" x14ac:dyDescent="0.2">
      <c r="A14" s="17">
        <f t="shared" si="0"/>
        <v>13</v>
      </c>
      <c r="B14" s="18" t="s">
        <v>184</v>
      </c>
      <c r="C14" s="18">
        <v>11</v>
      </c>
      <c r="D14" s="18">
        <v>7</v>
      </c>
      <c r="E14" s="18">
        <v>23</v>
      </c>
      <c r="F14" s="18">
        <v>14</v>
      </c>
      <c r="G14" s="18">
        <v>10468</v>
      </c>
      <c r="H14" s="18">
        <v>580</v>
      </c>
      <c r="I14" s="20">
        <v>52.727272727272727</v>
      </c>
      <c r="J14" s="20">
        <v>25.217391304347824</v>
      </c>
      <c r="K14" s="19">
        <v>455.13043478260869</v>
      </c>
      <c r="L14" s="19">
        <v>54.144827586206901</v>
      </c>
      <c r="M14" s="1">
        <f t="shared" si="1"/>
        <v>13</v>
      </c>
      <c r="N14" s="1">
        <f t="shared" si="2"/>
        <v>13</v>
      </c>
    </row>
    <row r="15" spans="1:14" x14ac:dyDescent="0.2">
      <c r="A15" s="17">
        <f t="shared" si="0"/>
        <v>14</v>
      </c>
      <c r="B15" s="35" t="s">
        <v>195</v>
      </c>
      <c r="C15" s="18">
        <v>12</v>
      </c>
      <c r="D15" s="18">
        <v>9</v>
      </c>
      <c r="E15" s="18">
        <v>28</v>
      </c>
      <c r="F15" s="18">
        <v>20</v>
      </c>
      <c r="G15" s="18">
        <v>13811</v>
      </c>
      <c r="H15" s="18">
        <v>766</v>
      </c>
      <c r="I15" s="20">
        <v>63.833333333333336</v>
      </c>
      <c r="J15" s="20">
        <v>27.357142857142858</v>
      </c>
      <c r="K15" s="19">
        <v>493.25</v>
      </c>
      <c r="L15" s="19">
        <v>54.090078328981726</v>
      </c>
      <c r="M15" s="1">
        <f t="shared" si="1"/>
        <v>14</v>
      </c>
      <c r="N15" s="1">
        <f t="shared" si="2"/>
        <v>14</v>
      </c>
    </row>
    <row r="16" spans="1:14" x14ac:dyDescent="0.2">
      <c r="A16" s="17">
        <f t="shared" si="0"/>
        <v>15</v>
      </c>
      <c r="B16" s="18" t="s">
        <v>340</v>
      </c>
      <c r="C16" s="18">
        <v>4</v>
      </c>
      <c r="D16" s="18">
        <v>4</v>
      </c>
      <c r="E16" s="18">
        <v>11</v>
      </c>
      <c r="F16" s="18">
        <v>8</v>
      </c>
      <c r="G16" s="18">
        <v>5436</v>
      </c>
      <c r="H16" s="18">
        <v>308</v>
      </c>
      <c r="I16" s="20">
        <v>77</v>
      </c>
      <c r="J16" s="20">
        <v>28</v>
      </c>
      <c r="K16" s="19">
        <v>494.18181818181819</v>
      </c>
      <c r="L16" s="19">
        <v>52.94805194805194</v>
      </c>
      <c r="M16" s="1">
        <f t="shared" si="1"/>
        <v>15</v>
      </c>
      <c r="N16" s="1">
        <f t="shared" si="2"/>
        <v>15</v>
      </c>
    </row>
    <row r="17" spans="1:14" x14ac:dyDescent="0.2">
      <c r="A17" s="17">
        <f t="shared" si="0"/>
        <v>16</v>
      </c>
      <c r="B17" s="18" t="s">
        <v>227</v>
      </c>
      <c r="C17" s="18">
        <v>4</v>
      </c>
      <c r="D17" s="18">
        <v>2</v>
      </c>
      <c r="E17" s="18">
        <v>10</v>
      </c>
      <c r="F17" s="18">
        <v>5</v>
      </c>
      <c r="G17" s="18">
        <v>4868</v>
      </c>
      <c r="H17" s="18">
        <v>276</v>
      </c>
      <c r="I17" s="20">
        <v>69</v>
      </c>
      <c r="J17" s="20">
        <v>27.6</v>
      </c>
      <c r="K17" s="19">
        <v>486.8</v>
      </c>
      <c r="L17" s="19">
        <v>52.913043478260867</v>
      </c>
      <c r="M17" s="1">
        <f t="shared" si="1"/>
        <v>16</v>
      </c>
      <c r="N17" s="1">
        <f t="shared" si="2"/>
        <v>16</v>
      </c>
    </row>
    <row r="18" spans="1:14" x14ac:dyDescent="0.2">
      <c r="A18" s="17">
        <f t="shared" si="0"/>
        <v>17</v>
      </c>
      <c r="B18" s="18" t="s">
        <v>225</v>
      </c>
      <c r="C18" s="18">
        <v>7</v>
      </c>
      <c r="D18" s="18">
        <v>4</v>
      </c>
      <c r="E18" s="18">
        <v>15</v>
      </c>
      <c r="F18" s="18">
        <v>8</v>
      </c>
      <c r="G18" s="18">
        <v>6908</v>
      </c>
      <c r="H18" s="18">
        <v>394</v>
      </c>
      <c r="I18" s="20">
        <v>56.285714285714285</v>
      </c>
      <c r="J18" s="20">
        <v>26.266666666666666</v>
      </c>
      <c r="K18" s="19">
        <v>460.53333333333336</v>
      </c>
      <c r="L18" s="19">
        <v>52.598984771573598</v>
      </c>
      <c r="M18" s="1">
        <f t="shared" si="1"/>
        <v>17</v>
      </c>
      <c r="N18" s="1">
        <f t="shared" si="2"/>
        <v>17</v>
      </c>
    </row>
    <row r="19" spans="1:14" x14ac:dyDescent="0.2">
      <c r="A19" s="17">
        <f t="shared" si="0"/>
        <v>18</v>
      </c>
      <c r="B19" s="18" t="s">
        <v>185</v>
      </c>
      <c r="C19" s="18">
        <v>12</v>
      </c>
      <c r="D19" s="18">
        <v>9</v>
      </c>
      <c r="E19" s="18">
        <v>28</v>
      </c>
      <c r="F19" s="18">
        <v>19</v>
      </c>
      <c r="G19" s="18">
        <v>13415</v>
      </c>
      <c r="H19" s="18">
        <v>769</v>
      </c>
      <c r="I19" s="20">
        <v>64.083333333333329</v>
      </c>
      <c r="J19" s="20">
        <v>27.464285714285715</v>
      </c>
      <c r="K19" s="19">
        <v>479.10714285714283</v>
      </c>
      <c r="L19" s="19">
        <v>52.334200260078021</v>
      </c>
      <c r="M19" s="1">
        <f t="shared" si="1"/>
        <v>18</v>
      </c>
      <c r="N19" s="1">
        <f t="shared" si="2"/>
        <v>18</v>
      </c>
    </row>
    <row r="20" spans="1:14" x14ac:dyDescent="0.2">
      <c r="A20" s="17">
        <f t="shared" si="0"/>
        <v>19</v>
      </c>
      <c r="B20" s="35" t="s">
        <v>165</v>
      </c>
      <c r="C20" s="35">
        <v>12</v>
      </c>
      <c r="D20" s="35">
        <v>9</v>
      </c>
      <c r="E20" s="35">
        <v>30</v>
      </c>
      <c r="F20" s="35">
        <v>20</v>
      </c>
      <c r="G20" s="35">
        <v>14615</v>
      </c>
      <c r="H20" s="35">
        <v>839</v>
      </c>
      <c r="I20" s="111">
        <v>69.916666666666671</v>
      </c>
      <c r="J20" s="111">
        <v>27.966666666666665</v>
      </c>
      <c r="K20" s="109">
        <v>487.16666666666669</v>
      </c>
      <c r="L20" s="109">
        <v>52.25864123957092</v>
      </c>
      <c r="M20" s="1">
        <f t="shared" si="1"/>
        <v>19</v>
      </c>
      <c r="N20" s="1">
        <f t="shared" si="2"/>
        <v>19</v>
      </c>
    </row>
    <row r="21" spans="1:14" x14ac:dyDescent="0.2">
      <c r="A21" s="17">
        <f t="shared" si="0"/>
        <v>20</v>
      </c>
      <c r="B21" s="18" t="s">
        <v>145</v>
      </c>
      <c r="C21" s="18">
        <v>11</v>
      </c>
      <c r="D21" s="18">
        <v>6</v>
      </c>
      <c r="E21" s="18">
        <v>26</v>
      </c>
      <c r="F21" s="18">
        <v>14</v>
      </c>
      <c r="G21" s="18">
        <v>12390</v>
      </c>
      <c r="H21" s="18">
        <v>712</v>
      </c>
      <c r="I21" s="20">
        <v>64.727272727272734</v>
      </c>
      <c r="J21" s="20">
        <v>27.384615384615383</v>
      </c>
      <c r="K21" s="19">
        <v>476.53846153846155</v>
      </c>
      <c r="L21" s="19">
        <v>52.205056179775276</v>
      </c>
      <c r="M21" s="1">
        <f t="shared" si="1"/>
        <v>20</v>
      </c>
      <c r="N21" s="1">
        <f t="shared" si="2"/>
        <v>20</v>
      </c>
    </row>
    <row r="22" spans="1:14" x14ac:dyDescent="0.2">
      <c r="A22" s="17">
        <f t="shared" si="0"/>
        <v>21</v>
      </c>
      <c r="B22" s="18" t="s">
        <v>141</v>
      </c>
      <c r="C22" s="18">
        <v>12</v>
      </c>
      <c r="D22" s="18">
        <v>7</v>
      </c>
      <c r="E22" s="18">
        <v>30</v>
      </c>
      <c r="F22" s="18">
        <v>17</v>
      </c>
      <c r="G22" s="18">
        <v>14105</v>
      </c>
      <c r="H22" s="18">
        <v>818</v>
      </c>
      <c r="I22" s="20">
        <v>68.166666666666671</v>
      </c>
      <c r="J22" s="20">
        <v>27.266666666666666</v>
      </c>
      <c r="K22" s="19">
        <v>470.16666666666669</v>
      </c>
      <c r="L22" s="19">
        <v>51.729828850855739</v>
      </c>
      <c r="M22" s="1">
        <f t="shared" si="1"/>
        <v>21</v>
      </c>
      <c r="N22" s="1">
        <f t="shared" si="2"/>
        <v>21</v>
      </c>
    </row>
    <row r="23" spans="1:14" x14ac:dyDescent="0.2">
      <c r="A23" s="17">
        <f t="shared" si="0"/>
        <v>22</v>
      </c>
      <c r="B23" s="35" t="s">
        <v>152</v>
      </c>
      <c r="C23" s="35">
        <v>12</v>
      </c>
      <c r="D23" s="35">
        <v>6</v>
      </c>
      <c r="E23" s="35">
        <v>28</v>
      </c>
      <c r="F23" s="35">
        <v>13</v>
      </c>
      <c r="G23" s="35">
        <v>12705</v>
      </c>
      <c r="H23" s="35">
        <v>737</v>
      </c>
      <c r="I23" s="111">
        <v>61.416666666666664</v>
      </c>
      <c r="J23" s="111">
        <v>26.321428571428573</v>
      </c>
      <c r="K23" s="109">
        <v>453.75</v>
      </c>
      <c r="L23" s="109">
        <v>51.71641791044776</v>
      </c>
      <c r="M23" s="1">
        <f t="shared" si="1"/>
        <v>22</v>
      </c>
      <c r="N23" s="1">
        <f t="shared" si="2"/>
        <v>22</v>
      </c>
    </row>
    <row r="24" spans="1:14" x14ac:dyDescent="0.2">
      <c r="A24" s="17">
        <f t="shared" si="0"/>
        <v>23</v>
      </c>
      <c r="B24" s="18" t="s">
        <v>146</v>
      </c>
      <c r="C24" s="18">
        <v>10</v>
      </c>
      <c r="D24" s="18">
        <v>6</v>
      </c>
      <c r="E24" s="18">
        <v>28</v>
      </c>
      <c r="F24" s="18">
        <v>16</v>
      </c>
      <c r="G24" s="18">
        <v>13536</v>
      </c>
      <c r="H24" s="18">
        <v>793</v>
      </c>
      <c r="I24" s="20">
        <v>79.3</v>
      </c>
      <c r="J24" s="20">
        <v>28.321428571428573</v>
      </c>
      <c r="K24" s="19">
        <v>483.42857142857144</v>
      </c>
      <c r="L24" s="19">
        <v>51.208070617906685</v>
      </c>
      <c r="M24" s="1">
        <f t="shared" si="1"/>
        <v>23</v>
      </c>
      <c r="N24" s="1">
        <f t="shared" si="2"/>
        <v>23</v>
      </c>
    </row>
    <row r="25" spans="1:14" x14ac:dyDescent="0.2">
      <c r="A25" s="17">
        <f t="shared" si="0"/>
        <v>24</v>
      </c>
      <c r="B25" s="18" t="s">
        <v>159</v>
      </c>
      <c r="C25" s="18">
        <v>6</v>
      </c>
      <c r="D25" s="18">
        <v>3</v>
      </c>
      <c r="E25" s="18">
        <v>14</v>
      </c>
      <c r="F25" s="18">
        <v>8</v>
      </c>
      <c r="G25" s="18">
        <v>6766</v>
      </c>
      <c r="H25" s="18">
        <v>398</v>
      </c>
      <c r="I25" s="20">
        <v>66.333333333333329</v>
      </c>
      <c r="J25" s="20">
        <v>28.428571428571427</v>
      </c>
      <c r="K25" s="19">
        <v>483.28571428571428</v>
      </c>
      <c r="L25" s="19">
        <v>51</v>
      </c>
      <c r="M25" s="1">
        <f t="shared" si="1"/>
        <v>24</v>
      </c>
      <c r="N25" s="1">
        <f t="shared" si="2"/>
        <v>24</v>
      </c>
    </row>
    <row r="26" spans="1:14" x14ac:dyDescent="0.2">
      <c r="A26" s="17">
        <f t="shared" si="0"/>
        <v>25</v>
      </c>
      <c r="B26" s="18" t="s">
        <v>303</v>
      </c>
      <c r="C26" s="18">
        <v>1</v>
      </c>
      <c r="D26" s="18">
        <v>1</v>
      </c>
      <c r="E26" s="18">
        <v>2</v>
      </c>
      <c r="F26" s="18">
        <v>2</v>
      </c>
      <c r="G26" s="18">
        <v>1002</v>
      </c>
      <c r="H26" s="18">
        <v>59</v>
      </c>
      <c r="I26" s="20">
        <v>59</v>
      </c>
      <c r="J26" s="20">
        <v>29.5</v>
      </c>
      <c r="K26" s="19">
        <v>501</v>
      </c>
      <c r="L26" s="19">
        <v>50.949152542372879</v>
      </c>
      <c r="M26" s="1">
        <f t="shared" si="1"/>
        <v>25</v>
      </c>
      <c r="N26" s="1">
        <f t="shared" si="2"/>
        <v>25</v>
      </c>
    </row>
    <row r="27" spans="1:14" x14ac:dyDescent="0.2">
      <c r="A27" s="17">
        <f t="shared" si="0"/>
        <v>25</v>
      </c>
      <c r="B27" s="18" t="s">
        <v>201</v>
      </c>
      <c r="C27" s="18">
        <v>1</v>
      </c>
      <c r="D27" s="18">
        <v>1</v>
      </c>
      <c r="E27" s="18">
        <v>2</v>
      </c>
      <c r="F27" s="18">
        <v>2</v>
      </c>
      <c r="G27" s="18">
        <v>1002</v>
      </c>
      <c r="H27" s="18">
        <v>59</v>
      </c>
      <c r="I27" s="20">
        <v>59</v>
      </c>
      <c r="J27" s="20">
        <v>29.5</v>
      </c>
      <c r="K27" s="19">
        <v>501</v>
      </c>
      <c r="L27" s="19">
        <v>50.949152542372879</v>
      </c>
      <c r="M27" s="1">
        <f t="shared" si="1"/>
        <v>25</v>
      </c>
      <c r="N27" s="1">
        <f t="shared" si="2"/>
        <v>26</v>
      </c>
    </row>
    <row r="28" spans="1:14" x14ac:dyDescent="0.2">
      <c r="A28" s="17">
        <f t="shared" si="0"/>
        <v>27</v>
      </c>
      <c r="B28" s="18" t="s">
        <v>191</v>
      </c>
      <c r="C28" s="18">
        <v>12</v>
      </c>
      <c r="D28" s="18">
        <v>10</v>
      </c>
      <c r="E28" s="18">
        <v>28</v>
      </c>
      <c r="F28" s="18">
        <v>20</v>
      </c>
      <c r="G28" s="18">
        <v>13634</v>
      </c>
      <c r="H28" s="18">
        <v>806</v>
      </c>
      <c r="I28" s="20">
        <v>67.166666666666671</v>
      </c>
      <c r="J28" s="20">
        <v>28.785714285714285</v>
      </c>
      <c r="K28" s="19">
        <v>486.92857142857144</v>
      </c>
      <c r="L28" s="19">
        <v>50.746898263027298</v>
      </c>
      <c r="M28" s="1">
        <f t="shared" si="1"/>
        <v>27</v>
      </c>
      <c r="N28" s="1">
        <f t="shared" si="2"/>
        <v>27</v>
      </c>
    </row>
    <row r="29" spans="1:14" x14ac:dyDescent="0.2">
      <c r="A29" s="17">
        <f t="shared" si="0"/>
        <v>28</v>
      </c>
      <c r="B29" s="18" t="s">
        <v>155</v>
      </c>
      <c r="C29" s="18">
        <v>9</v>
      </c>
      <c r="D29" s="18">
        <v>6</v>
      </c>
      <c r="E29" s="18">
        <v>25</v>
      </c>
      <c r="F29" s="18">
        <v>15</v>
      </c>
      <c r="G29" s="18">
        <v>12040</v>
      </c>
      <c r="H29" s="18">
        <v>712</v>
      </c>
      <c r="I29" s="20">
        <v>79.111111111111114</v>
      </c>
      <c r="J29" s="20">
        <v>28.48</v>
      </c>
      <c r="K29" s="19">
        <v>481.6</v>
      </c>
      <c r="L29" s="19">
        <v>50.730337078651687</v>
      </c>
      <c r="M29" s="1">
        <f t="shared" si="1"/>
        <v>28</v>
      </c>
      <c r="N29" s="1">
        <f t="shared" si="2"/>
        <v>28</v>
      </c>
    </row>
    <row r="30" spans="1:14" x14ac:dyDescent="0.2">
      <c r="A30" s="17">
        <f t="shared" si="0"/>
        <v>29</v>
      </c>
      <c r="B30" s="18" t="s">
        <v>157</v>
      </c>
      <c r="C30" s="18">
        <v>11</v>
      </c>
      <c r="D30" s="18">
        <v>3</v>
      </c>
      <c r="E30" s="18">
        <v>27</v>
      </c>
      <c r="F30" s="18">
        <v>10</v>
      </c>
      <c r="G30" s="18">
        <v>12394</v>
      </c>
      <c r="H30" s="18">
        <v>734</v>
      </c>
      <c r="I30" s="20">
        <v>66.727272727272734</v>
      </c>
      <c r="J30" s="20">
        <v>27.185185185185187</v>
      </c>
      <c r="K30" s="19">
        <v>459.03703703703701</v>
      </c>
      <c r="L30" s="19">
        <v>50.656675749318801</v>
      </c>
      <c r="M30" s="1">
        <f t="shared" si="1"/>
        <v>29</v>
      </c>
      <c r="N30" s="1">
        <f t="shared" si="2"/>
        <v>29</v>
      </c>
    </row>
    <row r="31" spans="1:14" x14ac:dyDescent="0.2">
      <c r="A31" s="17">
        <f t="shared" si="0"/>
        <v>30</v>
      </c>
      <c r="B31" s="18" t="s">
        <v>341</v>
      </c>
      <c r="C31" s="18">
        <v>3</v>
      </c>
      <c r="D31" s="18">
        <v>0</v>
      </c>
      <c r="E31" s="18">
        <v>7</v>
      </c>
      <c r="F31" s="18">
        <v>1</v>
      </c>
      <c r="G31" s="18">
        <v>3165</v>
      </c>
      <c r="H31" s="18">
        <v>189</v>
      </c>
      <c r="I31" s="20">
        <v>63</v>
      </c>
      <c r="J31" s="20">
        <v>27</v>
      </c>
      <c r="K31" s="19">
        <v>452.14285714285717</v>
      </c>
      <c r="L31" s="19">
        <v>50.238095238095241</v>
      </c>
      <c r="M31" s="1">
        <f t="shared" si="1"/>
        <v>30</v>
      </c>
      <c r="N31" s="1">
        <f t="shared" si="2"/>
        <v>30</v>
      </c>
    </row>
    <row r="32" spans="1:14" x14ac:dyDescent="0.2">
      <c r="A32" s="17">
        <f t="shared" si="0"/>
        <v>31</v>
      </c>
      <c r="B32" s="18" t="s">
        <v>339</v>
      </c>
      <c r="C32" s="18">
        <v>4</v>
      </c>
      <c r="D32" s="18">
        <v>2</v>
      </c>
      <c r="E32" s="18">
        <v>11</v>
      </c>
      <c r="F32" s="18">
        <v>6</v>
      </c>
      <c r="G32" s="18">
        <v>5338</v>
      </c>
      <c r="H32" s="18">
        <v>320</v>
      </c>
      <c r="I32" s="20">
        <v>80</v>
      </c>
      <c r="J32" s="20">
        <v>29.09090909090909</v>
      </c>
      <c r="K32" s="19">
        <v>485.27272727272725</v>
      </c>
      <c r="L32" s="19">
        <v>50.043749999999996</v>
      </c>
      <c r="M32" s="1">
        <f t="shared" si="1"/>
        <v>31</v>
      </c>
      <c r="N32" s="1">
        <f t="shared" si="2"/>
        <v>31</v>
      </c>
    </row>
    <row r="33" spans="1:14" x14ac:dyDescent="0.2">
      <c r="A33" s="17">
        <f t="shared" si="0"/>
        <v>32</v>
      </c>
      <c r="B33" s="35" t="s">
        <v>180</v>
      </c>
      <c r="C33" s="18">
        <v>12</v>
      </c>
      <c r="D33" s="18">
        <v>5</v>
      </c>
      <c r="E33" s="18">
        <v>30</v>
      </c>
      <c r="F33" s="18">
        <v>15</v>
      </c>
      <c r="G33" s="18">
        <v>14679</v>
      </c>
      <c r="H33" s="18">
        <v>883</v>
      </c>
      <c r="I33" s="20">
        <v>73.583333333333329</v>
      </c>
      <c r="J33" s="20">
        <v>29.433333333333334</v>
      </c>
      <c r="K33" s="19">
        <v>489.3</v>
      </c>
      <c r="L33" s="19">
        <v>49.872027180067953</v>
      </c>
      <c r="M33" s="1">
        <f t="shared" si="1"/>
        <v>32</v>
      </c>
      <c r="N33" s="1">
        <f t="shared" si="2"/>
        <v>32</v>
      </c>
    </row>
    <row r="34" spans="1:14" x14ac:dyDescent="0.2">
      <c r="A34" s="17">
        <f t="shared" si="0"/>
        <v>33</v>
      </c>
      <c r="B34" s="18" t="s">
        <v>183</v>
      </c>
      <c r="C34" s="18">
        <v>7</v>
      </c>
      <c r="D34" s="18">
        <v>4</v>
      </c>
      <c r="E34" s="18">
        <v>16</v>
      </c>
      <c r="F34" s="18">
        <v>9</v>
      </c>
      <c r="G34" s="18">
        <v>7467</v>
      </c>
      <c r="H34" s="18">
        <v>454</v>
      </c>
      <c r="I34" s="20">
        <v>64.857142857142861</v>
      </c>
      <c r="J34" s="20">
        <v>28.375</v>
      </c>
      <c r="K34" s="19">
        <v>466.6875</v>
      </c>
      <c r="L34" s="19">
        <v>49.341409691629948</v>
      </c>
      <c r="M34" s="1">
        <f t="shared" si="1"/>
        <v>33</v>
      </c>
      <c r="N34" s="1">
        <f t="shared" si="2"/>
        <v>33</v>
      </c>
    </row>
    <row r="35" spans="1:14" x14ac:dyDescent="0.2">
      <c r="A35" s="17">
        <f t="shared" si="0"/>
        <v>34</v>
      </c>
      <c r="B35" s="18" t="s">
        <v>196</v>
      </c>
      <c r="C35" s="18">
        <v>4</v>
      </c>
      <c r="D35" s="18">
        <v>1</v>
      </c>
      <c r="E35" s="18">
        <v>10</v>
      </c>
      <c r="F35" s="18">
        <v>3</v>
      </c>
      <c r="G35" s="18">
        <v>4633</v>
      </c>
      <c r="H35" s="18">
        <v>282</v>
      </c>
      <c r="I35" s="20">
        <v>70.5</v>
      </c>
      <c r="J35" s="20">
        <v>28.2</v>
      </c>
      <c r="K35" s="19">
        <v>463.3</v>
      </c>
      <c r="L35" s="19">
        <v>49.287234042553195</v>
      </c>
      <c r="M35" s="1">
        <f t="shared" si="1"/>
        <v>34</v>
      </c>
      <c r="N35" s="1">
        <f t="shared" si="2"/>
        <v>34</v>
      </c>
    </row>
    <row r="36" spans="1:14" x14ac:dyDescent="0.2">
      <c r="A36" s="17">
        <f t="shared" si="0"/>
        <v>35</v>
      </c>
      <c r="B36" s="18" t="s">
        <v>274</v>
      </c>
      <c r="C36" s="18">
        <v>9</v>
      </c>
      <c r="D36" s="18">
        <v>4</v>
      </c>
      <c r="E36" s="18">
        <v>22</v>
      </c>
      <c r="F36" s="18">
        <v>10</v>
      </c>
      <c r="G36" s="18">
        <v>10561</v>
      </c>
      <c r="H36" s="18">
        <v>645</v>
      </c>
      <c r="I36" s="20">
        <v>71.666666666666671</v>
      </c>
      <c r="J36" s="20">
        <v>29.318181818181817</v>
      </c>
      <c r="K36" s="19">
        <v>480.04545454545456</v>
      </c>
      <c r="L36" s="19">
        <v>49.120930232558145</v>
      </c>
      <c r="M36" s="1">
        <f t="shared" si="1"/>
        <v>35</v>
      </c>
      <c r="N36" s="1">
        <f t="shared" si="2"/>
        <v>35</v>
      </c>
    </row>
    <row r="37" spans="1:14" x14ac:dyDescent="0.2">
      <c r="A37" s="17">
        <f t="shared" si="0"/>
        <v>36</v>
      </c>
      <c r="B37" s="18" t="s">
        <v>144</v>
      </c>
      <c r="C37" s="18">
        <v>12</v>
      </c>
      <c r="D37" s="18">
        <v>9</v>
      </c>
      <c r="E37" s="18">
        <v>30</v>
      </c>
      <c r="F37" s="18">
        <v>18</v>
      </c>
      <c r="G37" s="18">
        <v>14544</v>
      </c>
      <c r="H37" s="18">
        <v>897</v>
      </c>
      <c r="I37" s="20">
        <v>74.75</v>
      </c>
      <c r="J37" s="20">
        <v>29.9</v>
      </c>
      <c r="K37" s="19">
        <v>484.8</v>
      </c>
      <c r="L37" s="19">
        <v>48.642140468227424</v>
      </c>
      <c r="M37" s="1">
        <f t="shared" si="1"/>
        <v>36</v>
      </c>
      <c r="N37" s="1">
        <f t="shared" si="2"/>
        <v>36</v>
      </c>
    </row>
    <row r="38" spans="1:14" x14ac:dyDescent="0.2">
      <c r="A38" s="17">
        <f t="shared" si="0"/>
        <v>37</v>
      </c>
      <c r="B38" s="18" t="s">
        <v>226</v>
      </c>
      <c r="C38" s="18">
        <v>6</v>
      </c>
      <c r="D38" s="18">
        <v>5</v>
      </c>
      <c r="E38" s="18">
        <v>15</v>
      </c>
      <c r="F38" s="18">
        <v>11</v>
      </c>
      <c r="G38" s="18">
        <v>7231</v>
      </c>
      <c r="H38" s="18">
        <v>446</v>
      </c>
      <c r="I38" s="20">
        <v>74.333333333333329</v>
      </c>
      <c r="J38" s="20">
        <v>29.733333333333334</v>
      </c>
      <c r="K38" s="19">
        <v>482.06666666666666</v>
      </c>
      <c r="L38" s="19">
        <v>48.639013452914796</v>
      </c>
      <c r="M38" s="1">
        <f t="shared" si="1"/>
        <v>37</v>
      </c>
      <c r="N38" s="1">
        <f t="shared" si="2"/>
        <v>37</v>
      </c>
    </row>
    <row r="39" spans="1:14" x14ac:dyDescent="0.2">
      <c r="A39" s="17">
        <f t="shared" si="0"/>
        <v>38</v>
      </c>
      <c r="B39" s="18" t="s">
        <v>163</v>
      </c>
      <c r="C39" s="18">
        <v>11</v>
      </c>
      <c r="D39" s="18">
        <v>5</v>
      </c>
      <c r="E39" s="18">
        <v>27</v>
      </c>
      <c r="F39" s="18">
        <v>13</v>
      </c>
      <c r="G39" s="18">
        <v>12584</v>
      </c>
      <c r="H39" s="18">
        <v>778</v>
      </c>
      <c r="I39" s="20">
        <v>70.727272727272734</v>
      </c>
      <c r="J39" s="20">
        <v>28.814814814814813</v>
      </c>
      <c r="K39" s="19">
        <v>466.07407407407408</v>
      </c>
      <c r="L39" s="19">
        <v>48.524421593830333</v>
      </c>
      <c r="M39" s="1">
        <f t="shared" si="1"/>
        <v>38</v>
      </c>
      <c r="N39" s="1">
        <f t="shared" si="2"/>
        <v>38</v>
      </c>
    </row>
    <row r="40" spans="1:14" x14ac:dyDescent="0.2">
      <c r="A40" s="17">
        <f t="shared" si="0"/>
        <v>39</v>
      </c>
      <c r="B40" s="18" t="s">
        <v>352</v>
      </c>
      <c r="C40" s="18">
        <v>4</v>
      </c>
      <c r="D40" s="18">
        <v>3</v>
      </c>
      <c r="E40" s="18">
        <v>11</v>
      </c>
      <c r="F40" s="18">
        <v>6</v>
      </c>
      <c r="G40" s="18">
        <v>4995</v>
      </c>
      <c r="H40" s="18">
        <v>309</v>
      </c>
      <c r="I40" s="20">
        <v>77.25</v>
      </c>
      <c r="J40" s="20">
        <v>28.09090909090909</v>
      </c>
      <c r="K40" s="19">
        <v>454.09090909090907</v>
      </c>
      <c r="L40" s="19">
        <v>48.495145631067956</v>
      </c>
      <c r="M40" s="1">
        <f t="shared" si="1"/>
        <v>39</v>
      </c>
      <c r="N40" s="1">
        <f t="shared" si="2"/>
        <v>39</v>
      </c>
    </row>
    <row r="41" spans="1:14" x14ac:dyDescent="0.2">
      <c r="A41" s="17">
        <f t="shared" si="0"/>
        <v>40</v>
      </c>
      <c r="B41" s="18" t="s">
        <v>164</v>
      </c>
      <c r="C41" s="18">
        <v>13</v>
      </c>
      <c r="D41" s="18">
        <v>2</v>
      </c>
      <c r="E41" s="18">
        <v>32</v>
      </c>
      <c r="F41" s="18">
        <v>8</v>
      </c>
      <c r="G41" s="18">
        <v>14483</v>
      </c>
      <c r="H41" s="18">
        <v>898</v>
      </c>
      <c r="I41" s="20">
        <v>69.07692307692308</v>
      </c>
      <c r="J41" s="20">
        <v>28.0625</v>
      </c>
      <c r="K41" s="19">
        <v>452.59375</v>
      </c>
      <c r="L41" s="19">
        <v>48.384187082405347</v>
      </c>
      <c r="M41" s="1">
        <f t="shared" si="1"/>
        <v>40</v>
      </c>
      <c r="N41" s="1">
        <f t="shared" si="2"/>
        <v>40</v>
      </c>
    </row>
    <row r="42" spans="1:14" x14ac:dyDescent="0.2">
      <c r="A42" s="17">
        <f t="shared" si="0"/>
        <v>41</v>
      </c>
      <c r="B42" s="18" t="s">
        <v>150</v>
      </c>
      <c r="C42" s="18">
        <v>9</v>
      </c>
      <c r="D42" s="18">
        <v>4</v>
      </c>
      <c r="E42" s="18">
        <v>21</v>
      </c>
      <c r="F42" s="18">
        <v>9</v>
      </c>
      <c r="G42" s="18">
        <v>9611</v>
      </c>
      <c r="H42" s="18">
        <v>597</v>
      </c>
      <c r="I42" s="20">
        <v>66.333333333333329</v>
      </c>
      <c r="J42" s="20">
        <v>28.428571428571427</v>
      </c>
      <c r="K42" s="19">
        <v>457.66666666666669</v>
      </c>
      <c r="L42" s="19">
        <v>48.2964824120603</v>
      </c>
      <c r="M42" s="1">
        <f t="shared" si="1"/>
        <v>41</v>
      </c>
      <c r="N42" s="1">
        <f t="shared" si="2"/>
        <v>41</v>
      </c>
    </row>
    <row r="43" spans="1:14" x14ac:dyDescent="0.2">
      <c r="A43" s="17">
        <f t="shared" si="0"/>
        <v>42</v>
      </c>
      <c r="B43" s="18" t="s">
        <v>233</v>
      </c>
      <c r="C43" s="18">
        <v>6</v>
      </c>
      <c r="D43" s="18">
        <v>5</v>
      </c>
      <c r="E43" s="18">
        <v>14</v>
      </c>
      <c r="F43" s="18">
        <v>10</v>
      </c>
      <c r="G43" s="18">
        <v>6679</v>
      </c>
      <c r="H43" s="18">
        <v>427</v>
      </c>
      <c r="I43" s="20">
        <v>71.166666666666671</v>
      </c>
      <c r="J43" s="20">
        <v>30.5</v>
      </c>
      <c r="K43" s="19">
        <v>477.07142857142856</v>
      </c>
      <c r="L43" s="19">
        <v>46.925058548009368</v>
      </c>
      <c r="M43" s="1">
        <f t="shared" si="1"/>
        <v>42</v>
      </c>
      <c r="N43" s="1">
        <f t="shared" si="2"/>
        <v>42</v>
      </c>
    </row>
    <row r="44" spans="1:14" x14ac:dyDescent="0.2">
      <c r="A44" s="17">
        <f t="shared" si="0"/>
        <v>43</v>
      </c>
      <c r="B44" s="18" t="s">
        <v>189</v>
      </c>
      <c r="C44" s="18">
        <v>11</v>
      </c>
      <c r="D44" s="18">
        <v>7</v>
      </c>
      <c r="E44" s="18">
        <v>27</v>
      </c>
      <c r="F44" s="18">
        <v>16</v>
      </c>
      <c r="G44" s="18">
        <v>12446</v>
      </c>
      <c r="H44" s="18">
        <v>802</v>
      </c>
      <c r="I44" s="20">
        <v>72.909090909090907</v>
      </c>
      <c r="J44" s="20">
        <v>29.703703703703702</v>
      </c>
      <c r="K44" s="19">
        <v>460.96296296296299</v>
      </c>
      <c r="L44" s="19">
        <v>46.556109725685786</v>
      </c>
      <c r="M44" s="1">
        <f t="shared" si="1"/>
        <v>43</v>
      </c>
      <c r="N44" s="1">
        <f t="shared" si="2"/>
        <v>43</v>
      </c>
    </row>
    <row r="45" spans="1:14" x14ac:dyDescent="0.2">
      <c r="A45" s="17">
        <f t="shared" si="0"/>
        <v>44</v>
      </c>
      <c r="B45" s="18" t="s">
        <v>190</v>
      </c>
      <c r="C45" s="18">
        <v>10</v>
      </c>
      <c r="D45" s="18">
        <v>4</v>
      </c>
      <c r="E45" s="18">
        <v>23</v>
      </c>
      <c r="F45" s="18">
        <v>9</v>
      </c>
      <c r="G45" s="18">
        <v>10994</v>
      </c>
      <c r="H45" s="18">
        <v>714</v>
      </c>
      <c r="I45" s="20">
        <v>71.400000000000006</v>
      </c>
      <c r="J45" s="20">
        <v>31.043478260869566</v>
      </c>
      <c r="K45" s="19">
        <v>478</v>
      </c>
      <c r="L45" s="19">
        <v>46.193277310924373</v>
      </c>
      <c r="M45" s="1">
        <f t="shared" si="1"/>
        <v>44</v>
      </c>
      <c r="N45" s="1">
        <f t="shared" si="2"/>
        <v>44</v>
      </c>
    </row>
    <row r="46" spans="1:14" x14ac:dyDescent="0.2">
      <c r="A46" s="17">
        <f t="shared" si="0"/>
        <v>45</v>
      </c>
      <c r="B46" s="18" t="s">
        <v>198</v>
      </c>
      <c r="C46" s="18">
        <v>7</v>
      </c>
      <c r="D46" s="18">
        <v>1</v>
      </c>
      <c r="E46" s="18">
        <v>18</v>
      </c>
      <c r="F46" s="18">
        <v>6</v>
      </c>
      <c r="G46" s="18">
        <v>8511</v>
      </c>
      <c r="H46" s="18">
        <v>553</v>
      </c>
      <c r="I46" s="20">
        <v>79</v>
      </c>
      <c r="J46" s="20">
        <v>30.722222222222221</v>
      </c>
      <c r="K46" s="19">
        <v>472.83333333333331</v>
      </c>
      <c r="L46" s="19">
        <v>46.171790235081374</v>
      </c>
      <c r="M46" s="1">
        <f t="shared" si="1"/>
        <v>45</v>
      </c>
      <c r="N46" s="1">
        <f t="shared" si="2"/>
        <v>45</v>
      </c>
    </row>
    <row r="47" spans="1:14" x14ac:dyDescent="0.2">
      <c r="A47" s="17">
        <f t="shared" si="0"/>
        <v>46</v>
      </c>
      <c r="B47" s="18" t="s">
        <v>230</v>
      </c>
      <c r="C47" s="18">
        <v>3</v>
      </c>
      <c r="D47" s="18">
        <v>0</v>
      </c>
      <c r="E47" s="18">
        <v>9</v>
      </c>
      <c r="F47" s="18">
        <v>3</v>
      </c>
      <c r="G47" s="18">
        <v>4354</v>
      </c>
      <c r="H47" s="18">
        <v>284</v>
      </c>
      <c r="I47" s="20">
        <v>94.666666666666671</v>
      </c>
      <c r="J47" s="20">
        <v>31.555555555555557</v>
      </c>
      <c r="K47" s="19">
        <v>483.77777777777777</v>
      </c>
      <c r="L47" s="19">
        <v>45.992957746478872</v>
      </c>
      <c r="M47" s="1">
        <f t="shared" si="1"/>
        <v>46</v>
      </c>
      <c r="N47" s="1">
        <f t="shared" si="2"/>
        <v>46</v>
      </c>
    </row>
    <row r="48" spans="1:14" x14ac:dyDescent="0.2">
      <c r="A48" s="17">
        <f t="shared" si="0"/>
        <v>47</v>
      </c>
      <c r="B48" s="35" t="s">
        <v>200</v>
      </c>
      <c r="C48" s="35">
        <v>6</v>
      </c>
      <c r="D48" s="35">
        <v>3</v>
      </c>
      <c r="E48" s="35">
        <v>15</v>
      </c>
      <c r="F48" s="35">
        <v>7</v>
      </c>
      <c r="G48" s="35">
        <v>6955</v>
      </c>
      <c r="H48" s="35">
        <v>466</v>
      </c>
      <c r="I48" s="111">
        <v>77.666666666666671</v>
      </c>
      <c r="J48" s="111">
        <v>31.066666666666666</v>
      </c>
      <c r="K48" s="109">
        <v>463.66666666666669</v>
      </c>
      <c r="L48" s="109">
        <v>44.774678111587981</v>
      </c>
      <c r="M48" s="1">
        <f t="shared" si="1"/>
        <v>47</v>
      </c>
      <c r="N48" s="1">
        <f t="shared" si="2"/>
        <v>47</v>
      </c>
    </row>
    <row r="49" spans="1:14" x14ac:dyDescent="0.2">
      <c r="A49" s="17">
        <f t="shared" si="0"/>
        <v>48</v>
      </c>
      <c r="B49" s="18" t="s">
        <v>232</v>
      </c>
      <c r="C49" s="18">
        <v>5</v>
      </c>
      <c r="D49" s="18">
        <v>0</v>
      </c>
      <c r="E49" s="18">
        <v>12</v>
      </c>
      <c r="F49" s="18">
        <v>2</v>
      </c>
      <c r="G49" s="18">
        <v>5032</v>
      </c>
      <c r="H49" s="18">
        <v>338</v>
      </c>
      <c r="I49" s="20">
        <v>67.599999999999994</v>
      </c>
      <c r="J49" s="20">
        <v>28.166666666666668</v>
      </c>
      <c r="K49" s="19">
        <v>419.33333333333331</v>
      </c>
      <c r="L49" s="19">
        <v>44.662721893491124</v>
      </c>
      <c r="M49" s="1">
        <f t="shared" si="1"/>
        <v>48</v>
      </c>
      <c r="N49" s="1">
        <f t="shared" si="2"/>
        <v>48</v>
      </c>
    </row>
    <row r="50" spans="1:14" x14ac:dyDescent="0.2">
      <c r="A50" s="17">
        <f t="shared" si="0"/>
        <v>49</v>
      </c>
      <c r="B50" s="35" t="s">
        <v>224</v>
      </c>
      <c r="C50" s="35">
        <v>8</v>
      </c>
      <c r="D50" s="35">
        <v>4</v>
      </c>
      <c r="E50" s="35">
        <v>18</v>
      </c>
      <c r="F50" s="35">
        <v>9</v>
      </c>
      <c r="G50" s="35">
        <v>8534</v>
      </c>
      <c r="H50" s="35">
        <v>574</v>
      </c>
      <c r="I50" s="111">
        <v>71.75</v>
      </c>
      <c r="J50" s="111">
        <v>31.888888888888889</v>
      </c>
      <c r="K50" s="109">
        <v>474.11111111111109</v>
      </c>
      <c r="L50" s="109">
        <v>44.602787456445995</v>
      </c>
      <c r="M50" s="1">
        <f t="shared" si="1"/>
        <v>49</v>
      </c>
      <c r="N50" s="1">
        <f t="shared" si="2"/>
        <v>49</v>
      </c>
    </row>
    <row r="51" spans="1:14" x14ac:dyDescent="0.2">
      <c r="A51" s="17">
        <f t="shared" si="0"/>
        <v>50</v>
      </c>
      <c r="B51" s="18" t="s">
        <v>239</v>
      </c>
      <c r="C51" s="18">
        <v>10</v>
      </c>
      <c r="D51" s="18">
        <v>1</v>
      </c>
      <c r="E51" s="18">
        <v>23</v>
      </c>
      <c r="F51" s="18">
        <v>4</v>
      </c>
      <c r="G51" s="18">
        <v>9943</v>
      </c>
      <c r="H51" s="18">
        <v>673</v>
      </c>
      <c r="I51" s="20">
        <v>67.3</v>
      </c>
      <c r="J51" s="20">
        <v>29.260869565217391</v>
      </c>
      <c r="K51" s="19">
        <v>432.30434782608694</v>
      </c>
      <c r="L51" s="19">
        <v>44.322436849925708</v>
      </c>
      <c r="M51" s="1">
        <f t="shared" si="1"/>
        <v>50</v>
      </c>
      <c r="N51" s="1">
        <f t="shared" si="2"/>
        <v>50</v>
      </c>
    </row>
    <row r="52" spans="1:14" x14ac:dyDescent="0.2">
      <c r="A52" s="17">
        <f t="shared" si="0"/>
        <v>51</v>
      </c>
      <c r="B52" s="18" t="s">
        <v>156</v>
      </c>
      <c r="C52" s="18">
        <v>11</v>
      </c>
      <c r="D52" s="18">
        <v>5</v>
      </c>
      <c r="E52" s="18">
        <v>27</v>
      </c>
      <c r="F52" s="18">
        <v>13</v>
      </c>
      <c r="G52" s="18">
        <v>12352</v>
      </c>
      <c r="H52" s="18">
        <v>840</v>
      </c>
      <c r="I52" s="20">
        <v>76.36363636363636</v>
      </c>
      <c r="J52" s="20">
        <v>31.111111111111111</v>
      </c>
      <c r="K52" s="19">
        <v>457.48148148148147</v>
      </c>
      <c r="L52" s="19">
        <v>44.114285714285714</v>
      </c>
      <c r="M52" s="1">
        <f t="shared" si="1"/>
        <v>51</v>
      </c>
      <c r="N52" s="1">
        <f t="shared" si="2"/>
        <v>51</v>
      </c>
    </row>
    <row r="53" spans="1:14" x14ac:dyDescent="0.2">
      <c r="A53" s="17">
        <f t="shared" si="0"/>
        <v>52</v>
      </c>
      <c r="B53" s="18" t="s">
        <v>143</v>
      </c>
      <c r="C53" s="18">
        <v>6</v>
      </c>
      <c r="D53" s="18">
        <v>1</v>
      </c>
      <c r="E53" s="18">
        <v>14</v>
      </c>
      <c r="F53" s="18">
        <v>4</v>
      </c>
      <c r="G53" s="18">
        <v>5689</v>
      </c>
      <c r="H53" s="18">
        <v>389</v>
      </c>
      <c r="I53" s="20">
        <v>64.833333333333329</v>
      </c>
      <c r="J53" s="20">
        <v>27.785714285714285</v>
      </c>
      <c r="K53" s="19">
        <v>406.35714285714283</v>
      </c>
      <c r="L53" s="19">
        <v>43.874035989717221</v>
      </c>
      <c r="M53" s="1">
        <f t="shared" si="1"/>
        <v>52</v>
      </c>
      <c r="N53" s="1">
        <f t="shared" si="2"/>
        <v>52</v>
      </c>
    </row>
    <row r="54" spans="1:14" x14ac:dyDescent="0.2">
      <c r="A54" s="17">
        <f t="shared" si="0"/>
        <v>53</v>
      </c>
      <c r="B54" s="18" t="s">
        <v>234</v>
      </c>
      <c r="C54" s="18">
        <v>5</v>
      </c>
      <c r="D54" s="18">
        <v>1</v>
      </c>
      <c r="E54" s="18">
        <v>11</v>
      </c>
      <c r="F54" s="18">
        <v>3</v>
      </c>
      <c r="G54" s="18">
        <v>4985</v>
      </c>
      <c r="H54" s="18">
        <v>341</v>
      </c>
      <c r="I54" s="20">
        <v>68.2</v>
      </c>
      <c r="J54" s="20">
        <v>31</v>
      </c>
      <c r="K54" s="19">
        <v>453.18181818181819</v>
      </c>
      <c r="L54" s="19">
        <v>43.856304985337246</v>
      </c>
      <c r="M54" s="1">
        <f t="shared" si="1"/>
        <v>53</v>
      </c>
      <c r="N54" s="1">
        <f t="shared" si="2"/>
        <v>53</v>
      </c>
    </row>
    <row r="55" spans="1:14" x14ac:dyDescent="0.2">
      <c r="A55" s="17">
        <f t="shared" si="0"/>
        <v>54</v>
      </c>
      <c r="B55" s="18" t="s">
        <v>331</v>
      </c>
      <c r="C55" s="18">
        <v>3</v>
      </c>
      <c r="D55" s="18">
        <v>1</v>
      </c>
      <c r="E55" s="18">
        <v>7</v>
      </c>
      <c r="F55" s="18">
        <v>2</v>
      </c>
      <c r="G55" s="18">
        <v>2615</v>
      </c>
      <c r="H55" s="18">
        <v>180</v>
      </c>
      <c r="I55" s="20">
        <v>60</v>
      </c>
      <c r="J55" s="20">
        <v>25.714285714285715</v>
      </c>
      <c r="K55" s="19">
        <v>373.57142857142856</v>
      </c>
      <c r="L55" s="19">
        <v>43.583333333333336</v>
      </c>
      <c r="M55" s="1">
        <f t="shared" si="1"/>
        <v>54</v>
      </c>
      <c r="N55" s="1">
        <f t="shared" si="2"/>
        <v>54</v>
      </c>
    </row>
    <row r="56" spans="1:14" x14ac:dyDescent="0.2">
      <c r="A56" s="17">
        <f t="shared" si="0"/>
        <v>55</v>
      </c>
      <c r="B56" s="35" t="s">
        <v>161</v>
      </c>
      <c r="C56" s="18">
        <v>12</v>
      </c>
      <c r="D56" s="18">
        <v>3</v>
      </c>
      <c r="E56" s="18">
        <v>29</v>
      </c>
      <c r="F56" s="18">
        <v>10</v>
      </c>
      <c r="G56" s="18">
        <v>13390</v>
      </c>
      <c r="H56" s="18">
        <v>925</v>
      </c>
      <c r="I56" s="20">
        <v>77.083333333333329</v>
      </c>
      <c r="J56" s="20">
        <v>31.896551724137932</v>
      </c>
      <c r="K56" s="19">
        <v>461.72413793103448</v>
      </c>
      <c r="L56" s="19">
        <v>43.42702702702703</v>
      </c>
      <c r="M56" s="1">
        <f t="shared" si="1"/>
        <v>55</v>
      </c>
      <c r="N56" s="1">
        <f t="shared" si="2"/>
        <v>55</v>
      </c>
    </row>
    <row r="57" spans="1:14" x14ac:dyDescent="0.2">
      <c r="A57" s="17">
        <f t="shared" si="0"/>
        <v>56</v>
      </c>
      <c r="B57" s="18" t="s">
        <v>186</v>
      </c>
      <c r="C57" s="18">
        <v>8</v>
      </c>
      <c r="D57" s="18">
        <v>5</v>
      </c>
      <c r="E57" s="18">
        <v>20</v>
      </c>
      <c r="F57" s="18">
        <v>11</v>
      </c>
      <c r="G57" s="18">
        <v>9236</v>
      </c>
      <c r="H57" s="18">
        <v>641</v>
      </c>
      <c r="I57" s="20">
        <v>80.125</v>
      </c>
      <c r="J57" s="20">
        <v>32.049999999999997</v>
      </c>
      <c r="K57" s="19">
        <v>461.8</v>
      </c>
      <c r="L57" s="19">
        <v>43.226209048361937</v>
      </c>
      <c r="M57" s="1">
        <f t="shared" si="1"/>
        <v>56</v>
      </c>
      <c r="N57" s="1">
        <f t="shared" si="2"/>
        <v>56</v>
      </c>
    </row>
    <row r="58" spans="1:14" x14ac:dyDescent="0.2">
      <c r="A58" s="17">
        <f t="shared" si="0"/>
        <v>57</v>
      </c>
      <c r="B58" s="35" t="s">
        <v>160</v>
      </c>
      <c r="C58" s="18">
        <v>8</v>
      </c>
      <c r="D58" s="18">
        <v>3</v>
      </c>
      <c r="E58" s="18">
        <v>21</v>
      </c>
      <c r="F58" s="18">
        <v>9</v>
      </c>
      <c r="G58" s="18">
        <v>9776</v>
      </c>
      <c r="H58" s="18">
        <v>680</v>
      </c>
      <c r="I58" s="20">
        <v>85</v>
      </c>
      <c r="J58" s="20">
        <v>32.38095238095238</v>
      </c>
      <c r="K58" s="19">
        <v>465.52380952380952</v>
      </c>
      <c r="L58" s="19">
        <v>43.129411764705885</v>
      </c>
      <c r="M58" s="1">
        <f t="shared" si="1"/>
        <v>57</v>
      </c>
      <c r="N58" s="1">
        <f t="shared" si="2"/>
        <v>57</v>
      </c>
    </row>
    <row r="59" spans="1:14" x14ac:dyDescent="0.2">
      <c r="A59" s="17">
        <f t="shared" si="0"/>
        <v>58</v>
      </c>
      <c r="B59" s="18" t="s">
        <v>240</v>
      </c>
      <c r="C59" s="18">
        <v>1</v>
      </c>
      <c r="D59" s="18">
        <v>0</v>
      </c>
      <c r="E59" s="18">
        <v>2</v>
      </c>
      <c r="F59" s="18">
        <v>0</v>
      </c>
      <c r="G59" s="18">
        <v>944</v>
      </c>
      <c r="H59" s="18">
        <v>66</v>
      </c>
      <c r="I59" s="20">
        <v>66</v>
      </c>
      <c r="J59" s="20">
        <v>33</v>
      </c>
      <c r="K59" s="19">
        <v>472</v>
      </c>
      <c r="L59" s="19">
        <v>42.909090909090907</v>
      </c>
      <c r="M59" s="1">
        <f t="shared" si="1"/>
        <v>58</v>
      </c>
      <c r="N59" s="1">
        <f t="shared" si="2"/>
        <v>58</v>
      </c>
    </row>
    <row r="60" spans="1:14" x14ac:dyDescent="0.2">
      <c r="A60" s="17">
        <f t="shared" si="0"/>
        <v>59</v>
      </c>
      <c r="B60" s="35" t="s">
        <v>286</v>
      </c>
      <c r="C60" s="18">
        <v>9</v>
      </c>
      <c r="D60" s="18">
        <v>3</v>
      </c>
      <c r="E60" s="18">
        <v>21</v>
      </c>
      <c r="F60" s="18">
        <v>8</v>
      </c>
      <c r="G60" s="18">
        <v>9309</v>
      </c>
      <c r="H60" s="18">
        <v>654</v>
      </c>
      <c r="I60" s="20">
        <v>72.666666666666671</v>
      </c>
      <c r="J60" s="20">
        <v>31.142857142857142</v>
      </c>
      <c r="K60" s="19">
        <v>443.28571428571428</v>
      </c>
      <c r="L60" s="19">
        <v>42.701834862385319</v>
      </c>
      <c r="M60" s="1">
        <f t="shared" si="1"/>
        <v>59</v>
      </c>
      <c r="N60" s="1">
        <f t="shared" si="2"/>
        <v>59</v>
      </c>
    </row>
    <row r="61" spans="1:14" x14ac:dyDescent="0.2">
      <c r="A61" s="17">
        <f t="shared" si="0"/>
        <v>60</v>
      </c>
      <c r="B61" s="18" t="s">
        <v>205</v>
      </c>
      <c r="C61" s="18">
        <v>12</v>
      </c>
      <c r="D61" s="18">
        <v>6</v>
      </c>
      <c r="E61" s="18">
        <v>27</v>
      </c>
      <c r="F61" s="18">
        <v>12</v>
      </c>
      <c r="G61" s="18">
        <v>12897</v>
      </c>
      <c r="H61" s="18">
        <v>908</v>
      </c>
      <c r="I61" s="20">
        <v>75.666666666666671</v>
      </c>
      <c r="J61" s="20">
        <v>33.629629629629626</v>
      </c>
      <c r="K61" s="19">
        <v>477.66666666666669</v>
      </c>
      <c r="L61" s="19">
        <v>42.61123348017621</v>
      </c>
      <c r="M61" s="1">
        <f t="shared" si="1"/>
        <v>60</v>
      </c>
      <c r="N61" s="1">
        <f t="shared" si="2"/>
        <v>60</v>
      </c>
    </row>
    <row r="62" spans="1:14" x14ac:dyDescent="0.2">
      <c r="A62" s="17">
        <f t="shared" si="0"/>
        <v>61</v>
      </c>
      <c r="B62" s="18" t="s">
        <v>257</v>
      </c>
      <c r="C62" s="18">
        <v>5</v>
      </c>
      <c r="D62" s="18">
        <v>0</v>
      </c>
      <c r="E62" s="18">
        <v>13</v>
      </c>
      <c r="F62" s="18">
        <v>3</v>
      </c>
      <c r="G62" s="18">
        <v>5494</v>
      </c>
      <c r="H62" s="18">
        <v>388</v>
      </c>
      <c r="I62" s="20">
        <v>77.599999999999994</v>
      </c>
      <c r="J62" s="20">
        <v>29.846153846153847</v>
      </c>
      <c r="K62" s="19">
        <v>422.61538461538464</v>
      </c>
      <c r="L62" s="19">
        <v>42.479381443298969</v>
      </c>
      <c r="M62" s="1">
        <f t="shared" si="1"/>
        <v>61</v>
      </c>
      <c r="N62" s="1">
        <f t="shared" si="2"/>
        <v>61</v>
      </c>
    </row>
    <row r="63" spans="1:14" x14ac:dyDescent="0.2">
      <c r="A63" s="17">
        <f t="shared" si="0"/>
        <v>62</v>
      </c>
      <c r="B63" s="18" t="s">
        <v>229</v>
      </c>
      <c r="C63" s="18">
        <v>1</v>
      </c>
      <c r="D63" s="18">
        <v>1</v>
      </c>
      <c r="E63" s="18">
        <v>2</v>
      </c>
      <c r="F63" s="18">
        <v>2</v>
      </c>
      <c r="G63" s="18">
        <v>1002</v>
      </c>
      <c r="H63" s="18">
        <v>71</v>
      </c>
      <c r="I63" s="20">
        <v>71</v>
      </c>
      <c r="J63" s="20">
        <v>35.5</v>
      </c>
      <c r="K63" s="19">
        <v>501</v>
      </c>
      <c r="L63" s="19">
        <v>42.338028169014081</v>
      </c>
      <c r="M63" s="1">
        <f t="shared" si="1"/>
        <v>62</v>
      </c>
      <c r="N63" s="1">
        <f t="shared" si="2"/>
        <v>62</v>
      </c>
    </row>
    <row r="64" spans="1:14" x14ac:dyDescent="0.2">
      <c r="A64" s="17">
        <f t="shared" si="0"/>
        <v>63</v>
      </c>
      <c r="B64" s="18" t="s">
        <v>181</v>
      </c>
      <c r="C64" s="18">
        <v>6</v>
      </c>
      <c r="D64" s="18">
        <v>2</v>
      </c>
      <c r="E64" s="18">
        <v>13</v>
      </c>
      <c r="F64" s="18">
        <v>5</v>
      </c>
      <c r="G64" s="18">
        <v>5843</v>
      </c>
      <c r="H64" s="18">
        <v>417</v>
      </c>
      <c r="I64" s="20">
        <v>69.5</v>
      </c>
      <c r="J64" s="20">
        <v>32.07692307692308</v>
      </c>
      <c r="K64" s="19">
        <v>449.46153846153845</v>
      </c>
      <c r="L64" s="19">
        <v>42.035971223021583</v>
      </c>
      <c r="M64" s="1">
        <f t="shared" si="1"/>
        <v>63</v>
      </c>
      <c r="N64" s="1">
        <f t="shared" si="2"/>
        <v>63</v>
      </c>
    </row>
    <row r="65" spans="1:14" x14ac:dyDescent="0.2">
      <c r="A65" s="17">
        <f t="shared" si="0"/>
        <v>64</v>
      </c>
      <c r="B65" s="18" t="s">
        <v>187</v>
      </c>
      <c r="C65" s="18">
        <v>12</v>
      </c>
      <c r="D65" s="18">
        <v>4</v>
      </c>
      <c r="E65" s="18">
        <v>31</v>
      </c>
      <c r="F65" s="18">
        <v>12</v>
      </c>
      <c r="G65" s="18">
        <v>14050</v>
      </c>
      <c r="H65" s="18">
        <v>1004</v>
      </c>
      <c r="I65" s="20">
        <v>83.666666666666671</v>
      </c>
      <c r="J65" s="20">
        <v>32.387096774193552</v>
      </c>
      <c r="K65" s="19">
        <v>453.22580645161293</v>
      </c>
      <c r="L65" s="19">
        <v>41.982071713147405</v>
      </c>
      <c r="M65" s="1">
        <f t="shared" si="1"/>
        <v>64</v>
      </c>
      <c r="N65" s="1">
        <f t="shared" si="2"/>
        <v>64</v>
      </c>
    </row>
    <row r="66" spans="1:14" x14ac:dyDescent="0.2">
      <c r="A66" s="17">
        <f t="shared" si="0"/>
        <v>65</v>
      </c>
      <c r="B66" s="18" t="s">
        <v>197</v>
      </c>
      <c r="C66" s="18">
        <v>11</v>
      </c>
      <c r="D66" s="18">
        <v>4</v>
      </c>
      <c r="E66" s="18">
        <v>111</v>
      </c>
      <c r="F66" s="18">
        <v>12</v>
      </c>
      <c r="G66" s="18">
        <v>12213</v>
      </c>
      <c r="H66" s="18">
        <v>878</v>
      </c>
      <c r="I66" s="20">
        <v>79.818181818181813</v>
      </c>
      <c r="J66" s="20">
        <v>7.9099099099099099</v>
      </c>
      <c r="K66" s="19">
        <v>110.02702702702703</v>
      </c>
      <c r="L66" s="19">
        <v>41.730068337129836</v>
      </c>
      <c r="M66" s="1">
        <f t="shared" si="1"/>
        <v>65</v>
      </c>
      <c r="N66" s="1">
        <f t="shared" si="2"/>
        <v>65</v>
      </c>
    </row>
    <row r="67" spans="1:14" x14ac:dyDescent="0.2">
      <c r="A67" s="17">
        <f t="shared" si="0"/>
        <v>66</v>
      </c>
      <c r="B67" s="18" t="s">
        <v>254</v>
      </c>
      <c r="C67" s="18">
        <v>5</v>
      </c>
      <c r="D67" s="18">
        <v>1</v>
      </c>
      <c r="E67" s="18">
        <v>11</v>
      </c>
      <c r="F67" s="18">
        <v>3</v>
      </c>
      <c r="G67" s="18">
        <v>4820</v>
      </c>
      <c r="H67" s="18">
        <v>348</v>
      </c>
      <c r="I67" s="20">
        <v>69.599999999999994</v>
      </c>
      <c r="J67" s="20">
        <v>31.636363636363637</v>
      </c>
      <c r="K67" s="19">
        <v>438.18181818181819</v>
      </c>
      <c r="L67" s="19">
        <v>41.551724137931032</v>
      </c>
      <c r="M67" s="1">
        <f t="shared" si="1"/>
        <v>66</v>
      </c>
      <c r="N67" s="1">
        <f t="shared" si="2"/>
        <v>66</v>
      </c>
    </row>
    <row r="68" spans="1:14" x14ac:dyDescent="0.2">
      <c r="A68" s="17">
        <f t="shared" ref="A68:A131" si="3">IF(B68="","",M68)</f>
        <v>67</v>
      </c>
      <c r="B68" s="18" t="s">
        <v>199</v>
      </c>
      <c r="C68" s="18">
        <v>1</v>
      </c>
      <c r="D68" s="18">
        <v>0</v>
      </c>
      <c r="E68" s="18">
        <v>2</v>
      </c>
      <c r="F68" s="18">
        <v>0</v>
      </c>
      <c r="G68" s="18">
        <v>932</v>
      </c>
      <c r="H68" s="18">
        <v>69</v>
      </c>
      <c r="I68" s="20">
        <v>69</v>
      </c>
      <c r="J68" s="20">
        <v>34.5</v>
      </c>
      <c r="K68" s="19">
        <v>466</v>
      </c>
      <c r="L68" s="19">
        <v>40.521739130434781</v>
      </c>
      <c r="M68" s="1">
        <f t="shared" ref="M68:M121" si="4">IF(L68=L67,A67,N68)</f>
        <v>67</v>
      </c>
      <c r="N68" s="1">
        <f t="shared" ref="N68:N121" si="5">SUM(N67+1)</f>
        <v>67</v>
      </c>
    </row>
    <row r="69" spans="1:14" x14ac:dyDescent="0.2">
      <c r="A69" s="17">
        <f t="shared" si="3"/>
        <v>68</v>
      </c>
      <c r="B69" s="18" t="s">
        <v>319</v>
      </c>
      <c r="C69" s="18">
        <v>1</v>
      </c>
      <c r="D69" s="18">
        <v>0</v>
      </c>
      <c r="E69" s="18">
        <v>2</v>
      </c>
      <c r="F69" s="18">
        <v>0</v>
      </c>
      <c r="G69" s="18">
        <v>726</v>
      </c>
      <c r="H69" s="18">
        <v>54</v>
      </c>
      <c r="I69" s="20">
        <v>54</v>
      </c>
      <c r="J69" s="20">
        <v>27</v>
      </c>
      <c r="K69" s="19">
        <v>363</v>
      </c>
      <c r="L69" s="19">
        <v>40.333333333333336</v>
      </c>
      <c r="M69" s="1">
        <f t="shared" si="4"/>
        <v>68</v>
      </c>
      <c r="N69" s="1">
        <f t="shared" si="5"/>
        <v>68</v>
      </c>
    </row>
    <row r="70" spans="1:14" x14ac:dyDescent="0.2">
      <c r="A70" s="17">
        <f t="shared" si="3"/>
        <v>69</v>
      </c>
      <c r="B70" s="18" t="s">
        <v>241</v>
      </c>
      <c r="C70" s="18">
        <v>4</v>
      </c>
      <c r="D70" s="18">
        <v>0</v>
      </c>
      <c r="E70" s="18">
        <v>10</v>
      </c>
      <c r="F70" s="18">
        <v>2</v>
      </c>
      <c r="G70" s="18">
        <v>4260</v>
      </c>
      <c r="H70" s="18">
        <v>319</v>
      </c>
      <c r="I70" s="20">
        <v>79.75</v>
      </c>
      <c r="J70" s="20">
        <v>31.9</v>
      </c>
      <c r="K70" s="19">
        <v>426</v>
      </c>
      <c r="L70" s="19">
        <v>40.062695924764888</v>
      </c>
      <c r="M70" s="1">
        <f t="shared" si="4"/>
        <v>69</v>
      </c>
      <c r="N70" s="1">
        <f t="shared" si="5"/>
        <v>69</v>
      </c>
    </row>
    <row r="71" spans="1:14" x14ac:dyDescent="0.2">
      <c r="A71" s="17">
        <f t="shared" si="3"/>
        <v>70</v>
      </c>
      <c r="B71" s="18" t="s">
        <v>253</v>
      </c>
      <c r="C71" s="18">
        <v>3</v>
      </c>
      <c r="D71" s="18">
        <v>1</v>
      </c>
      <c r="E71" s="18">
        <v>6</v>
      </c>
      <c r="F71" s="18">
        <v>2</v>
      </c>
      <c r="G71" s="18">
        <v>2786</v>
      </c>
      <c r="H71" s="18">
        <v>210</v>
      </c>
      <c r="I71" s="20">
        <v>70</v>
      </c>
      <c r="J71" s="20">
        <v>35</v>
      </c>
      <c r="K71" s="19">
        <v>464.33333333333331</v>
      </c>
      <c r="L71" s="19">
        <v>39.800000000000004</v>
      </c>
      <c r="M71" s="1">
        <f t="shared" si="4"/>
        <v>70</v>
      </c>
      <c r="N71" s="1">
        <f t="shared" si="5"/>
        <v>70</v>
      </c>
    </row>
    <row r="72" spans="1:14" x14ac:dyDescent="0.2">
      <c r="A72" s="17">
        <f t="shared" si="3"/>
        <v>71</v>
      </c>
      <c r="B72" s="18" t="s">
        <v>182</v>
      </c>
      <c r="C72" s="18">
        <v>1</v>
      </c>
      <c r="D72" s="18">
        <v>0</v>
      </c>
      <c r="E72" s="18">
        <v>2</v>
      </c>
      <c r="F72" s="18">
        <v>0</v>
      </c>
      <c r="G72" s="18">
        <v>676</v>
      </c>
      <c r="H72" s="18">
        <v>51</v>
      </c>
      <c r="I72" s="20">
        <v>51</v>
      </c>
      <c r="J72" s="20">
        <v>25.5</v>
      </c>
      <c r="K72" s="19">
        <v>338</v>
      </c>
      <c r="L72" s="19">
        <v>39.764705882352942</v>
      </c>
      <c r="M72" s="1">
        <f t="shared" si="4"/>
        <v>71</v>
      </c>
      <c r="N72" s="1">
        <f t="shared" si="5"/>
        <v>71</v>
      </c>
    </row>
    <row r="73" spans="1:14" x14ac:dyDescent="0.2">
      <c r="A73" s="17">
        <f t="shared" si="3"/>
        <v>72</v>
      </c>
      <c r="B73" s="18" t="s">
        <v>203</v>
      </c>
      <c r="C73" s="18">
        <v>1</v>
      </c>
      <c r="D73" s="18">
        <v>0</v>
      </c>
      <c r="E73" s="18">
        <v>2</v>
      </c>
      <c r="F73" s="18">
        <v>0</v>
      </c>
      <c r="G73" s="18">
        <v>596</v>
      </c>
      <c r="H73" s="18">
        <v>45</v>
      </c>
      <c r="I73" s="20">
        <v>45</v>
      </c>
      <c r="J73" s="20">
        <v>22.5</v>
      </c>
      <c r="K73" s="19">
        <v>298</v>
      </c>
      <c r="L73" s="19">
        <v>39.733333333333334</v>
      </c>
      <c r="M73" s="1">
        <f t="shared" si="4"/>
        <v>72</v>
      </c>
      <c r="N73" s="1">
        <f t="shared" si="5"/>
        <v>72</v>
      </c>
    </row>
    <row r="74" spans="1:14" x14ac:dyDescent="0.2">
      <c r="A74" s="17">
        <f t="shared" si="3"/>
        <v>73</v>
      </c>
      <c r="B74" s="18" t="s">
        <v>256</v>
      </c>
      <c r="C74" s="18">
        <v>10</v>
      </c>
      <c r="D74" s="18">
        <v>4</v>
      </c>
      <c r="E74" s="18">
        <v>25</v>
      </c>
      <c r="F74" s="18">
        <v>11</v>
      </c>
      <c r="G74" s="18">
        <v>12181</v>
      </c>
      <c r="H74" s="18">
        <v>920</v>
      </c>
      <c r="I74" s="20">
        <v>92</v>
      </c>
      <c r="J74" s="20">
        <v>36.799999999999997</v>
      </c>
      <c r="K74" s="19">
        <v>487.24</v>
      </c>
      <c r="L74" s="19">
        <v>39.720652173913045</v>
      </c>
      <c r="M74" s="1">
        <f t="shared" si="4"/>
        <v>73</v>
      </c>
      <c r="N74" s="1">
        <f t="shared" si="5"/>
        <v>73</v>
      </c>
    </row>
    <row r="75" spans="1:14" x14ac:dyDescent="0.2">
      <c r="A75" s="17">
        <f t="shared" si="3"/>
        <v>74</v>
      </c>
      <c r="B75" s="18" t="s">
        <v>204</v>
      </c>
      <c r="C75" s="18">
        <v>1</v>
      </c>
      <c r="D75" s="18">
        <v>1</v>
      </c>
      <c r="E75" s="18">
        <v>2</v>
      </c>
      <c r="F75" s="18">
        <v>2</v>
      </c>
      <c r="G75" s="18">
        <v>1002</v>
      </c>
      <c r="H75" s="18">
        <v>77</v>
      </c>
      <c r="I75" s="20">
        <v>77</v>
      </c>
      <c r="J75" s="20">
        <v>38.5</v>
      </c>
      <c r="K75" s="19">
        <v>501</v>
      </c>
      <c r="L75" s="19">
        <v>39.038961038961041</v>
      </c>
      <c r="M75" s="1">
        <f t="shared" si="4"/>
        <v>74</v>
      </c>
      <c r="N75" s="1">
        <f t="shared" si="5"/>
        <v>74</v>
      </c>
    </row>
    <row r="76" spans="1:14" x14ac:dyDescent="0.2">
      <c r="A76" s="17">
        <f t="shared" si="3"/>
        <v>75</v>
      </c>
      <c r="B76" s="18" t="s">
        <v>148</v>
      </c>
      <c r="C76" s="18">
        <v>7</v>
      </c>
      <c r="D76" s="18">
        <v>4</v>
      </c>
      <c r="E76" s="18">
        <v>18</v>
      </c>
      <c r="F76" s="18">
        <v>9</v>
      </c>
      <c r="G76" s="18">
        <v>8607</v>
      </c>
      <c r="H76" s="18">
        <v>662</v>
      </c>
      <c r="I76" s="20">
        <v>94.571428571428569</v>
      </c>
      <c r="J76" s="20">
        <v>36.777777777777779</v>
      </c>
      <c r="K76" s="19">
        <v>478.16666666666669</v>
      </c>
      <c r="L76" s="19">
        <v>39.004531722054381</v>
      </c>
      <c r="M76" s="1">
        <f t="shared" si="4"/>
        <v>75</v>
      </c>
      <c r="N76" s="1">
        <f t="shared" si="5"/>
        <v>75</v>
      </c>
    </row>
    <row r="77" spans="1:14" x14ac:dyDescent="0.2">
      <c r="A77" s="17">
        <f t="shared" si="3"/>
        <v>76</v>
      </c>
      <c r="B77" s="18" t="s">
        <v>255</v>
      </c>
      <c r="C77" s="18">
        <v>4</v>
      </c>
      <c r="D77" s="18">
        <v>0</v>
      </c>
      <c r="E77" s="18">
        <v>9</v>
      </c>
      <c r="F77" s="18">
        <v>1</v>
      </c>
      <c r="G77" s="18">
        <v>3892</v>
      </c>
      <c r="H77" s="18">
        <v>309</v>
      </c>
      <c r="I77" s="20">
        <v>77.25</v>
      </c>
      <c r="J77" s="20">
        <v>34.333333333333336</v>
      </c>
      <c r="K77" s="19">
        <v>432.44444444444446</v>
      </c>
      <c r="L77" s="19">
        <v>37.786407766990287</v>
      </c>
      <c r="M77" s="1">
        <f t="shared" si="4"/>
        <v>76</v>
      </c>
      <c r="N77" s="1">
        <f t="shared" si="5"/>
        <v>76</v>
      </c>
    </row>
    <row r="78" spans="1:14" x14ac:dyDescent="0.2">
      <c r="A78" s="17">
        <f t="shared" si="3"/>
        <v>77</v>
      </c>
      <c r="B78" s="18" t="s">
        <v>236</v>
      </c>
      <c r="C78" s="18">
        <v>7</v>
      </c>
      <c r="D78" s="18">
        <v>1</v>
      </c>
      <c r="E78" s="18">
        <v>16</v>
      </c>
      <c r="F78" s="18">
        <v>3</v>
      </c>
      <c r="G78" s="18">
        <v>6855</v>
      </c>
      <c r="H78" s="18">
        <v>550</v>
      </c>
      <c r="I78" s="20">
        <v>78.571428571428569</v>
      </c>
      <c r="J78" s="20">
        <v>34.375</v>
      </c>
      <c r="K78" s="19">
        <v>428.4375</v>
      </c>
      <c r="L78" s="19">
        <v>37.390909090909091</v>
      </c>
      <c r="M78" s="1">
        <f t="shared" si="4"/>
        <v>77</v>
      </c>
      <c r="N78" s="1">
        <f t="shared" si="5"/>
        <v>77</v>
      </c>
    </row>
    <row r="79" spans="1:14" x14ac:dyDescent="0.2">
      <c r="A79" s="17">
        <f t="shared" si="3"/>
        <v>78</v>
      </c>
      <c r="B79" s="18" t="s">
        <v>166</v>
      </c>
      <c r="C79" s="18">
        <v>10</v>
      </c>
      <c r="D79" s="18">
        <v>2</v>
      </c>
      <c r="E79" s="18">
        <v>22</v>
      </c>
      <c r="F79" s="18">
        <v>5</v>
      </c>
      <c r="G79" s="18">
        <v>9510</v>
      </c>
      <c r="H79" s="18">
        <v>766</v>
      </c>
      <c r="I79" s="20">
        <v>76.599999999999994</v>
      </c>
      <c r="J79" s="20">
        <v>34.81818181818182</v>
      </c>
      <c r="K79" s="19">
        <v>432.27272727272725</v>
      </c>
      <c r="L79" s="19">
        <v>37.24543080939948</v>
      </c>
      <c r="M79" s="1">
        <f t="shared" si="4"/>
        <v>78</v>
      </c>
      <c r="N79" s="1">
        <f t="shared" si="5"/>
        <v>78</v>
      </c>
    </row>
    <row r="80" spans="1:14" x14ac:dyDescent="0.2">
      <c r="A80" s="17">
        <f t="shared" si="3"/>
        <v>79</v>
      </c>
      <c r="B80" s="18" t="s">
        <v>231</v>
      </c>
      <c r="C80" s="18">
        <v>2</v>
      </c>
      <c r="D80" s="18">
        <v>1</v>
      </c>
      <c r="E80" s="18">
        <v>6</v>
      </c>
      <c r="F80" s="18">
        <v>3</v>
      </c>
      <c r="G80" s="18">
        <v>2914</v>
      </c>
      <c r="H80" s="18">
        <v>241</v>
      </c>
      <c r="I80" s="20">
        <v>120.5</v>
      </c>
      <c r="J80" s="20">
        <v>40.166666666666664</v>
      </c>
      <c r="K80" s="19">
        <v>485.66666666666669</v>
      </c>
      <c r="L80" s="19">
        <v>36.273858921161825</v>
      </c>
      <c r="M80" s="1">
        <f t="shared" si="4"/>
        <v>79</v>
      </c>
      <c r="N80" s="1">
        <f t="shared" si="5"/>
        <v>79</v>
      </c>
    </row>
    <row r="81" spans="1:14" x14ac:dyDescent="0.2">
      <c r="A81" s="17">
        <f t="shared" si="3"/>
        <v>80</v>
      </c>
      <c r="B81" s="18" t="s">
        <v>238</v>
      </c>
      <c r="C81" s="18">
        <v>10</v>
      </c>
      <c r="D81" s="18">
        <v>0</v>
      </c>
      <c r="E81" s="18">
        <v>22</v>
      </c>
      <c r="F81" s="18">
        <v>2</v>
      </c>
      <c r="G81" s="18">
        <v>8468</v>
      </c>
      <c r="H81" s="18">
        <v>705</v>
      </c>
      <c r="I81" s="20">
        <v>70.5</v>
      </c>
      <c r="J81" s="20">
        <v>32.045454545454547</v>
      </c>
      <c r="K81" s="19">
        <v>384.90909090909093</v>
      </c>
      <c r="L81" s="19">
        <v>36.034042553191483</v>
      </c>
      <c r="M81" s="1">
        <f t="shared" si="4"/>
        <v>80</v>
      </c>
      <c r="N81" s="1">
        <f t="shared" si="5"/>
        <v>80</v>
      </c>
    </row>
    <row r="82" spans="1:14" x14ac:dyDescent="0.2">
      <c r="A82" s="17">
        <f t="shared" si="3"/>
        <v>81</v>
      </c>
      <c r="B82" s="18" t="s">
        <v>302</v>
      </c>
      <c r="C82" s="18">
        <v>2</v>
      </c>
      <c r="D82" s="18">
        <v>0</v>
      </c>
      <c r="E82" s="18">
        <v>5</v>
      </c>
      <c r="F82" s="18">
        <v>1</v>
      </c>
      <c r="G82" s="18">
        <v>2370</v>
      </c>
      <c r="H82" s="18">
        <v>199</v>
      </c>
      <c r="I82" s="20">
        <v>99.5</v>
      </c>
      <c r="J82" s="20">
        <v>39.799999999999997</v>
      </c>
      <c r="K82" s="19">
        <v>474</v>
      </c>
      <c r="L82" s="19">
        <v>35.7286432160804</v>
      </c>
      <c r="M82" s="1">
        <f t="shared" si="4"/>
        <v>81</v>
      </c>
      <c r="N82" s="1">
        <f t="shared" si="5"/>
        <v>81</v>
      </c>
    </row>
    <row r="83" spans="1:14" x14ac:dyDescent="0.2">
      <c r="A83" s="17">
        <f t="shared" si="3"/>
        <v>82</v>
      </c>
      <c r="B83" s="35" t="s">
        <v>194</v>
      </c>
      <c r="C83" s="18">
        <v>8</v>
      </c>
      <c r="D83" s="18">
        <v>2</v>
      </c>
      <c r="E83" s="18">
        <v>18</v>
      </c>
      <c r="F83" s="18">
        <v>6</v>
      </c>
      <c r="G83" s="18">
        <v>7912</v>
      </c>
      <c r="H83" s="18">
        <v>673</v>
      </c>
      <c r="I83" s="20">
        <v>84.125</v>
      </c>
      <c r="J83" s="20">
        <v>37.388888888888886</v>
      </c>
      <c r="K83" s="19">
        <v>439.55555555555554</v>
      </c>
      <c r="L83" s="19">
        <v>35.268945022288264</v>
      </c>
      <c r="M83" s="1">
        <f t="shared" si="4"/>
        <v>82</v>
      </c>
      <c r="N83" s="1">
        <f t="shared" si="5"/>
        <v>82</v>
      </c>
    </row>
    <row r="84" spans="1:14" x14ac:dyDescent="0.2">
      <c r="A84" s="17">
        <f t="shared" si="3"/>
        <v>83</v>
      </c>
      <c r="B84" s="18" t="s">
        <v>275</v>
      </c>
      <c r="C84" s="18">
        <v>4</v>
      </c>
      <c r="D84" s="18">
        <v>1</v>
      </c>
      <c r="E84" s="18">
        <v>8</v>
      </c>
      <c r="F84" s="18">
        <v>2</v>
      </c>
      <c r="G84" s="18">
        <v>3582</v>
      </c>
      <c r="H84" s="18">
        <v>316</v>
      </c>
      <c r="I84" s="20">
        <v>79</v>
      </c>
      <c r="J84" s="20">
        <v>39.5</v>
      </c>
      <c r="K84" s="19">
        <v>447.75</v>
      </c>
      <c r="L84" s="19">
        <v>34.006329113924046</v>
      </c>
      <c r="M84" s="1">
        <f t="shared" si="4"/>
        <v>83</v>
      </c>
      <c r="N84" s="1">
        <f t="shared" si="5"/>
        <v>83</v>
      </c>
    </row>
    <row r="85" spans="1:14" x14ac:dyDescent="0.2">
      <c r="A85" s="17">
        <f t="shared" si="3"/>
        <v>84</v>
      </c>
      <c r="B85" s="18" t="s">
        <v>202</v>
      </c>
      <c r="C85" s="18">
        <v>1</v>
      </c>
      <c r="D85" s="18">
        <v>0</v>
      </c>
      <c r="E85" s="18">
        <v>2</v>
      </c>
      <c r="F85" s="18">
        <v>0</v>
      </c>
      <c r="G85" s="18">
        <v>961</v>
      </c>
      <c r="H85" s="18">
        <v>90</v>
      </c>
      <c r="I85" s="20">
        <v>90</v>
      </c>
      <c r="J85" s="20">
        <v>45</v>
      </c>
      <c r="K85" s="19">
        <v>480.5</v>
      </c>
      <c r="L85" s="19">
        <v>32.033333333333331</v>
      </c>
      <c r="M85" s="1">
        <f t="shared" si="4"/>
        <v>84</v>
      </c>
      <c r="N85" s="1">
        <f t="shared" si="5"/>
        <v>84</v>
      </c>
    </row>
    <row r="86" spans="1:14" x14ac:dyDescent="0.2">
      <c r="A86" s="17">
        <f t="shared" si="3"/>
        <v>85</v>
      </c>
      <c r="B86" s="18" t="s">
        <v>235</v>
      </c>
      <c r="C86" s="18">
        <v>2</v>
      </c>
      <c r="D86" s="18">
        <v>0</v>
      </c>
      <c r="E86" s="18">
        <v>5</v>
      </c>
      <c r="F86" s="18">
        <v>1</v>
      </c>
      <c r="G86" s="18">
        <v>2233</v>
      </c>
      <c r="H86" s="18">
        <v>219</v>
      </c>
      <c r="I86" s="20">
        <v>109.5</v>
      </c>
      <c r="J86" s="20">
        <v>43.8</v>
      </c>
      <c r="K86" s="19">
        <v>446.6</v>
      </c>
      <c r="L86" s="19">
        <v>30.589041095890408</v>
      </c>
      <c r="M86" s="1">
        <f t="shared" si="4"/>
        <v>85</v>
      </c>
      <c r="N86" s="1">
        <f t="shared" si="5"/>
        <v>85</v>
      </c>
    </row>
    <row r="87" spans="1:14" x14ac:dyDescent="0.2">
      <c r="A87" s="17">
        <f t="shared" si="3"/>
        <v>86</v>
      </c>
      <c r="B87" s="18" t="s">
        <v>288</v>
      </c>
      <c r="C87" s="18">
        <v>1</v>
      </c>
      <c r="D87" s="18">
        <v>1</v>
      </c>
      <c r="E87" s="18">
        <v>3</v>
      </c>
      <c r="F87" s="18">
        <v>2</v>
      </c>
      <c r="G87" s="18">
        <v>1483</v>
      </c>
      <c r="H87" s="18">
        <v>161</v>
      </c>
      <c r="I87" s="20">
        <v>161</v>
      </c>
      <c r="J87" s="20">
        <v>53.666666666666664</v>
      </c>
      <c r="K87" s="19">
        <v>494.33333333333331</v>
      </c>
      <c r="L87" s="19">
        <v>27.633540372670808</v>
      </c>
      <c r="M87" s="1">
        <f t="shared" si="4"/>
        <v>86</v>
      </c>
      <c r="N87" s="1">
        <f t="shared" si="5"/>
        <v>86</v>
      </c>
    </row>
    <row r="88" spans="1:14" x14ac:dyDescent="0.2">
      <c r="A88" s="17">
        <f t="shared" si="3"/>
        <v>87</v>
      </c>
      <c r="B88" s="18" t="s">
        <v>228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20">
        <v>0</v>
      </c>
      <c r="J88" s="20">
        <v>0</v>
      </c>
      <c r="K88" s="19">
        <v>0</v>
      </c>
      <c r="L88" s="19">
        <v>0</v>
      </c>
      <c r="M88" s="1">
        <f t="shared" si="4"/>
        <v>87</v>
      </c>
      <c r="N88" s="1">
        <f t="shared" si="5"/>
        <v>87</v>
      </c>
    </row>
    <row r="89" spans="1:14" x14ac:dyDescent="0.2">
      <c r="A89" s="99" t="str">
        <f t="shared" si="3"/>
        <v/>
      </c>
      <c r="B89" s="100"/>
      <c r="C89" s="100"/>
      <c r="D89" s="100"/>
      <c r="E89" s="100"/>
      <c r="F89" s="100"/>
      <c r="G89" s="100"/>
      <c r="H89" s="100"/>
      <c r="I89" s="101"/>
      <c r="J89" s="101"/>
      <c r="K89" s="102"/>
      <c r="L89" s="102"/>
      <c r="M89" s="1">
        <f t="shared" si="4"/>
        <v>87</v>
      </c>
      <c r="N89" s="1">
        <f t="shared" si="5"/>
        <v>88</v>
      </c>
    </row>
    <row r="90" spans="1:14" x14ac:dyDescent="0.2">
      <c r="A90" s="99" t="str">
        <f t="shared" si="3"/>
        <v/>
      </c>
      <c r="B90" s="100"/>
      <c r="C90" s="100"/>
      <c r="D90" s="100"/>
      <c r="E90" s="100"/>
      <c r="F90" s="100"/>
      <c r="G90" s="100"/>
      <c r="H90" s="100"/>
      <c r="I90" s="101"/>
      <c r="J90" s="101"/>
      <c r="K90" s="102"/>
      <c r="L90" s="102"/>
      <c r="M90" s="1" t="str">
        <f t="shared" si="4"/>
        <v/>
      </c>
      <c r="N90" s="1">
        <f t="shared" si="5"/>
        <v>89</v>
      </c>
    </row>
    <row r="91" spans="1:14" x14ac:dyDescent="0.2">
      <c r="A91" s="99" t="str">
        <f t="shared" si="3"/>
        <v/>
      </c>
      <c r="B91" s="100"/>
      <c r="C91" s="100"/>
      <c r="D91" s="100"/>
      <c r="E91" s="100"/>
      <c r="F91" s="100"/>
      <c r="G91" s="100"/>
      <c r="H91" s="100"/>
      <c r="I91" s="101"/>
      <c r="J91" s="101"/>
      <c r="K91" s="102"/>
      <c r="L91" s="102"/>
      <c r="M91" s="1" t="str">
        <f t="shared" si="4"/>
        <v/>
      </c>
      <c r="N91" s="1">
        <f t="shared" si="5"/>
        <v>90</v>
      </c>
    </row>
    <row r="92" spans="1:14" x14ac:dyDescent="0.2">
      <c r="A92" s="99" t="str">
        <f t="shared" si="3"/>
        <v/>
      </c>
      <c r="B92" s="100"/>
      <c r="C92" s="100"/>
      <c r="D92" s="100"/>
      <c r="E92" s="100"/>
      <c r="F92" s="100"/>
      <c r="G92" s="100"/>
      <c r="H92" s="100"/>
      <c r="I92" s="101"/>
      <c r="J92" s="101"/>
      <c r="K92" s="102"/>
      <c r="L92" s="102"/>
      <c r="M92" s="1" t="str">
        <f t="shared" si="4"/>
        <v/>
      </c>
      <c r="N92" s="1">
        <f t="shared" si="5"/>
        <v>91</v>
      </c>
    </row>
    <row r="93" spans="1:14" x14ac:dyDescent="0.2">
      <c r="A93" s="99" t="str">
        <f t="shared" si="3"/>
        <v/>
      </c>
      <c r="B93" s="100"/>
      <c r="C93" s="100"/>
      <c r="D93" s="100"/>
      <c r="E93" s="100"/>
      <c r="F93" s="100"/>
      <c r="G93" s="100"/>
      <c r="H93" s="100"/>
      <c r="I93" s="101"/>
      <c r="J93" s="101"/>
      <c r="K93" s="102"/>
      <c r="L93" s="102"/>
      <c r="M93" s="1" t="str">
        <f t="shared" si="4"/>
        <v/>
      </c>
      <c r="N93" s="1">
        <f t="shared" si="5"/>
        <v>92</v>
      </c>
    </row>
    <row r="94" spans="1:14" x14ac:dyDescent="0.2">
      <c r="A94" s="99" t="str">
        <f t="shared" si="3"/>
        <v/>
      </c>
      <c r="B94" s="100"/>
      <c r="C94" s="100"/>
      <c r="D94" s="100"/>
      <c r="E94" s="100"/>
      <c r="F94" s="100"/>
      <c r="G94" s="100"/>
      <c r="H94" s="100"/>
      <c r="I94" s="101"/>
      <c r="J94" s="101"/>
      <c r="K94" s="102"/>
      <c r="L94" s="102"/>
      <c r="M94" s="1" t="str">
        <f t="shared" si="4"/>
        <v/>
      </c>
      <c r="N94" s="1">
        <f t="shared" si="5"/>
        <v>93</v>
      </c>
    </row>
    <row r="95" spans="1:14" x14ac:dyDescent="0.2">
      <c r="A95" s="99" t="str">
        <f t="shared" si="3"/>
        <v/>
      </c>
      <c r="B95" s="100"/>
      <c r="C95" s="100"/>
      <c r="D95" s="100"/>
      <c r="E95" s="100"/>
      <c r="F95" s="100"/>
      <c r="G95" s="100"/>
      <c r="H95" s="100"/>
      <c r="I95" s="101"/>
      <c r="J95" s="101"/>
      <c r="K95" s="102"/>
      <c r="L95" s="102"/>
      <c r="M95" s="1" t="str">
        <f t="shared" si="4"/>
        <v/>
      </c>
      <c r="N95" s="1">
        <f t="shared" si="5"/>
        <v>94</v>
      </c>
    </row>
    <row r="96" spans="1:14" x14ac:dyDescent="0.2">
      <c r="A96" s="99" t="str">
        <f t="shared" si="3"/>
        <v/>
      </c>
      <c r="B96" s="100"/>
      <c r="C96" s="100"/>
      <c r="D96" s="100"/>
      <c r="E96" s="100"/>
      <c r="F96" s="100"/>
      <c r="G96" s="100"/>
      <c r="H96" s="100"/>
      <c r="I96" s="101"/>
      <c r="J96" s="101"/>
      <c r="K96" s="101"/>
      <c r="L96" s="102"/>
      <c r="M96" s="1" t="str">
        <f t="shared" si="4"/>
        <v/>
      </c>
      <c r="N96" s="1">
        <f t="shared" si="5"/>
        <v>95</v>
      </c>
    </row>
    <row r="97" spans="1:14" x14ac:dyDescent="0.2">
      <c r="A97" s="99" t="str">
        <f t="shared" si="3"/>
        <v/>
      </c>
      <c r="B97" s="100"/>
      <c r="C97" s="100"/>
      <c r="D97" s="100"/>
      <c r="E97" s="100"/>
      <c r="F97" s="100"/>
      <c r="G97" s="100"/>
      <c r="H97" s="100"/>
      <c r="I97" s="101"/>
      <c r="J97" s="101"/>
      <c r="K97" s="101"/>
      <c r="L97" s="102"/>
      <c r="M97" s="1" t="str">
        <f t="shared" si="4"/>
        <v/>
      </c>
      <c r="N97" s="1">
        <f t="shared" si="5"/>
        <v>96</v>
      </c>
    </row>
    <row r="98" spans="1:14" x14ac:dyDescent="0.2">
      <c r="A98" s="99" t="str">
        <f t="shared" si="3"/>
        <v/>
      </c>
      <c r="B98" s="100"/>
      <c r="C98" s="100"/>
      <c r="D98" s="100"/>
      <c r="E98" s="100"/>
      <c r="F98" s="100"/>
      <c r="G98" s="100"/>
      <c r="H98" s="100"/>
      <c r="I98" s="101"/>
      <c r="J98" s="101"/>
      <c r="K98" s="101"/>
      <c r="L98" s="102"/>
      <c r="M98" s="1" t="str">
        <f t="shared" si="4"/>
        <v/>
      </c>
      <c r="N98" s="1">
        <f t="shared" si="5"/>
        <v>97</v>
      </c>
    </row>
    <row r="99" spans="1:14" x14ac:dyDescent="0.2">
      <c r="A99" s="99" t="str">
        <f t="shared" si="3"/>
        <v/>
      </c>
      <c r="B99" s="100"/>
      <c r="C99" s="100"/>
      <c r="D99" s="100"/>
      <c r="E99" s="100"/>
      <c r="F99" s="100"/>
      <c r="G99" s="100"/>
      <c r="H99" s="100"/>
      <c r="I99" s="101"/>
      <c r="J99" s="101"/>
      <c r="K99" s="101"/>
      <c r="L99" s="102"/>
      <c r="M99" s="1" t="str">
        <f t="shared" si="4"/>
        <v/>
      </c>
      <c r="N99" s="1">
        <f t="shared" si="5"/>
        <v>98</v>
      </c>
    </row>
    <row r="100" spans="1:14" x14ac:dyDescent="0.2">
      <c r="A100" s="99" t="str">
        <f t="shared" si="3"/>
        <v/>
      </c>
      <c r="B100" s="100"/>
      <c r="C100" s="100"/>
      <c r="D100" s="100"/>
      <c r="E100" s="100"/>
      <c r="F100" s="100"/>
      <c r="G100" s="100"/>
      <c r="H100" s="100"/>
      <c r="I100" s="101"/>
      <c r="J100" s="101"/>
      <c r="K100" s="101"/>
      <c r="L100" s="102"/>
      <c r="M100" s="1" t="str">
        <f t="shared" si="4"/>
        <v/>
      </c>
      <c r="N100" s="1">
        <f t="shared" si="5"/>
        <v>99</v>
      </c>
    </row>
    <row r="101" spans="1:14" x14ac:dyDescent="0.2">
      <c r="A101" s="99" t="str">
        <f t="shared" si="3"/>
        <v/>
      </c>
      <c r="B101" s="100"/>
      <c r="C101" s="100"/>
      <c r="D101" s="100"/>
      <c r="E101" s="100"/>
      <c r="F101" s="100"/>
      <c r="G101" s="100"/>
      <c r="H101" s="100"/>
      <c r="I101" s="101"/>
      <c r="J101" s="101"/>
      <c r="K101" s="101"/>
      <c r="L101" s="102"/>
      <c r="M101" s="1" t="str">
        <f t="shared" si="4"/>
        <v/>
      </c>
      <c r="N101" s="1">
        <f t="shared" si="5"/>
        <v>100</v>
      </c>
    </row>
    <row r="102" spans="1:14" x14ac:dyDescent="0.2">
      <c r="A102" s="99" t="str">
        <f t="shared" si="3"/>
        <v/>
      </c>
      <c r="B102" s="100"/>
      <c r="C102" s="100"/>
      <c r="D102" s="100"/>
      <c r="E102" s="100"/>
      <c r="F102" s="100"/>
      <c r="G102" s="100"/>
      <c r="H102" s="100"/>
      <c r="I102" s="101"/>
      <c r="J102" s="101"/>
      <c r="K102" s="101"/>
      <c r="L102" s="102"/>
      <c r="M102" s="1" t="str">
        <f t="shared" si="4"/>
        <v/>
      </c>
      <c r="N102" s="1">
        <f t="shared" si="5"/>
        <v>101</v>
      </c>
    </row>
    <row r="103" spans="1:14" x14ac:dyDescent="0.2">
      <c r="A103" s="99" t="str">
        <f t="shared" si="3"/>
        <v/>
      </c>
      <c r="B103" s="100"/>
      <c r="C103" s="100"/>
      <c r="D103" s="100"/>
      <c r="E103" s="100"/>
      <c r="F103" s="100"/>
      <c r="G103" s="100"/>
      <c r="H103" s="100"/>
      <c r="I103" s="101"/>
      <c r="J103" s="101"/>
      <c r="K103" s="101"/>
      <c r="L103" s="102"/>
      <c r="M103" s="1" t="str">
        <f t="shared" si="4"/>
        <v/>
      </c>
      <c r="N103" s="1">
        <f t="shared" si="5"/>
        <v>102</v>
      </c>
    </row>
    <row r="104" spans="1:14" x14ac:dyDescent="0.2">
      <c r="A104" s="99" t="str">
        <f t="shared" si="3"/>
        <v/>
      </c>
      <c r="B104" s="100"/>
      <c r="C104" s="100"/>
      <c r="D104" s="100"/>
      <c r="E104" s="100"/>
      <c r="F104" s="100"/>
      <c r="G104" s="100"/>
      <c r="H104" s="100"/>
      <c r="I104" s="101"/>
      <c r="J104" s="101"/>
      <c r="K104" s="101"/>
      <c r="L104" s="102"/>
      <c r="M104" s="1" t="str">
        <f t="shared" si="4"/>
        <v/>
      </c>
      <c r="N104" s="1">
        <f t="shared" si="5"/>
        <v>103</v>
      </c>
    </row>
    <row r="105" spans="1:14" x14ac:dyDescent="0.2">
      <c r="A105" s="99" t="str">
        <f t="shared" si="3"/>
        <v/>
      </c>
      <c r="B105" s="100"/>
      <c r="C105" s="100"/>
      <c r="D105" s="100"/>
      <c r="E105" s="100"/>
      <c r="F105" s="100"/>
      <c r="G105" s="100"/>
      <c r="H105" s="100"/>
      <c r="I105" s="101"/>
      <c r="J105" s="101"/>
      <c r="K105" s="101"/>
      <c r="L105" s="102"/>
      <c r="M105" s="1" t="str">
        <f t="shared" si="4"/>
        <v/>
      </c>
      <c r="N105" s="1">
        <f t="shared" si="5"/>
        <v>104</v>
      </c>
    </row>
    <row r="106" spans="1:14" x14ac:dyDescent="0.2">
      <c r="A106" s="99" t="str">
        <f t="shared" si="3"/>
        <v/>
      </c>
      <c r="B106" s="100"/>
      <c r="C106" s="100"/>
      <c r="D106" s="100"/>
      <c r="E106" s="100"/>
      <c r="F106" s="100"/>
      <c r="G106" s="100"/>
      <c r="H106" s="100"/>
      <c r="I106" s="101"/>
      <c r="J106" s="101"/>
      <c r="K106" s="101"/>
      <c r="L106" s="102"/>
      <c r="M106" s="1" t="str">
        <f t="shared" si="4"/>
        <v/>
      </c>
      <c r="N106" s="1">
        <f t="shared" si="5"/>
        <v>105</v>
      </c>
    </row>
    <row r="107" spans="1:14" x14ac:dyDescent="0.2">
      <c r="A107" s="99" t="str">
        <f t="shared" si="3"/>
        <v/>
      </c>
      <c r="B107" s="100"/>
      <c r="C107" s="100"/>
      <c r="D107" s="100"/>
      <c r="E107" s="100"/>
      <c r="F107" s="100"/>
      <c r="G107" s="100"/>
      <c r="H107" s="100"/>
      <c r="I107" s="101"/>
      <c r="J107" s="101"/>
      <c r="K107" s="101"/>
      <c r="L107" s="102"/>
      <c r="M107" s="1" t="str">
        <f t="shared" si="4"/>
        <v/>
      </c>
      <c r="N107" s="1">
        <f t="shared" si="5"/>
        <v>106</v>
      </c>
    </row>
    <row r="108" spans="1:14" x14ac:dyDescent="0.2">
      <c r="A108" s="99" t="str">
        <f t="shared" si="3"/>
        <v/>
      </c>
      <c r="B108" s="100"/>
      <c r="C108" s="100"/>
      <c r="D108" s="100"/>
      <c r="E108" s="100"/>
      <c r="F108" s="100"/>
      <c r="G108" s="100"/>
      <c r="H108" s="100"/>
      <c r="I108" s="101"/>
      <c r="J108" s="101"/>
      <c r="K108" s="101"/>
      <c r="L108" s="102"/>
      <c r="M108" s="1" t="str">
        <f t="shared" si="4"/>
        <v/>
      </c>
      <c r="N108" s="1">
        <f t="shared" si="5"/>
        <v>107</v>
      </c>
    </row>
    <row r="109" spans="1:14" x14ac:dyDescent="0.2">
      <c r="A109" s="99" t="str">
        <f t="shared" si="3"/>
        <v/>
      </c>
      <c r="B109" s="100"/>
      <c r="C109" s="100"/>
      <c r="D109" s="100"/>
      <c r="E109" s="100"/>
      <c r="F109" s="100"/>
      <c r="G109" s="100"/>
      <c r="H109" s="100"/>
      <c r="I109" s="101"/>
      <c r="J109" s="101"/>
      <c r="K109" s="101"/>
      <c r="L109" s="102"/>
      <c r="M109" s="1" t="str">
        <f t="shared" si="4"/>
        <v/>
      </c>
      <c r="N109" s="1">
        <f t="shared" si="5"/>
        <v>108</v>
      </c>
    </row>
    <row r="110" spans="1:14" x14ac:dyDescent="0.2">
      <c r="A110" s="99" t="str">
        <f t="shared" si="3"/>
        <v/>
      </c>
      <c r="B110" s="100"/>
      <c r="C110" s="100"/>
      <c r="D110" s="100"/>
      <c r="E110" s="100"/>
      <c r="F110" s="100"/>
      <c r="G110" s="100"/>
      <c r="H110" s="100"/>
      <c r="I110" s="101"/>
      <c r="J110" s="101"/>
      <c r="K110" s="101"/>
      <c r="L110" s="102"/>
      <c r="M110" s="1" t="str">
        <f t="shared" si="4"/>
        <v/>
      </c>
      <c r="N110" s="1">
        <f t="shared" si="5"/>
        <v>109</v>
      </c>
    </row>
    <row r="111" spans="1:14" x14ac:dyDescent="0.2">
      <c r="A111" s="99" t="str">
        <f t="shared" si="3"/>
        <v/>
      </c>
      <c r="B111" s="100"/>
      <c r="C111" s="100"/>
      <c r="D111" s="100"/>
      <c r="E111" s="100"/>
      <c r="F111" s="100"/>
      <c r="G111" s="100"/>
      <c r="H111" s="100"/>
      <c r="I111" s="101"/>
      <c r="J111" s="101"/>
      <c r="K111" s="101"/>
      <c r="L111" s="102"/>
      <c r="M111" s="1" t="str">
        <f t="shared" si="4"/>
        <v/>
      </c>
      <c r="N111" s="1">
        <f t="shared" si="5"/>
        <v>110</v>
      </c>
    </row>
    <row r="112" spans="1:14" x14ac:dyDescent="0.2">
      <c r="A112" s="99" t="str">
        <f t="shared" si="3"/>
        <v/>
      </c>
      <c r="B112" s="100"/>
      <c r="C112" s="100"/>
      <c r="D112" s="100"/>
      <c r="E112" s="100"/>
      <c r="F112" s="100"/>
      <c r="G112" s="100"/>
      <c r="H112" s="100"/>
      <c r="I112" s="101"/>
      <c r="J112" s="101"/>
      <c r="K112" s="101"/>
      <c r="L112" s="102"/>
      <c r="M112" s="1" t="str">
        <f t="shared" si="4"/>
        <v/>
      </c>
      <c r="N112" s="1">
        <f t="shared" si="5"/>
        <v>111</v>
      </c>
    </row>
    <row r="113" spans="1:14" x14ac:dyDescent="0.2">
      <c r="A113" s="99" t="str">
        <f t="shared" si="3"/>
        <v/>
      </c>
      <c r="B113" s="100"/>
      <c r="C113" s="100"/>
      <c r="D113" s="100"/>
      <c r="E113" s="100"/>
      <c r="F113" s="100"/>
      <c r="G113" s="100"/>
      <c r="H113" s="100"/>
      <c r="I113" s="101"/>
      <c r="J113" s="101"/>
      <c r="K113" s="101"/>
      <c r="L113" s="102"/>
      <c r="M113" s="1" t="str">
        <f t="shared" si="4"/>
        <v/>
      </c>
      <c r="N113" s="1">
        <f t="shared" si="5"/>
        <v>112</v>
      </c>
    </row>
    <row r="114" spans="1:14" x14ac:dyDescent="0.2">
      <c r="A114" s="99" t="str">
        <f t="shared" si="3"/>
        <v/>
      </c>
      <c r="B114" s="100"/>
      <c r="C114" s="100"/>
      <c r="D114" s="100"/>
      <c r="E114" s="100"/>
      <c r="F114" s="100"/>
      <c r="G114" s="100"/>
      <c r="H114" s="100"/>
      <c r="I114" s="101"/>
      <c r="J114" s="101"/>
      <c r="K114" s="101"/>
      <c r="L114" s="102"/>
      <c r="M114" s="1" t="str">
        <f t="shared" si="4"/>
        <v/>
      </c>
      <c r="N114" s="1">
        <f t="shared" si="5"/>
        <v>113</v>
      </c>
    </row>
    <row r="115" spans="1:14" x14ac:dyDescent="0.2">
      <c r="A115" s="99" t="str">
        <f t="shared" si="3"/>
        <v/>
      </c>
      <c r="B115" s="100"/>
      <c r="C115" s="100"/>
      <c r="D115" s="100"/>
      <c r="E115" s="100"/>
      <c r="F115" s="100"/>
      <c r="G115" s="100"/>
      <c r="H115" s="100"/>
      <c r="I115" s="101"/>
      <c r="J115" s="101"/>
      <c r="K115" s="101"/>
      <c r="L115" s="102"/>
      <c r="M115" s="1" t="str">
        <f t="shared" si="4"/>
        <v/>
      </c>
      <c r="N115" s="1">
        <f t="shared" si="5"/>
        <v>114</v>
      </c>
    </row>
    <row r="116" spans="1:14" x14ac:dyDescent="0.2">
      <c r="A116" s="99" t="str">
        <f t="shared" si="3"/>
        <v/>
      </c>
      <c r="B116" s="100"/>
      <c r="C116" s="100"/>
      <c r="D116" s="100"/>
      <c r="E116" s="100"/>
      <c r="F116" s="100"/>
      <c r="G116" s="100"/>
      <c r="H116" s="100"/>
      <c r="I116" s="101"/>
      <c r="J116" s="101"/>
      <c r="K116" s="101"/>
      <c r="L116" s="102"/>
      <c r="M116" s="1" t="str">
        <f t="shared" si="4"/>
        <v/>
      </c>
      <c r="N116" s="1">
        <f t="shared" si="5"/>
        <v>115</v>
      </c>
    </row>
    <row r="117" spans="1:14" x14ac:dyDescent="0.2">
      <c r="A117" s="99" t="str">
        <f t="shared" si="3"/>
        <v/>
      </c>
      <c r="B117" s="100"/>
      <c r="C117" s="100"/>
      <c r="D117" s="100"/>
      <c r="E117" s="100"/>
      <c r="F117" s="100"/>
      <c r="G117" s="100"/>
      <c r="H117" s="100"/>
      <c r="I117" s="101"/>
      <c r="J117" s="101"/>
      <c r="K117" s="101"/>
      <c r="L117" s="102"/>
      <c r="M117" s="1" t="str">
        <f t="shared" si="4"/>
        <v/>
      </c>
      <c r="N117" s="1">
        <f t="shared" si="5"/>
        <v>116</v>
      </c>
    </row>
    <row r="118" spans="1:14" x14ac:dyDescent="0.2">
      <c r="A118" s="99" t="str">
        <f t="shared" si="3"/>
        <v/>
      </c>
      <c r="B118" s="100"/>
      <c r="C118" s="100"/>
      <c r="D118" s="100"/>
      <c r="E118" s="100"/>
      <c r="F118" s="100"/>
      <c r="G118" s="100"/>
      <c r="H118" s="100"/>
      <c r="I118" s="101"/>
      <c r="J118" s="101"/>
      <c r="K118" s="101"/>
      <c r="L118" s="102"/>
      <c r="M118" s="1" t="str">
        <f t="shared" si="4"/>
        <v/>
      </c>
      <c r="N118" s="1">
        <f t="shared" si="5"/>
        <v>117</v>
      </c>
    </row>
    <row r="119" spans="1:14" x14ac:dyDescent="0.2">
      <c r="A119" s="99" t="str">
        <f t="shared" si="3"/>
        <v/>
      </c>
      <c r="B119" s="100"/>
      <c r="C119" s="100"/>
      <c r="D119" s="100"/>
      <c r="E119" s="100"/>
      <c r="F119" s="100"/>
      <c r="G119" s="100"/>
      <c r="H119" s="100"/>
      <c r="I119" s="101"/>
      <c r="J119" s="101"/>
      <c r="K119" s="101"/>
      <c r="L119" s="102"/>
      <c r="M119" s="1" t="str">
        <f t="shared" si="4"/>
        <v/>
      </c>
      <c r="N119" s="1">
        <f t="shared" si="5"/>
        <v>118</v>
      </c>
    </row>
    <row r="120" spans="1:14" x14ac:dyDescent="0.2">
      <c r="A120" s="99" t="str">
        <f t="shared" si="3"/>
        <v/>
      </c>
      <c r="B120" s="100"/>
      <c r="C120" s="100"/>
      <c r="D120" s="100"/>
      <c r="E120" s="100"/>
      <c r="F120" s="100"/>
      <c r="G120" s="100"/>
      <c r="H120" s="100"/>
      <c r="I120" s="101"/>
      <c r="J120" s="101"/>
      <c r="K120" s="101"/>
      <c r="L120" s="102"/>
      <c r="M120" s="1" t="str">
        <f t="shared" si="4"/>
        <v/>
      </c>
      <c r="N120" s="1">
        <f t="shared" si="5"/>
        <v>119</v>
      </c>
    </row>
    <row r="121" spans="1:14" x14ac:dyDescent="0.2">
      <c r="A121" s="99" t="str">
        <f t="shared" si="3"/>
        <v/>
      </c>
      <c r="B121" s="100"/>
      <c r="C121" s="100"/>
      <c r="D121" s="100"/>
      <c r="E121" s="100"/>
      <c r="F121" s="100"/>
      <c r="G121" s="100"/>
      <c r="H121" s="100"/>
      <c r="I121" s="101"/>
      <c r="J121" s="101"/>
      <c r="K121" s="101"/>
      <c r="L121" s="102"/>
      <c r="M121" s="1" t="str">
        <f t="shared" si="4"/>
        <v/>
      </c>
      <c r="N121" s="1">
        <f t="shared" si="5"/>
        <v>120</v>
      </c>
    </row>
    <row r="122" spans="1:14" x14ac:dyDescent="0.2">
      <c r="A122" s="99" t="str">
        <f t="shared" si="3"/>
        <v/>
      </c>
      <c r="B122" s="100"/>
      <c r="C122" s="100"/>
      <c r="D122" s="100"/>
      <c r="E122" s="100"/>
      <c r="F122" s="100"/>
      <c r="G122" s="100"/>
      <c r="H122" s="100"/>
      <c r="I122" s="101"/>
      <c r="J122" s="101"/>
      <c r="K122" s="101"/>
      <c r="L122" s="102"/>
      <c r="M122" s="1" t="str">
        <f t="shared" ref="M122:M145" si="6">IF(L122=L121,A121,N122)</f>
        <v/>
      </c>
      <c r="N122" s="1">
        <f t="shared" ref="N122:N145" si="7">SUM(N121+1)</f>
        <v>121</v>
      </c>
    </row>
    <row r="123" spans="1:14" x14ac:dyDescent="0.2">
      <c r="A123" s="99" t="str">
        <f t="shared" si="3"/>
        <v/>
      </c>
      <c r="B123" s="100"/>
      <c r="C123" s="100"/>
      <c r="D123" s="100"/>
      <c r="E123" s="100"/>
      <c r="F123" s="100"/>
      <c r="G123" s="100"/>
      <c r="H123" s="100"/>
      <c r="I123" s="101"/>
      <c r="J123" s="101"/>
      <c r="K123" s="101"/>
      <c r="L123" s="102"/>
      <c r="M123" s="1" t="str">
        <f t="shared" si="6"/>
        <v/>
      </c>
      <c r="N123" s="1">
        <f t="shared" si="7"/>
        <v>122</v>
      </c>
    </row>
    <row r="124" spans="1:14" x14ac:dyDescent="0.2">
      <c r="A124" s="99" t="str">
        <f t="shared" si="3"/>
        <v/>
      </c>
      <c r="B124" s="100"/>
      <c r="C124" s="100"/>
      <c r="D124" s="100"/>
      <c r="E124" s="100"/>
      <c r="F124" s="100"/>
      <c r="G124" s="100"/>
      <c r="H124" s="100"/>
      <c r="I124" s="101"/>
      <c r="J124" s="101"/>
      <c r="K124" s="101"/>
      <c r="L124" s="102"/>
      <c r="M124" s="1" t="str">
        <f t="shared" si="6"/>
        <v/>
      </c>
      <c r="N124" s="1">
        <f t="shared" si="7"/>
        <v>123</v>
      </c>
    </row>
    <row r="125" spans="1:14" x14ac:dyDescent="0.2">
      <c r="A125" s="99" t="str">
        <f t="shared" si="3"/>
        <v/>
      </c>
      <c r="B125" s="100"/>
      <c r="C125" s="100"/>
      <c r="D125" s="100"/>
      <c r="E125" s="100"/>
      <c r="F125" s="100"/>
      <c r="G125" s="100"/>
      <c r="H125" s="100"/>
      <c r="I125" s="101"/>
      <c r="J125" s="101"/>
      <c r="K125" s="101"/>
      <c r="L125" s="102"/>
      <c r="M125" s="1" t="str">
        <f t="shared" si="6"/>
        <v/>
      </c>
      <c r="N125" s="1">
        <f t="shared" si="7"/>
        <v>124</v>
      </c>
    </row>
    <row r="126" spans="1:14" x14ac:dyDescent="0.2">
      <c r="A126" s="99" t="str">
        <f t="shared" si="3"/>
        <v/>
      </c>
      <c r="B126" s="100"/>
      <c r="C126" s="100"/>
      <c r="D126" s="100"/>
      <c r="E126" s="100"/>
      <c r="F126" s="100"/>
      <c r="G126" s="100"/>
      <c r="H126" s="100"/>
      <c r="I126" s="101"/>
      <c r="J126" s="101"/>
      <c r="K126" s="101"/>
      <c r="L126" s="102"/>
      <c r="M126" s="1" t="str">
        <f t="shared" si="6"/>
        <v/>
      </c>
      <c r="N126" s="1">
        <f t="shared" si="7"/>
        <v>125</v>
      </c>
    </row>
    <row r="127" spans="1:14" x14ac:dyDescent="0.2">
      <c r="A127" s="99" t="str">
        <f t="shared" si="3"/>
        <v/>
      </c>
      <c r="B127" s="100"/>
      <c r="C127" s="100"/>
      <c r="D127" s="100"/>
      <c r="E127" s="100"/>
      <c r="F127" s="100"/>
      <c r="G127" s="100"/>
      <c r="H127" s="100"/>
      <c r="I127" s="101"/>
      <c r="J127" s="101"/>
      <c r="K127" s="101"/>
      <c r="L127" s="102"/>
      <c r="M127" s="1" t="str">
        <f t="shared" si="6"/>
        <v/>
      </c>
      <c r="N127" s="1">
        <f t="shared" si="7"/>
        <v>126</v>
      </c>
    </row>
    <row r="128" spans="1:14" x14ac:dyDescent="0.2">
      <c r="A128" s="99" t="str">
        <f t="shared" si="3"/>
        <v/>
      </c>
      <c r="B128" s="100"/>
      <c r="C128" s="100"/>
      <c r="D128" s="100"/>
      <c r="E128" s="100"/>
      <c r="F128" s="100"/>
      <c r="G128" s="100"/>
      <c r="H128" s="100"/>
      <c r="I128" s="101"/>
      <c r="J128" s="101"/>
      <c r="K128" s="101"/>
      <c r="L128" s="102"/>
      <c r="M128" s="1" t="str">
        <f t="shared" si="6"/>
        <v/>
      </c>
      <c r="N128" s="1">
        <f t="shared" si="7"/>
        <v>127</v>
      </c>
    </row>
    <row r="129" spans="1:14" x14ac:dyDescent="0.2">
      <c r="A129" s="99" t="str">
        <f t="shared" si="3"/>
        <v/>
      </c>
      <c r="B129" s="100"/>
      <c r="C129" s="100"/>
      <c r="D129" s="100"/>
      <c r="E129" s="100"/>
      <c r="F129" s="100"/>
      <c r="G129" s="100"/>
      <c r="H129" s="100"/>
      <c r="I129" s="101"/>
      <c r="J129" s="101"/>
      <c r="K129" s="101"/>
      <c r="L129" s="102"/>
      <c r="M129" s="1" t="str">
        <f t="shared" si="6"/>
        <v/>
      </c>
      <c r="N129" s="1">
        <f t="shared" si="7"/>
        <v>128</v>
      </c>
    </row>
    <row r="130" spans="1:14" x14ac:dyDescent="0.2">
      <c r="A130" s="99" t="str">
        <f t="shared" si="3"/>
        <v/>
      </c>
      <c r="B130" s="100"/>
      <c r="C130" s="100"/>
      <c r="D130" s="100"/>
      <c r="E130" s="100"/>
      <c r="F130" s="100"/>
      <c r="G130" s="100"/>
      <c r="H130" s="100"/>
      <c r="I130" s="101"/>
      <c r="J130" s="101"/>
      <c r="K130" s="101"/>
      <c r="L130" s="102"/>
      <c r="M130" s="1" t="str">
        <f t="shared" si="6"/>
        <v/>
      </c>
      <c r="N130" s="1">
        <f t="shared" si="7"/>
        <v>129</v>
      </c>
    </row>
    <row r="131" spans="1:14" x14ac:dyDescent="0.2">
      <c r="A131" s="99" t="str">
        <f t="shared" si="3"/>
        <v/>
      </c>
      <c r="B131" s="100"/>
      <c r="C131" s="100"/>
      <c r="D131" s="100"/>
      <c r="E131" s="100"/>
      <c r="F131" s="100"/>
      <c r="G131" s="100"/>
      <c r="H131" s="100"/>
      <c r="I131" s="101"/>
      <c r="J131" s="101"/>
      <c r="K131" s="101"/>
      <c r="L131" s="102"/>
      <c r="M131" s="1" t="str">
        <f t="shared" si="6"/>
        <v/>
      </c>
      <c r="N131" s="1">
        <f t="shared" si="7"/>
        <v>130</v>
      </c>
    </row>
    <row r="132" spans="1:14" x14ac:dyDescent="0.2">
      <c r="A132" s="99" t="str">
        <f t="shared" ref="A132:A191" si="8">IF(B132="","",M132)</f>
        <v/>
      </c>
      <c r="B132" s="100"/>
      <c r="C132" s="100"/>
      <c r="D132" s="100"/>
      <c r="E132" s="100"/>
      <c r="F132" s="100"/>
      <c r="G132" s="100"/>
      <c r="H132" s="100"/>
      <c r="I132" s="101"/>
      <c r="J132" s="101"/>
      <c r="K132" s="101"/>
      <c r="L132" s="102"/>
      <c r="M132" s="1" t="str">
        <f t="shared" si="6"/>
        <v/>
      </c>
      <c r="N132" s="1">
        <f t="shared" si="7"/>
        <v>131</v>
      </c>
    </row>
    <row r="133" spans="1:14" x14ac:dyDescent="0.2">
      <c r="A133" s="99" t="str">
        <f t="shared" si="8"/>
        <v/>
      </c>
      <c r="B133" s="100"/>
      <c r="C133" s="100"/>
      <c r="D133" s="100"/>
      <c r="E133" s="100"/>
      <c r="F133" s="100"/>
      <c r="G133" s="100"/>
      <c r="H133" s="100"/>
      <c r="I133" s="101"/>
      <c r="J133" s="101"/>
      <c r="K133" s="101"/>
      <c r="L133" s="102"/>
      <c r="M133" s="1" t="str">
        <f t="shared" si="6"/>
        <v/>
      </c>
      <c r="N133" s="1">
        <f t="shared" si="7"/>
        <v>132</v>
      </c>
    </row>
    <row r="134" spans="1:14" x14ac:dyDescent="0.2">
      <c r="A134" s="99" t="str">
        <f t="shared" si="8"/>
        <v/>
      </c>
      <c r="B134" s="100"/>
      <c r="C134" s="100"/>
      <c r="D134" s="100"/>
      <c r="E134" s="100"/>
      <c r="F134" s="100"/>
      <c r="G134" s="100"/>
      <c r="H134" s="100"/>
      <c r="I134" s="101"/>
      <c r="J134" s="101"/>
      <c r="K134" s="101"/>
      <c r="L134" s="102"/>
      <c r="M134" s="1" t="str">
        <f t="shared" si="6"/>
        <v/>
      </c>
      <c r="N134" s="1">
        <f t="shared" si="7"/>
        <v>133</v>
      </c>
    </row>
    <row r="135" spans="1:14" x14ac:dyDescent="0.2">
      <c r="A135" s="99" t="str">
        <f t="shared" si="8"/>
        <v/>
      </c>
      <c r="B135" s="100"/>
      <c r="C135" s="100"/>
      <c r="D135" s="100"/>
      <c r="E135" s="100"/>
      <c r="F135" s="100"/>
      <c r="G135" s="100"/>
      <c r="H135" s="100"/>
      <c r="I135" s="101"/>
      <c r="J135" s="101"/>
      <c r="K135" s="101"/>
      <c r="L135" s="102"/>
      <c r="M135" s="1" t="str">
        <f t="shared" si="6"/>
        <v/>
      </c>
      <c r="N135" s="1">
        <f t="shared" si="7"/>
        <v>134</v>
      </c>
    </row>
    <row r="136" spans="1:14" x14ac:dyDescent="0.2">
      <c r="A136" s="99" t="str">
        <f t="shared" si="8"/>
        <v/>
      </c>
      <c r="B136" s="100"/>
      <c r="C136" s="100"/>
      <c r="D136" s="100"/>
      <c r="E136" s="100"/>
      <c r="F136" s="100"/>
      <c r="G136" s="100"/>
      <c r="H136" s="100"/>
      <c r="I136" s="101"/>
      <c r="J136" s="101"/>
      <c r="K136" s="101"/>
      <c r="L136" s="102"/>
      <c r="M136" s="1" t="str">
        <f t="shared" si="6"/>
        <v/>
      </c>
      <c r="N136" s="1">
        <f t="shared" si="7"/>
        <v>135</v>
      </c>
    </row>
    <row r="137" spans="1:14" x14ac:dyDescent="0.2">
      <c r="A137" s="99" t="str">
        <f t="shared" si="8"/>
        <v/>
      </c>
      <c r="B137" s="100"/>
      <c r="C137" s="100"/>
      <c r="D137" s="100"/>
      <c r="E137" s="100"/>
      <c r="F137" s="100"/>
      <c r="G137" s="100"/>
      <c r="H137" s="100"/>
      <c r="I137" s="101"/>
      <c r="J137" s="101"/>
      <c r="K137" s="101"/>
      <c r="L137" s="102"/>
      <c r="M137" s="1" t="str">
        <f t="shared" si="6"/>
        <v/>
      </c>
      <c r="N137" s="1">
        <f t="shared" si="7"/>
        <v>136</v>
      </c>
    </row>
    <row r="138" spans="1:14" x14ac:dyDescent="0.2">
      <c r="A138" s="99" t="str">
        <f t="shared" si="8"/>
        <v/>
      </c>
      <c r="B138" s="100"/>
      <c r="C138" s="100"/>
      <c r="D138" s="100"/>
      <c r="E138" s="100"/>
      <c r="F138" s="100"/>
      <c r="G138" s="100"/>
      <c r="H138" s="100"/>
      <c r="I138" s="101"/>
      <c r="J138" s="101"/>
      <c r="K138" s="101"/>
      <c r="L138" s="102"/>
      <c r="M138" s="1" t="str">
        <f t="shared" si="6"/>
        <v/>
      </c>
      <c r="N138" s="1">
        <f t="shared" si="7"/>
        <v>137</v>
      </c>
    </row>
    <row r="139" spans="1:14" x14ac:dyDescent="0.2">
      <c r="A139" s="99" t="str">
        <f t="shared" si="8"/>
        <v/>
      </c>
      <c r="B139" s="100"/>
      <c r="C139" s="100"/>
      <c r="D139" s="100"/>
      <c r="E139" s="100"/>
      <c r="F139" s="100"/>
      <c r="G139" s="100"/>
      <c r="H139" s="100"/>
      <c r="I139" s="101"/>
      <c r="J139" s="101"/>
      <c r="K139" s="101"/>
      <c r="L139" s="102"/>
      <c r="M139" s="1" t="str">
        <f t="shared" si="6"/>
        <v/>
      </c>
      <c r="N139" s="1">
        <f t="shared" si="7"/>
        <v>138</v>
      </c>
    </row>
    <row r="140" spans="1:14" x14ac:dyDescent="0.2">
      <c r="A140" s="99" t="str">
        <f t="shared" si="8"/>
        <v/>
      </c>
      <c r="B140" s="100"/>
      <c r="C140" s="100"/>
      <c r="D140" s="100"/>
      <c r="E140" s="100"/>
      <c r="F140" s="100"/>
      <c r="G140" s="100"/>
      <c r="H140" s="100"/>
      <c r="I140" s="101"/>
      <c r="J140" s="101"/>
      <c r="K140" s="101"/>
      <c r="L140" s="102"/>
      <c r="M140" s="1" t="str">
        <f t="shared" si="6"/>
        <v/>
      </c>
      <c r="N140" s="1">
        <f t="shared" si="7"/>
        <v>139</v>
      </c>
    </row>
    <row r="141" spans="1:14" x14ac:dyDescent="0.2">
      <c r="A141" s="99" t="str">
        <f t="shared" si="8"/>
        <v/>
      </c>
      <c r="B141" s="100"/>
      <c r="C141" s="100"/>
      <c r="D141" s="100"/>
      <c r="E141" s="100"/>
      <c r="F141" s="100"/>
      <c r="G141" s="100"/>
      <c r="H141" s="100"/>
      <c r="I141" s="101"/>
      <c r="J141" s="101"/>
      <c r="K141" s="101"/>
      <c r="L141" s="102"/>
      <c r="M141" s="1" t="str">
        <f t="shared" si="6"/>
        <v/>
      </c>
      <c r="N141" s="1">
        <f t="shared" si="7"/>
        <v>140</v>
      </c>
    </row>
    <row r="142" spans="1:14" x14ac:dyDescent="0.2">
      <c r="A142" s="99" t="str">
        <f t="shared" si="8"/>
        <v/>
      </c>
      <c r="B142" s="100"/>
      <c r="C142" s="100"/>
      <c r="D142" s="100"/>
      <c r="E142" s="100"/>
      <c r="F142" s="100"/>
      <c r="G142" s="100"/>
      <c r="H142" s="100"/>
      <c r="I142" s="101"/>
      <c r="J142" s="101"/>
      <c r="K142" s="101"/>
      <c r="L142" s="102"/>
      <c r="M142" s="1" t="str">
        <f t="shared" si="6"/>
        <v/>
      </c>
      <c r="N142" s="1">
        <f t="shared" si="7"/>
        <v>141</v>
      </c>
    </row>
    <row r="143" spans="1:14" x14ac:dyDescent="0.2">
      <c r="A143" s="99" t="str">
        <f t="shared" si="8"/>
        <v/>
      </c>
      <c r="B143" s="100"/>
      <c r="C143" s="100"/>
      <c r="D143" s="100"/>
      <c r="E143" s="100"/>
      <c r="F143" s="100"/>
      <c r="G143" s="100"/>
      <c r="H143" s="100"/>
      <c r="I143" s="101"/>
      <c r="J143" s="101"/>
      <c r="K143" s="101"/>
      <c r="L143" s="102"/>
      <c r="M143" s="1" t="str">
        <f t="shared" si="6"/>
        <v/>
      </c>
      <c r="N143" s="1">
        <f t="shared" si="7"/>
        <v>142</v>
      </c>
    </row>
    <row r="144" spans="1:14" x14ac:dyDescent="0.2">
      <c r="A144" s="99" t="str">
        <f t="shared" si="8"/>
        <v/>
      </c>
      <c r="B144" s="100"/>
      <c r="C144" s="100"/>
      <c r="D144" s="100"/>
      <c r="E144" s="100"/>
      <c r="F144" s="100"/>
      <c r="G144" s="100"/>
      <c r="H144" s="100"/>
      <c r="I144" s="101"/>
      <c r="J144" s="101"/>
      <c r="K144" s="101"/>
      <c r="L144" s="102"/>
      <c r="M144" s="1" t="str">
        <f t="shared" si="6"/>
        <v/>
      </c>
      <c r="N144" s="1">
        <f t="shared" si="7"/>
        <v>143</v>
      </c>
    </row>
    <row r="145" spans="1:14" x14ac:dyDescent="0.2">
      <c r="A145" s="99" t="str">
        <f t="shared" si="8"/>
        <v/>
      </c>
      <c r="B145" s="100"/>
      <c r="C145" s="100"/>
      <c r="D145" s="100"/>
      <c r="E145" s="100"/>
      <c r="F145" s="100"/>
      <c r="G145" s="100"/>
      <c r="H145" s="100"/>
      <c r="I145" s="101"/>
      <c r="J145" s="101"/>
      <c r="K145" s="101"/>
      <c r="L145" s="102"/>
      <c r="M145" s="1" t="str">
        <f t="shared" si="6"/>
        <v/>
      </c>
      <c r="N145" s="1">
        <f t="shared" si="7"/>
        <v>144</v>
      </c>
    </row>
    <row r="146" spans="1:14" x14ac:dyDescent="0.2">
      <c r="A146" s="6" t="str">
        <f t="shared" si="8"/>
        <v/>
      </c>
    </row>
    <row r="147" spans="1:14" x14ac:dyDescent="0.2">
      <c r="A147" s="6" t="str">
        <f t="shared" si="8"/>
        <v/>
      </c>
    </row>
    <row r="148" spans="1:14" x14ac:dyDescent="0.2">
      <c r="A148" s="6" t="str">
        <f t="shared" si="8"/>
        <v/>
      </c>
    </row>
    <row r="149" spans="1:14" x14ac:dyDescent="0.2">
      <c r="A149" s="6" t="str">
        <f t="shared" si="8"/>
        <v/>
      </c>
    </row>
    <row r="150" spans="1:14" x14ac:dyDescent="0.2">
      <c r="A150" s="6" t="str">
        <f t="shared" si="8"/>
        <v/>
      </c>
    </row>
    <row r="151" spans="1:14" x14ac:dyDescent="0.2">
      <c r="A151" s="6" t="str">
        <f t="shared" si="8"/>
        <v/>
      </c>
    </row>
    <row r="152" spans="1:14" x14ac:dyDescent="0.2">
      <c r="A152" s="6" t="str">
        <f t="shared" si="8"/>
        <v/>
      </c>
    </row>
    <row r="153" spans="1:14" x14ac:dyDescent="0.2">
      <c r="A153" s="6" t="str">
        <f t="shared" si="8"/>
        <v/>
      </c>
    </row>
    <row r="154" spans="1:14" x14ac:dyDescent="0.2">
      <c r="A154" s="6" t="str">
        <f t="shared" si="8"/>
        <v/>
      </c>
    </row>
    <row r="155" spans="1:14" x14ac:dyDescent="0.2">
      <c r="A155" s="6" t="str">
        <f t="shared" si="8"/>
        <v/>
      </c>
    </row>
    <row r="156" spans="1:14" x14ac:dyDescent="0.2">
      <c r="A156" s="6" t="str">
        <f t="shared" si="8"/>
        <v/>
      </c>
    </row>
    <row r="157" spans="1:14" x14ac:dyDescent="0.2">
      <c r="A157" s="6" t="str">
        <f t="shared" si="8"/>
        <v/>
      </c>
    </row>
    <row r="158" spans="1:14" x14ac:dyDescent="0.2">
      <c r="A158" s="6" t="str">
        <f t="shared" si="8"/>
        <v/>
      </c>
    </row>
    <row r="159" spans="1:14" x14ac:dyDescent="0.2">
      <c r="A159" s="6" t="str">
        <f t="shared" si="8"/>
        <v/>
      </c>
    </row>
    <row r="160" spans="1:14" x14ac:dyDescent="0.2">
      <c r="A160" s="6" t="str">
        <f t="shared" si="8"/>
        <v/>
      </c>
    </row>
    <row r="161" spans="1:1" x14ac:dyDescent="0.2">
      <c r="A161" s="6" t="str">
        <f t="shared" si="8"/>
        <v/>
      </c>
    </row>
    <row r="162" spans="1:1" x14ac:dyDescent="0.2">
      <c r="A162" s="6" t="str">
        <f t="shared" si="8"/>
        <v/>
      </c>
    </row>
    <row r="163" spans="1:1" x14ac:dyDescent="0.2">
      <c r="A163" s="6" t="str">
        <f t="shared" si="8"/>
        <v/>
      </c>
    </row>
    <row r="164" spans="1:1" x14ac:dyDescent="0.2">
      <c r="A164" s="6" t="str">
        <f t="shared" si="8"/>
        <v/>
      </c>
    </row>
    <row r="165" spans="1:1" x14ac:dyDescent="0.2">
      <c r="A165" s="6" t="str">
        <f t="shared" si="8"/>
        <v/>
      </c>
    </row>
    <row r="166" spans="1:1" x14ac:dyDescent="0.2">
      <c r="A166" s="6" t="str">
        <f t="shared" si="8"/>
        <v/>
      </c>
    </row>
    <row r="167" spans="1:1" x14ac:dyDescent="0.2">
      <c r="A167" s="6" t="str">
        <f t="shared" si="8"/>
        <v/>
      </c>
    </row>
    <row r="168" spans="1:1" x14ac:dyDescent="0.2">
      <c r="A168" s="6" t="str">
        <f t="shared" si="8"/>
        <v/>
      </c>
    </row>
    <row r="169" spans="1:1" x14ac:dyDescent="0.2">
      <c r="A169" s="6" t="str">
        <f t="shared" si="8"/>
        <v/>
      </c>
    </row>
    <row r="170" spans="1:1" x14ac:dyDescent="0.2">
      <c r="A170" s="6" t="str">
        <f t="shared" si="8"/>
        <v/>
      </c>
    </row>
    <row r="171" spans="1:1" x14ac:dyDescent="0.2">
      <c r="A171" s="6" t="str">
        <f t="shared" si="8"/>
        <v/>
      </c>
    </row>
    <row r="172" spans="1:1" x14ac:dyDescent="0.2">
      <c r="A172" s="6" t="str">
        <f t="shared" si="8"/>
        <v/>
      </c>
    </row>
    <row r="173" spans="1:1" x14ac:dyDescent="0.2">
      <c r="A173" s="6" t="str">
        <f t="shared" si="8"/>
        <v/>
      </c>
    </row>
    <row r="174" spans="1:1" x14ac:dyDescent="0.2">
      <c r="A174" s="6" t="str">
        <f t="shared" si="8"/>
        <v/>
      </c>
    </row>
    <row r="175" spans="1:1" x14ac:dyDescent="0.2">
      <c r="A175" s="6" t="str">
        <f t="shared" si="8"/>
        <v/>
      </c>
    </row>
    <row r="176" spans="1:1" x14ac:dyDescent="0.2">
      <c r="A176" s="6" t="str">
        <f t="shared" si="8"/>
        <v/>
      </c>
    </row>
    <row r="177" spans="1:11" x14ac:dyDescent="0.2">
      <c r="A177" s="6" t="str">
        <f t="shared" si="8"/>
        <v/>
      </c>
    </row>
    <row r="178" spans="1:11" x14ac:dyDescent="0.2">
      <c r="A178" s="6" t="str">
        <f t="shared" si="8"/>
        <v/>
      </c>
    </row>
    <row r="179" spans="1:11" x14ac:dyDescent="0.2">
      <c r="A179" s="6" t="str">
        <f t="shared" si="8"/>
        <v/>
      </c>
    </row>
    <row r="180" spans="1:11" x14ac:dyDescent="0.2">
      <c r="A180" s="6" t="str">
        <f t="shared" si="8"/>
        <v/>
      </c>
    </row>
    <row r="181" spans="1:11" x14ac:dyDescent="0.2">
      <c r="A181" s="6" t="str">
        <f t="shared" si="8"/>
        <v/>
      </c>
    </row>
    <row r="182" spans="1:11" x14ac:dyDescent="0.2">
      <c r="A182" s="6" t="str">
        <f t="shared" si="8"/>
        <v/>
      </c>
    </row>
    <row r="183" spans="1:11" x14ac:dyDescent="0.2">
      <c r="A183" s="6" t="str">
        <f t="shared" si="8"/>
        <v/>
      </c>
    </row>
    <row r="184" spans="1:11" x14ac:dyDescent="0.2">
      <c r="A184" s="6" t="str">
        <f t="shared" si="8"/>
        <v/>
      </c>
    </row>
    <row r="185" spans="1:11" x14ac:dyDescent="0.2">
      <c r="A185" s="6" t="str">
        <f t="shared" si="8"/>
        <v/>
      </c>
    </row>
    <row r="186" spans="1:11" x14ac:dyDescent="0.2">
      <c r="A186" s="6" t="str">
        <f t="shared" si="8"/>
        <v/>
      </c>
    </row>
    <row r="187" spans="1:11" x14ac:dyDescent="0.2">
      <c r="A187" s="6" t="str">
        <f t="shared" si="8"/>
        <v/>
      </c>
    </row>
    <row r="188" spans="1:11" x14ac:dyDescent="0.2">
      <c r="A188" s="6" t="str">
        <f t="shared" si="8"/>
        <v/>
      </c>
    </row>
    <row r="189" spans="1:11" x14ac:dyDescent="0.2">
      <c r="A189" s="6" t="str">
        <f t="shared" si="8"/>
        <v/>
      </c>
    </row>
    <row r="190" spans="1:11" x14ac:dyDescent="0.2">
      <c r="A190" s="6" t="str">
        <f t="shared" si="8"/>
        <v/>
      </c>
    </row>
    <row r="191" spans="1:11" x14ac:dyDescent="0.2">
      <c r="A191" s="6" t="str">
        <f t="shared" si="8"/>
        <v/>
      </c>
      <c r="I191" s="11"/>
      <c r="J191" s="11"/>
      <c r="K191" s="11"/>
    </row>
  </sheetData>
  <sheetProtection sheet="1" objects="1" scenarios="1" selectLockedCells="1"/>
  <sortState ref="B2:L88">
    <sortCondition descending="1" ref="L2"/>
    <sortCondition descending="1" ref="C2"/>
  </sortState>
  <phoneticPr fontId="4" type="noConversion"/>
  <printOptions horizontalCentered="1"/>
  <pageMargins left="0.74803149606299213" right="0.74803149606299213" top="0.59055118110236227" bottom="0.47244094488188981" header="0.51181102362204722" footer="0.27559055118110237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M253"/>
  <sheetViews>
    <sheetView workbookViewId="0">
      <selection activeCell="A2" sqref="A2"/>
    </sheetView>
  </sheetViews>
  <sheetFormatPr defaultRowHeight="11.25" x14ac:dyDescent="0.2"/>
  <cols>
    <col min="1" max="1" width="17.5703125" style="5" customWidth="1"/>
    <col min="2" max="7" width="9.140625" style="5"/>
    <col min="8" max="9" width="9.140625" style="11"/>
    <col min="10" max="10" width="9.140625" style="5"/>
    <col min="11" max="11" width="9.140625" style="8"/>
    <col min="12" max="12" width="14.42578125" style="5" bestFit="1" customWidth="1"/>
    <col min="13" max="16384" width="9.140625" style="1"/>
  </cols>
  <sheetData>
    <row r="1" spans="1:13" x14ac:dyDescent="0.2">
      <c r="A1" s="6" t="s">
        <v>2</v>
      </c>
      <c r="B1" s="6" t="s">
        <v>5</v>
      </c>
      <c r="C1" s="6" t="s">
        <v>20</v>
      </c>
      <c r="D1" s="6" t="s">
        <v>123</v>
      </c>
      <c r="E1" s="6" t="s">
        <v>124</v>
      </c>
      <c r="F1" s="6" t="s">
        <v>0</v>
      </c>
      <c r="G1" s="6" t="s">
        <v>1</v>
      </c>
      <c r="H1" s="110" t="s">
        <v>10</v>
      </c>
      <c r="I1" s="110" t="s">
        <v>126</v>
      </c>
      <c r="J1" s="6" t="s">
        <v>125</v>
      </c>
      <c r="K1" s="9" t="s">
        <v>3</v>
      </c>
      <c r="L1" s="6" t="s">
        <v>9</v>
      </c>
    </row>
    <row r="2" spans="1:13" x14ac:dyDescent="0.2">
      <c r="A2" s="35" t="str">
        <f>'CRICKET CLUB'!A3</f>
        <v>LEE JACK</v>
      </c>
      <c r="B2" s="18">
        <f>'CRICKET CLUB'!ED3</f>
        <v>8</v>
      </c>
      <c r="C2" s="18">
        <f>'CRICKET CLUB'!EE3</f>
        <v>2</v>
      </c>
      <c r="D2" s="18">
        <f>'CRICKET CLUB'!EF3</f>
        <v>18</v>
      </c>
      <c r="E2" s="18">
        <f>'CRICKET CLUB'!EG3</f>
        <v>6</v>
      </c>
      <c r="F2" s="18">
        <f>'CRICKET CLUB'!EH3</f>
        <v>7912</v>
      </c>
      <c r="G2" s="18">
        <f>'CRICKET CLUB'!EI3</f>
        <v>673</v>
      </c>
      <c r="H2" s="20">
        <f>'CRICKET CLUB'!EL3</f>
        <v>84.125</v>
      </c>
      <c r="I2" s="20">
        <f>'CRICKET CLUB'!EM3</f>
        <v>37.388888888888886</v>
      </c>
      <c r="J2" s="19">
        <f>'CRICKET CLUB'!EK3</f>
        <v>439.55555555555554</v>
      </c>
      <c r="K2" s="19">
        <f>'CRICKET CLUB'!EJ3</f>
        <v>35.268945022288264</v>
      </c>
      <c r="L2" s="5">
        <f>IF(B2&gt;=10,1,0)</f>
        <v>0</v>
      </c>
      <c r="M2" s="17"/>
    </row>
    <row r="3" spans="1:13" x14ac:dyDescent="0.2">
      <c r="A3" s="35" t="str">
        <f>'CRICKET CLUB'!A4</f>
        <v>DARREN COLLIN</v>
      </c>
      <c r="B3" s="18">
        <f>'CRICKET CLUB'!ED4</f>
        <v>12</v>
      </c>
      <c r="C3" s="18">
        <f>'CRICKET CLUB'!EE4</f>
        <v>5</v>
      </c>
      <c r="D3" s="18">
        <f>'CRICKET CLUB'!EF4</f>
        <v>30</v>
      </c>
      <c r="E3" s="18">
        <f>'CRICKET CLUB'!EG4</f>
        <v>15</v>
      </c>
      <c r="F3" s="18">
        <f>'CRICKET CLUB'!EH4</f>
        <v>14679</v>
      </c>
      <c r="G3" s="18">
        <f>'CRICKET CLUB'!EI4</f>
        <v>883</v>
      </c>
      <c r="H3" s="20">
        <f>'CRICKET CLUB'!EL4</f>
        <v>73.583333333333329</v>
      </c>
      <c r="I3" s="20">
        <f>'CRICKET CLUB'!EM4</f>
        <v>29.433333333333334</v>
      </c>
      <c r="J3" s="19">
        <f>'CRICKET CLUB'!EK4</f>
        <v>489.3</v>
      </c>
      <c r="K3" s="19">
        <f>'CRICKET CLUB'!EJ4</f>
        <v>49.872027180067953</v>
      </c>
      <c r="L3" s="5">
        <f t="shared" ref="L3:L66" si="0">IF(B3&gt;=10,1,0)</f>
        <v>1</v>
      </c>
      <c r="M3" s="17"/>
    </row>
    <row r="4" spans="1:13" x14ac:dyDescent="0.2">
      <c r="A4" s="35" t="str">
        <f>'CRICKET CLUB'!A5</f>
        <v>CHRIS WAYMAN</v>
      </c>
      <c r="B4" s="18">
        <f>'CRICKET CLUB'!ED5</f>
        <v>8</v>
      </c>
      <c r="C4" s="18">
        <f>'CRICKET CLUB'!EE5</f>
        <v>3</v>
      </c>
      <c r="D4" s="18">
        <f>'CRICKET CLUB'!EF5</f>
        <v>21</v>
      </c>
      <c r="E4" s="18">
        <f>'CRICKET CLUB'!EG5</f>
        <v>9</v>
      </c>
      <c r="F4" s="18">
        <f>'CRICKET CLUB'!EH5</f>
        <v>9776</v>
      </c>
      <c r="G4" s="18">
        <f>'CRICKET CLUB'!EI5</f>
        <v>680</v>
      </c>
      <c r="H4" s="20">
        <f>'CRICKET CLUB'!EL5</f>
        <v>85</v>
      </c>
      <c r="I4" s="20">
        <f>'CRICKET CLUB'!EM5</f>
        <v>32.38095238095238</v>
      </c>
      <c r="J4" s="19">
        <f>'CRICKET CLUB'!EK5</f>
        <v>465.52380952380952</v>
      </c>
      <c r="K4" s="19">
        <f>'CRICKET CLUB'!EJ5</f>
        <v>43.129411764705885</v>
      </c>
      <c r="L4" s="5">
        <f t="shared" si="0"/>
        <v>0</v>
      </c>
      <c r="M4" s="17"/>
    </row>
    <row r="5" spans="1:13" x14ac:dyDescent="0.2">
      <c r="A5" s="35" t="str">
        <f>'CRICKET CLUB'!A6</f>
        <v>BEN JACK</v>
      </c>
      <c r="B5" s="18">
        <f>'CRICKET CLUB'!ED6</f>
        <v>12</v>
      </c>
      <c r="C5" s="18">
        <f>'CRICKET CLUB'!EE6</f>
        <v>3</v>
      </c>
      <c r="D5" s="18">
        <f>'CRICKET CLUB'!EF6</f>
        <v>29</v>
      </c>
      <c r="E5" s="18">
        <f>'CRICKET CLUB'!EG6</f>
        <v>10</v>
      </c>
      <c r="F5" s="18">
        <f>'CRICKET CLUB'!EH6</f>
        <v>13390</v>
      </c>
      <c r="G5" s="18">
        <f>'CRICKET CLUB'!EI6</f>
        <v>925</v>
      </c>
      <c r="H5" s="20">
        <f>'CRICKET CLUB'!EL6</f>
        <v>77.083333333333329</v>
      </c>
      <c r="I5" s="20">
        <f>'CRICKET CLUB'!EM6</f>
        <v>31.896551724137932</v>
      </c>
      <c r="J5" s="19">
        <f>'CRICKET CLUB'!EK6</f>
        <v>461.72413793103448</v>
      </c>
      <c r="K5" s="19">
        <f>'CRICKET CLUB'!EJ6</f>
        <v>43.42702702702703</v>
      </c>
      <c r="L5" s="5">
        <f t="shared" si="0"/>
        <v>1</v>
      </c>
      <c r="M5" s="17"/>
    </row>
    <row r="6" spans="1:13" x14ac:dyDescent="0.2">
      <c r="A6" s="35" t="str">
        <f>'CRICKET CLUB'!A7</f>
        <v>JAMIE BATY</v>
      </c>
      <c r="B6" s="18">
        <f>'CRICKET CLUB'!ED7</f>
        <v>12</v>
      </c>
      <c r="C6" s="18">
        <f>'CRICKET CLUB'!EE7</f>
        <v>9</v>
      </c>
      <c r="D6" s="18">
        <f>'CRICKET CLUB'!EF7</f>
        <v>28</v>
      </c>
      <c r="E6" s="18">
        <f>'CRICKET CLUB'!EG7</f>
        <v>20</v>
      </c>
      <c r="F6" s="18">
        <f>'CRICKET CLUB'!EH7</f>
        <v>13811</v>
      </c>
      <c r="G6" s="18">
        <f>'CRICKET CLUB'!EI7</f>
        <v>766</v>
      </c>
      <c r="H6" s="20">
        <f>'CRICKET CLUB'!EL7</f>
        <v>63.833333333333336</v>
      </c>
      <c r="I6" s="20">
        <f>'CRICKET CLUB'!EM7</f>
        <v>27.357142857142858</v>
      </c>
      <c r="J6" s="19">
        <f>'CRICKET CLUB'!EK7</f>
        <v>493.25</v>
      </c>
      <c r="K6" s="19">
        <f>'CRICKET CLUB'!EJ7</f>
        <v>54.090078328981726</v>
      </c>
      <c r="L6" s="5">
        <f t="shared" si="0"/>
        <v>1</v>
      </c>
      <c r="M6" s="17"/>
    </row>
    <row r="7" spans="1:13" x14ac:dyDescent="0.2">
      <c r="A7" s="35" t="str">
        <f>'CRICKET CLUB'!A8</f>
        <v>MIKE WAYMAN</v>
      </c>
      <c r="B7" s="18">
        <f>'CRICKET CLUB'!ED8</f>
        <v>10</v>
      </c>
      <c r="C7" s="18">
        <f>'CRICKET CLUB'!EE8</f>
        <v>9</v>
      </c>
      <c r="D7" s="18">
        <f>'CRICKET CLUB'!EF8</f>
        <v>22</v>
      </c>
      <c r="E7" s="18">
        <f>'CRICKET CLUB'!EG8</f>
        <v>18</v>
      </c>
      <c r="F7" s="18">
        <f>'CRICKET CLUB'!EH8</f>
        <v>10493</v>
      </c>
      <c r="G7" s="18">
        <f>'CRICKET CLUB'!EI8</f>
        <v>554</v>
      </c>
      <c r="H7" s="20">
        <f>'CRICKET CLUB'!EL8</f>
        <v>55.4</v>
      </c>
      <c r="I7" s="20">
        <f>'CRICKET CLUB'!EM8</f>
        <v>25.181818181818183</v>
      </c>
      <c r="J7" s="19">
        <f>'CRICKET CLUB'!EK8</f>
        <v>476.95454545454544</v>
      </c>
      <c r="K7" s="19">
        <f>'CRICKET CLUB'!EJ8</f>
        <v>56.821299638989167</v>
      </c>
      <c r="L7" s="5">
        <f t="shared" si="0"/>
        <v>1</v>
      </c>
      <c r="M7" s="17"/>
    </row>
    <row r="8" spans="1:13" x14ac:dyDescent="0.2">
      <c r="A8" s="35" t="str">
        <f>'CRICKET CLUB'!A9</f>
        <v>JAMES EASTON</v>
      </c>
      <c r="B8" s="18">
        <f>'CRICKET CLUB'!ED9</f>
        <v>9</v>
      </c>
      <c r="C8" s="18">
        <f>'CRICKET CLUB'!EE9</f>
        <v>3</v>
      </c>
      <c r="D8" s="18">
        <f>'CRICKET CLUB'!EF9</f>
        <v>21</v>
      </c>
      <c r="E8" s="18">
        <f>'CRICKET CLUB'!EG9</f>
        <v>8</v>
      </c>
      <c r="F8" s="18">
        <f>'CRICKET CLUB'!EH9</f>
        <v>9309</v>
      </c>
      <c r="G8" s="18">
        <f>'CRICKET CLUB'!EI9</f>
        <v>654</v>
      </c>
      <c r="H8" s="20">
        <f>'CRICKET CLUB'!EL9</f>
        <v>72.666666666666671</v>
      </c>
      <c r="I8" s="20">
        <f>'CRICKET CLUB'!EM9</f>
        <v>31.142857142857142</v>
      </c>
      <c r="J8" s="19">
        <f>'CRICKET CLUB'!EK9</f>
        <v>443.28571428571428</v>
      </c>
      <c r="K8" s="19">
        <f>'CRICKET CLUB'!EJ9</f>
        <v>42.701834862385319</v>
      </c>
      <c r="L8" s="5">
        <f t="shared" si="0"/>
        <v>0</v>
      </c>
      <c r="M8" s="17"/>
    </row>
    <row r="9" spans="1:13" x14ac:dyDescent="0.2">
      <c r="A9" s="35" t="str">
        <f>'CRICKET CLUB'!A10</f>
        <v>PHIL WAYMAN</v>
      </c>
      <c r="B9" s="18">
        <f>'CRICKET CLUB'!ED10</f>
        <v>1</v>
      </c>
      <c r="C9" s="18">
        <f>'CRICKET CLUB'!EE10</f>
        <v>0</v>
      </c>
      <c r="D9" s="18">
        <f>'CRICKET CLUB'!EF10</f>
        <v>2</v>
      </c>
      <c r="E9" s="18">
        <f>'CRICKET CLUB'!EG10</f>
        <v>0</v>
      </c>
      <c r="F9" s="18">
        <f>'CRICKET CLUB'!EH10</f>
        <v>765</v>
      </c>
      <c r="G9" s="18">
        <f>'CRICKET CLUB'!EI10</f>
        <v>42</v>
      </c>
      <c r="H9" s="20">
        <f>'CRICKET CLUB'!EL10</f>
        <v>42</v>
      </c>
      <c r="I9" s="20">
        <f>'CRICKET CLUB'!EM10</f>
        <v>21</v>
      </c>
      <c r="J9" s="19">
        <f>'CRICKET CLUB'!EK10</f>
        <v>382.5</v>
      </c>
      <c r="K9" s="19">
        <f>'CRICKET CLUB'!EJ10</f>
        <v>54.642857142857146</v>
      </c>
      <c r="L9" s="5">
        <f t="shared" si="0"/>
        <v>0</v>
      </c>
      <c r="M9" s="17"/>
    </row>
    <row r="10" spans="1:13" x14ac:dyDescent="0.2">
      <c r="A10" s="35">
        <f>'CRICKET CLUB'!A11</f>
        <v>0</v>
      </c>
      <c r="B10" s="18">
        <f>'CRICKET CLUB'!ED11</f>
        <v>0</v>
      </c>
      <c r="C10" s="18">
        <f>'CRICKET CLUB'!EE11</f>
        <v>0</v>
      </c>
      <c r="D10" s="18">
        <f>'CRICKET CLUB'!EF11</f>
        <v>0</v>
      </c>
      <c r="E10" s="18">
        <f>'CRICKET CLUB'!EG11</f>
        <v>0</v>
      </c>
      <c r="F10" s="18">
        <f>'CRICKET CLUB'!EH11</f>
        <v>0</v>
      </c>
      <c r="G10" s="18">
        <f>'CRICKET CLUB'!EI11</f>
        <v>0</v>
      </c>
      <c r="H10" s="20">
        <f>'CRICKET CLUB'!EL11</f>
        <v>0</v>
      </c>
      <c r="I10" s="20">
        <f>'CRICKET CLUB'!EM11</f>
        <v>0</v>
      </c>
      <c r="J10" s="19">
        <f>'CRICKET CLUB'!EK11</f>
        <v>0</v>
      </c>
      <c r="K10" s="19">
        <f>'CRICKET CLUB'!EJ11</f>
        <v>0</v>
      </c>
      <c r="L10" s="5">
        <f t="shared" si="0"/>
        <v>0</v>
      </c>
      <c r="M10" s="17"/>
    </row>
    <row r="11" spans="1:13" x14ac:dyDescent="0.2">
      <c r="A11" s="35">
        <f>'CRICKET CLUB'!A12</f>
        <v>0</v>
      </c>
      <c r="B11" s="18">
        <f>'CRICKET CLUB'!ED12</f>
        <v>0</v>
      </c>
      <c r="C11" s="18">
        <f>'CRICKET CLUB'!EE12</f>
        <v>0</v>
      </c>
      <c r="D11" s="18">
        <f>'CRICKET CLUB'!EF12</f>
        <v>0</v>
      </c>
      <c r="E11" s="18">
        <f>'CRICKET CLUB'!EG12</f>
        <v>0</v>
      </c>
      <c r="F11" s="18">
        <f>'CRICKET CLUB'!EH12</f>
        <v>0</v>
      </c>
      <c r="G11" s="18">
        <f>'CRICKET CLUB'!EI12</f>
        <v>0</v>
      </c>
      <c r="H11" s="20">
        <f>'CRICKET CLUB'!EL12</f>
        <v>0</v>
      </c>
      <c r="I11" s="20">
        <f>'CRICKET CLUB'!EM12</f>
        <v>0</v>
      </c>
      <c r="J11" s="19">
        <f>'CRICKET CLUB'!EK12</f>
        <v>0</v>
      </c>
      <c r="K11" s="19">
        <f>'CRICKET CLUB'!EJ12</f>
        <v>0</v>
      </c>
      <c r="L11" s="5">
        <f t="shared" si="0"/>
        <v>0</v>
      </c>
      <c r="M11" s="17"/>
    </row>
    <row r="12" spans="1:13" x14ac:dyDescent="0.2">
      <c r="A12" s="35">
        <f>'CRICKET CLUB'!A13</f>
        <v>0</v>
      </c>
      <c r="B12" s="18">
        <f>'CRICKET CLUB'!ED13</f>
        <v>0</v>
      </c>
      <c r="C12" s="18">
        <f>'CRICKET CLUB'!EE13</f>
        <v>0</v>
      </c>
      <c r="D12" s="18">
        <f>'CRICKET CLUB'!EF13</f>
        <v>0</v>
      </c>
      <c r="E12" s="18">
        <f>'CRICKET CLUB'!EG13</f>
        <v>0</v>
      </c>
      <c r="F12" s="18">
        <f>'CRICKET CLUB'!EH13</f>
        <v>0</v>
      </c>
      <c r="G12" s="18">
        <f>'CRICKET CLUB'!EI13</f>
        <v>0</v>
      </c>
      <c r="H12" s="20">
        <f>'CRICKET CLUB'!EL13</f>
        <v>0</v>
      </c>
      <c r="I12" s="20">
        <f>'CRICKET CLUB'!EM13</f>
        <v>0</v>
      </c>
      <c r="J12" s="19">
        <f>'CRICKET CLUB'!EK13</f>
        <v>0</v>
      </c>
      <c r="K12" s="19">
        <f>'CRICKET CLUB'!EJ13</f>
        <v>0</v>
      </c>
      <c r="L12" s="5">
        <f t="shared" si="0"/>
        <v>0</v>
      </c>
      <c r="M12" s="17"/>
    </row>
    <row r="13" spans="1:13" x14ac:dyDescent="0.2">
      <c r="A13" s="35">
        <f>'CRICKET CLUB'!A14</f>
        <v>0</v>
      </c>
      <c r="B13" s="18">
        <f>'CRICKET CLUB'!ED14</f>
        <v>0</v>
      </c>
      <c r="C13" s="18">
        <f>'CRICKET CLUB'!EE14</f>
        <v>0</v>
      </c>
      <c r="D13" s="18">
        <f>'CRICKET CLUB'!EF14</f>
        <v>0</v>
      </c>
      <c r="E13" s="18">
        <f>'CRICKET CLUB'!EG14</f>
        <v>0</v>
      </c>
      <c r="F13" s="18">
        <f>'CRICKET CLUB'!EH14</f>
        <v>0</v>
      </c>
      <c r="G13" s="18">
        <f>'CRICKET CLUB'!EI14</f>
        <v>0</v>
      </c>
      <c r="H13" s="20">
        <f>'CRICKET CLUB'!EL14</f>
        <v>0</v>
      </c>
      <c r="I13" s="20">
        <f>'CRICKET CLUB'!EM14</f>
        <v>0</v>
      </c>
      <c r="J13" s="19">
        <f>'CRICKET CLUB'!EK14</f>
        <v>0</v>
      </c>
      <c r="K13" s="19">
        <f>'CRICKET CLUB'!EJ14</f>
        <v>0</v>
      </c>
      <c r="L13" s="5">
        <f t="shared" si="0"/>
        <v>0</v>
      </c>
      <c r="M13" s="17"/>
    </row>
    <row r="14" spans="1:13" x14ac:dyDescent="0.2">
      <c r="A14" s="35" t="str">
        <f>SPORTSMANS!A3</f>
        <v>ANDY MONK</v>
      </c>
      <c r="B14" s="35">
        <f>SPORTSMANS!ED3</f>
        <v>12</v>
      </c>
      <c r="C14" s="35">
        <f>SPORTSMANS!EE3</f>
        <v>6</v>
      </c>
      <c r="D14" s="35">
        <f>SPORTSMANS!EF3</f>
        <v>28</v>
      </c>
      <c r="E14" s="35">
        <f>SPORTSMANS!EG3</f>
        <v>13</v>
      </c>
      <c r="F14" s="35">
        <f>SPORTSMANS!EH3</f>
        <v>12705</v>
      </c>
      <c r="G14" s="35">
        <f>SPORTSMANS!EI3</f>
        <v>737</v>
      </c>
      <c r="H14" s="111">
        <f>SPORTSMANS!EL3</f>
        <v>61.416666666666664</v>
      </c>
      <c r="I14" s="111">
        <f>SPORTSMANS!EM3</f>
        <v>26.321428571428573</v>
      </c>
      <c r="J14" s="109">
        <f>SPORTSMANS!EK3</f>
        <v>453.75</v>
      </c>
      <c r="K14" s="109">
        <f>SPORTSMANS!EJ3</f>
        <v>51.71641791044776</v>
      </c>
      <c r="L14" s="5">
        <f t="shared" si="0"/>
        <v>1</v>
      </c>
      <c r="M14" s="17"/>
    </row>
    <row r="15" spans="1:13" x14ac:dyDescent="0.2">
      <c r="A15" s="35" t="str">
        <f>SPORTSMANS!A4</f>
        <v>KYLE YOUNG</v>
      </c>
      <c r="B15" s="35">
        <f>SPORTSMANS!ED4</f>
        <v>10</v>
      </c>
      <c r="C15" s="35">
        <f>SPORTSMANS!EE4</f>
        <v>9</v>
      </c>
      <c r="D15" s="35">
        <f>SPORTSMANS!EF4</f>
        <v>22</v>
      </c>
      <c r="E15" s="35">
        <f>SPORTSMANS!EG4</f>
        <v>18</v>
      </c>
      <c r="F15" s="35">
        <f>SPORTSMANS!EH4</f>
        <v>10714</v>
      </c>
      <c r="G15" s="35">
        <f>SPORTSMANS!EI4</f>
        <v>510</v>
      </c>
      <c r="H15" s="111">
        <f>SPORTSMANS!EL4</f>
        <v>51</v>
      </c>
      <c r="I15" s="111">
        <f>SPORTSMANS!EM4</f>
        <v>23.181818181818183</v>
      </c>
      <c r="J15" s="109">
        <f>SPORTSMANS!EK4</f>
        <v>487</v>
      </c>
      <c r="K15" s="109">
        <f>SPORTSMANS!EJ4</f>
        <v>63.023529411764706</v>
      </c>
      <c r="L15" s="5">
        <f t="shared" si="0"/>
        <v>1</v>
      </c>
      <c r="M15" s="17"/>
    </row>
    <row r="16" spans="1:13" x14ac:dyDescent="0.2">
      <c r="A16" s="35" t="str">
        <f>SPORTSMANS!A5</f>
        <v>IAN WHITTAKER</v>
      </c>
      <c r="B16" s="35">
        <f>SPORTSMANS!ED5</f>
        <v>12</v>
      </c>
      <c r="C16" s="35">
        <f>SPORTSMANS!EE5</f>
        <v>11</v>
      </c>
      <c r="D16" s="35">
        <f>SPORTSMANS!EF5</f>
        <v>26</v>
      </c>
      <c r="E16" s="35">
        <f>SPORTSMANS!EG5</f>
        <v>23</v>
      </c>
      <c r="F16" s="35">
        <f>SPORTSMANS!EH5</f>
        <v>12749</v>
      </c>
      <c r="G16" s="35">
        <f>SPORTSMANS!EI5</f>
        <v>612</v>
      </c>
      <c r="H16" s="111">
        <f>SPORTSMANS!EL5</f>
        <v>51</v>
      </c>
      <c r="I16" s="111">
        <f>SPORTSMANS!EM5</f>
        <v>23.53846153846154</v>
      </c>
      <c r="J16" s="109">
        <f>SPORTSMANS!EK5</f>
        <v>490.34615384615387</v>
      </c>
      <c r="K16" s="109">
        <f>SPORTSMANS!EJ5</f>
        <v>62.495098039215691</v>
      </c>
      <c r="L16" s="5">
        <f t="shared" si="0"/>
        <v>1</v>
      </c>
      <c r="M16" s="17"/>
    </row>
    <row r="17" spans="1:13" x14ac:dyDescent="0.2">
      <c r="A17" s="35" t="str">
        <f>SPORTSMANS!A6</f>
        <v>GARY OUTRAM</v>
      </c>
      <c r="B17" s="35">
        <f>SPORTSMANS!ED6</f>
        <v>12</v>
      </c>
      <c r="C17" s="35">
        <f>SPORTSMANS!EE6</f>
        <v>9</v>
      </c>
      <c r="D17" s="35">
        <f>SPORTSMANS!EF6</f>
        <v>30</v>
      </c>
      <c r="E17" s="35">
        <f>SPORTSMANS!EG6</f>
        <v>20</v>
      </c>
      <c r="F17" s="35">
        <f>SPORTSMANS!EH6</f>
        <v>14615</v>
      </c>
      <c r="G17" s="35">
        <f>SPORTSMANS!EI6</f>
        <v>839</v>
      </c>
      <c r="H17" s="111">
        <f>SPORTSMANS!EL6</f>
        <v>69.916666666666671</v>
      </c>
      <c r="I17" s="111">
        <f>SPORTSMANS!EM6</f>
        <v>27.966666666666665</v>
      </c>
      <c r="J17" s="109">
        <f>SPORTSMANS!EK6</f>
        <v>487.16666666666669</v>
      </c>
      <c r="K17" s="109">
        <f>SPORTSMANS!EJ6</f>
        <v>52.25864123957092</v>
      </c>
      <c r="L17" s="5">
        <f t="shared" si="0"/>
        <v>1</v>
      </c>
      <c r="M17" s="17"/>
    </row>
    <row r="18" spans="1:13" x14ac:dyDescent="0.2">
      <c r="A18" s="35" t="str">
        <f>SPORTSMANS!A7</f>
        <v>GABE BRADLEY</v>
      </c>
      <c r="B18" s="35">
        <f>SPORTSMANS!ED7</f>
        <v>8</v>
      </c>
      <c r="C18" s="35">
        <f>SPORTSMANS!EE7</f>
        <v>4</v>
      </c>
      <c r="D18" s="35">
        <f>SPORTSMANS!EF7</f>
        <v>18</v>
      </c>
      <c r="E18" s="35">
        <f>SPORTSMANS!EG7</f>
        <v>9</v>
      </c>
      <c r="F18" s="35">
        <f>SPORTSMANS!EH7</f>
        <v>8534</v>
      </c>
      <c r="G18" s="35">
        <f>SPORTSMANS!EI7</f>
        <v>574</v>
      </c>
      <c r="H18" s="111">
        <f>SPORTSMANS!EL7</f>
        <v>71.75</v>
      </c>
      <c r="I18" s="111">
        <f>SPORTSMANS!EM7</f>
        <v>31.888888888888889</v>
      </c>
      <c r="J18" s="109">
        <f>SPORTSMANS!EK7</f>
        <v>474.11111111111109</v>
      </c>
      <c r="K18" s="109">
        <f>SPORTSMANS!EJ7</f>
        <v>44.602787456445995</v>
      </c>
      <c r="L18" s="5">
        <f t="shared" si="0"/>
        <v>0</v>
      </c>
      <c r="M18" s="17"/>
    </row>
    <row r="19" spans="1:13" x14ac:dyDescent="0.2">
      <c r="A19" s="35" t="str">
        <f>SPORTSMANS!A8</f>
        <v>NIGE OUTRAM</v>
      </c>
      <c r="B19" s="35">
        <f>SPORTSMANS!ED8</f>
        <v>12</v>
      </c>
      <c r="C19" s="35">
        <f>SPORTSMANS!EE8</f>
        <v>11</v>
      </c>
      <c r="D19" s="35">
        <f>SPORTSMANS!EF8</f>
        <v>26</v>
      </c>
      <c r="E19" s="35">
        <f>SPORTSMANS!EG8</f>
        <v>22</v>
      </c>
      <c r="F19" s="35">
        <f>SPORTSMANS!EH8</f>
        <v>12765</v>
      </c>
      <c r="G19" s="35">
        <f>SPORTSMANS!EI8</f>
        <v>612</v>
      </c>
      <c r="H19" s="111">
        <f>SPORTSMANS!EL8</f>
        <v>51</v>
      </c>
      <c r="I19" s="111">
        <f>SPORTSMANS!EM8</f>
        <v>23.53846153846154</v>
      </c>
      <c r="J19" s="109">
        <f>SPORTSMANS!EK8</f>
        <v>490.96153846153845</v>
      </c>
      <c r="K19" s="109">
        <f>SPORTSMANS!EJ8</f>
        <v>62.57352941176471</v>
      </c>
      <c r="L19" s="5">
        <f t="shared" si="0"/>
        <v>1</v>
      </c>
      <c r="M19" s="17"/>
    </row>
    <row r="20" spans="1:13" x14ac:dyDescent="0.2">
      <c r="A20" s="35" t="str">
        <f>SPORTSMANS!A9</f>
        <v>MARTIN YOUNG</v>
      </c>
      <c r="B20" s="35">
        <f>SPORTSMANS!ED9</f>
        <v>6</v>
      </c>
      <c r="C20" s="35">
        <f>SPORTSMANS!EE9</f>
        <v>3</v>
      </c>
      <c r="D20" s="35">
        <f>SPORTSMANS!EF9</f>
        <v>15</v>
      </c>
      <c r="E20" s="35">
        <f>SPORTSMANS!EG9</f>
        <v>7</v>
      </c>
      <c r="F20" s="35">
        <f>SPORTSMANS!EH9</f>
        <v>6955</v>
      </c>
      <c r="G20" s="35">
        <f>SPORTSMANS!EI9</f>
        <v>466</v>
      </c>
      <c r="H20" s="111">
        <f>SPORTSMANS!EL9</f>
        <v>77.666666666666671</v>
      </c>
      <c r="I20" s="111">
        <f>SPORTSMANS!EM9</f>
        <v>31.066666666666666</v>
      </c>
      <c r="J20" s="109">
        <f>SPORTSMANS!EK9</f>
        <v>463.66666666666669</v>
      </c>
      <c r="K20" s="109">
        <f>SPORTSMANS!EJ9</f>
        <v>44.774678111587981</v>
      </c>
      <c r="L20" s="5">
        <f t="shared" si="0"/>
        <v>0</v>
      </c>
      <c r="M20" s="17"/>
    </row>
    <row r="21" spans="1:13" x14ac:dyDescent="0.2">
      <c r="A21" s="35">
        <f>SPORTSMANS!A10</f>
        <v>0</v>
      </c>
      <c r="B21" s="35">
        <f>SPORTSMANS!ED10</f>
        <v>0</v>
      </c>
      <c r="C21" s="35">
        <f>SPORTSMANS!EE10</f>
        <v>0</v>
      </c>
      <c r="D21" s="35">
        <f>SPORTSMANS!EF10</f>
        <v>0</v>
      </c>
      <c r="E21" s="35">
        <f>SPORTSMANS!EG10</f>
        <v>0</v>
      </c>
      <c r="F21" s="35">
        <f>SPORTSMANS!EH10</f>
        <v>0</v>
      </c>
      <c r="G21" s="35">
        <f>SPORTSMANS!EI10</f>
        <v>0</v>
      </c>
      <c r="H21" s="111">
        <f>SPORTSMANS!EL10</f>
        <v>0</v>
      </c>
      <c r="I21" s="111">
        <f>SPORTSMANS!EM10</f>
        <v>0</v>
      </c>
      <c r="J21" s="109">
        <f>SPORTSMANS!EK10</f>
        <v>0</v>
      </c>
      <c r="K21" s="109">
        <f>SPORTSMANS!EJ10</f>
        <v>0</v>
      </c>
      <c r="L21" s="5">
        <f t="shared" si="0"/>
        <v>0</v>
      </c>
      <c r="M21" s="17"/>
    </row>
    <row r="22" spans="1:13" x14ac:dyDescent="0.2">
      <c r="A22" s="35">
        <f>SPORTSMANS!A11</f>
        <v>0</v>
      </c>
      <c r="B22" s="35">
        <f>SPORTSMANS!ED11</f>
        <v>0</v>
      </c>
      <c r="C22" s="35">
        <f>SPORTSMANS!EE11</f>
        <v>0</v>
      </c>
      <c r="D22" s="35">
        <f>SPORTSMANS!EF11</f>
        <v>0</v>
      </c>
      <c r="E22" s="35">
        <f>SPORTSMANS!EG11</f>
        <v>0</v>
      </c>
      <c r="F22" s="35">
        <f>SPORTSMANS!EH11</f>
        <v>0</v>
      </c>
      <c r="G22" s="35">
        <f>SPORTSMANS!EI11</f>
        <v>0</v>
      </c>
      <c r="H22" s="111">
        <f>SPORTSMANS!EL11</f>
        <v>0</v>
      </c>
      <c r="I22" s="111">
        <f>SPORTSMANS!EM11</f>
        <v>0</v>
      </c>
      <c r="J22" s="109">
        <f>SPORTSMANS!EK11</f>
        <v>0</v>
      </c>
      <c r="K22" s="109">
        <f>SPORTSMANS!EJ11</f>
        <v>0</v>
      </c>
      <c r="L22" s="5">
        <f t="shared" si="0"/>
        <v>0</v>
      </c>
      <c r="M22" s="17"/>
    </row>
    <row r="23" spans="1:13" x14ac:dyDescent="0.2">
      <c r="A23" s="18">
        <f>SPORTSMANS!A12</f>
        <v>0</v>
      </c>
      <c r="B23" s="35">
        <f>SPORTSMANS!ED12</f>
        <v>0</v>
      </c>
      <c r="C23" s="35">
        <f>SPORTSMANS!EE12</f>
        <v>0</v>
      </c>
      <c r="D23" s="35">
        <f>SPORTSMANS!EF12</f>
        <v>0</v>
      </c>
      <c r="E23" s="35">
        <f>SPORTSMANS!EG12</f>
        <v>0</v>
      </c>
      <c r="F23" s="35">
        <f>SPORTSMANS!EH12</f>
        <v>0</v>
      </c>
      <c r="G23" s="35">
        <f>SPORTSMANS!EI12</f>
        <v>0</v>
      </c>
      <c r="H23" s="111">
        <f>SPORTSMANS!EL12</f>
        <v>0</v>
      </c>
      <c r="I23" s="111">
        <f>SPORTSMANS!EM12</f>
        <v>0</v>
      </c>
      <c r="J23" s="109">
        <f>SPORTSMANS!EK12</f>
        <v>0</v>
      </c>
      <c r="K23" s="109">
        <f>SPORTSMANS!EJ12</f>
        <v>0</v>
      </c>
      <c r="L23" s="5">
        <f t="shared" si="0"/>
        <v>0</v>
      </c>
      <c r="M23" s="17"/>
    </row>
    <row r="24" spans="1:13" x14ac:dyDescent="0.2">
      <c r="A24" s="18">
        <f>SPORTSMANS!A13</f>
        <v>0</v>
      </c>
      <c r="B24" s="35">
        <f>SPORTSMANS!ED13</f>
        <v>0</v>
      </c>
      <c r="C24" s="35">
        <f>SPORTSMANS!EE13</f>
        <v>0</v>
      </c>
      <c r="D24" s="35">
        <f>SPORTSMANS!EF13</f>
        <v>0</v>
      </c>
      <c r="E24" s="35">
        <f>SPORTSMANS!EG13</f>
        <v>0</v>
      </c>
      <c r="F24" s="35">
        <f>SPORTSMANS!EH13</f>
        <v>0</v>
      </c>
      <c r="G24" s="35">
        <f>SPORTSMANS!EI13</f>
        <v>0</v>
      </c>
      <c r="H24" s="111">
        <f>SPORTSMANS!EL13</f>
        <v>0</v>
      </c>
      <c r="I24" s="111">
        <f>SPORTSMANS!EM13</f>
        <v>0</v>
      </c>
      <c r="J24" s="109">
        <f>SPORTSMANS!EK13</f>
        <v>0</v>
      </c>
      <c r="K24" s="109">
        <f>SPORTSMANS!EJ13</f>
        <v>0</v>
      </c>
      <c r="L24" s="5">
        <f t="shared" si="0"/>
        <v>0</v>
      </c>
      <c r="M24" s="17"/>
    </row>
    <row r="25" spans="1:13" x14ac:dyDescent="0.2">
      <c r="A25" s="18">
        <f>SPORTSMANS!A14</f>
        <v>0</v>
      </c>
      <c r="B25" s="35">
        <f>SPORTSMANS!ED14</f>
        <v>0</v>
      </c>
      <c r="C25" s="35">
        <f>SPORTSMANS!EE14</f>
        <v>0</v>
      </c>
      <c r="D25" s="35">
        <f>SPORTSMANS!EF14</f>
        <v>0</v>
      </c>
      <c r="E25" s="35">
        <f>SPORTSMANS!EG14</f>
        <v>0</v>
      </c>
      <c r="F25" s="35">
        <f>SPORTSMANS!EH14</f>
        <v>0</v>
      </c>
      <c r="G25" s="35">
        <f>SPORTSMANS!EI14</f>
        <v>0</v>
      </c>
      <c r="H25" s="111">
        <f>SPORTSMANS!EL14</f>
        <v>0</v>
      </c>
      <c r="I25" s="111">
        <f>SPORTSMANS!EM14</f>
        <v>0</v>
      </c>
      <c r="J25" s="109">
        <f>SPORTSMANS!EK14</f>
        <v>0</v>
      </c>
      <c r="K25" s="109">
        <f>SPORTSMANS!EJ14</f>
        <v>0</v>
      </c>
      <c r="L25" s="5">
        <f t="shared" si="0"/>
        <v>0</v>
      </c>
      <c r="M25" s="17"/>
    </row>
    <row r="26" spans="1:13" x14ac:dyDescent="0.2">
      <c r="A26" s="18" t="str">
        <f>'TICKLE TOBY'!A3</f>
        <v>STEVE BLEWITT</v>
      </c>
      <c r="B26" s="18">
        <f>'TICKLE TOBY'!ED3</f>
        <v>12</v>
      </c>
      <c r="C26" s="18">
        <f>'TICKLE TOBY'!EE3</f>
        <v>7</v>
      </c>
      <c r="D26" s="18">
        <f>'TICKLE TOBY'!EF3</f>
        <v>30</v>
      </c>
      <c r="E26" s="18">
        <f>'TICKLE TOBY'!EG3</f>
        <v>17</v>
      </c>
      <c r="F26" s="18">
        <f>'TICKLE TOBY'!EH3</f>
        <v>14105</v>
      </c>
      <c r="G26" s="18">
        <f>'TICKLE TOBY'!EI3</f>
        <v>818</v>
      </c>
      <c r="H26" s="20">
        <f>'TICKLE TOBY'!EL3</f>
        <v>68.166666666666671</v>
      </c>
      <c r="I26" s="20">
        <f>'TICKLE TOBY'!EM3</f>
        <v>27.266666666666666</v>
      </c>
      <c r="J26" s="19">
        <f>'TICKLE TOBY'!EK3</f>
        <v>470.16666666666669</v>
      </c>
      <c r="K26" s="19">
        <f>'TICKLE TOBY'!EJ3</f>
        <v>51.729828850855739</v>
      </c>
      <c r="L26" s="5">
        <f t="shared" si="0"/>
        <v>1</v>
      </c>
      <c r="M26" s="17"/>
    </row>
    <row r="27" spans="1:13" x14ac:dyDescent="0.2">
      <c r="A27" s="18" t="str">
        <f>'TICKLE TOBY'!A4</f>
        <v>ANDY JOHNSON</v>
      </c>
      <c r="B27" s="18">
        <f>'TICKLE TOBY'!ED4</f>
        <v>11</v>
      </c>
      <c r="C27" s="18">
        <f>'TICKLE TOBY'!EE4</f>
        <v>7</v>
      </c>
      <c r="D27" s="18">
        <f>'TICKLE TOBY'!EF4</f>
        <v>27</v>
      </c>
      <c r="E27" s="18">
        <f>'TICKLE TOBY'!EG4</f>
        <v>16</v>
      </c>
      <c r="F27" s="18">
        <f>'TICKLE TOBY'!EH4</f>
        <v>12446</v>
      </c>
      <c r="G27" s="18">
        <f>'TICKLE TOBY'!EI4</f>
        <v>802</v>
      </c>
      <c r="H27" s="20">
        <f>'TICKLE TOBY'!EL4</f>
        <v>72.909090909090907</v>
      </c>
      <c r="I27" s="20">
        <f>'TICKLE TOBY'!EM4</f>
        <v>29.703703703703702</v>
      </c>
      <c r="J27" s="19">
        <f>'TICKLE TOBY'!EK4</f>
        <v>460.96296296296299</v>
      </c>
      <c r="K27" s="19">
        <f>'TICKLE TOBY'!EJ4</f>
        <v>46.556109725685786</v>
      </c>
      <c r="L27" s="5">
        <f t="shared" si="0"/>
        <v>1</v>
      </c>
      <c r="M27" s="17"/>
    </row>
    <row r="28" spans="1:13" x14ac:dyDescent="0.2">
      <c r="A28" s="18" t="str">
        <f>'TICKLE TOBY'!A5</f>
        <v>STEVE TRUMAN</v>
      </c>
      <c r="B28" s="18">
        <f>'TICKLE TOBY'!ED5</f>
        <v>12</v>
      </c>
      <c r="C28" s="18">
        <f>'TICKLE TOBY'!EE5</f>
        <v>9</v>
      </c>
      <c r="D28" s="18">
        <f>'TICKLE TOBY'!EF5</f>
        <v>30</v>
      </c>
      <c r="E28" s="18">
        <f>'TICKLE TOBY'!EG5</f>
        <v>18</v>
      </c>
      <c r="F28" s="18">
        <f>'TICKLE TOBY'!EH5</f>
        <v>14544</v>
      </c>
      <c r="G28" s="18">
        <f>'TICKLE TOBY'!EI5</f>
        <v>897</v>
      </c>
      <c r="H28" s="20">
        <f>'TICKLE TOBY'!EL5</f>
        <v>74.75</v>
      </c>
      <c r="I28" s="20">
        <f>'TICKLE TOBY'!EM5</f>
        <v>29.9</v>
      </c>
      <c r="J28" s="19">
        <f>'TICKLE TOBY'!EK5</f>
        <v>484.8</v>
      </c>
      <c r="K28" s="19">
        <f>'TICKLE TOBY'!EJ5</f>
        <v>48.642140468227424</v>
      </c>
      <c r="L28" s="5">
        <f t="shared" si="0"/>
        <v>1</v>
      </c>
      <c r="M28" s="17"/>
    </row>
    <row r="29" spans="1:13" x14ac:dyDescent="0.2">
      <c r="A29" s="18" t="str">
        <f>'TICKLE TOBY'!A6</f>
        <v>AL SPENCE</v>
      </c>
      <c r="B29" s="18">
        <f>'TICKLE TOBY'!ED6</f>
        <v>11</v>
      </c>
      <c r="C29" s="18">
        <f>'TICKLE TOBY'!EE6</f>
        <v>6</v>
      </c>
      <c r="D29" s="18">
        <f>'TICKLE TOBY'!EF6</f>
        <v>26</v>
      </c>
      <c r="E29" s="18">
        <f>'TICKLE TOBY'!EG6</f>
        <v>14</v>
      </c>
      <c r="F29" s="18">
        <f>'TICKLE TOBY'!EH6</f>
        <v>12390</v>
      </c>
      <c r="G29" s="18">
        <f>'TICKLE TOBY'!EI6</f>
        <v>712</v>
      </c>
      <c r="H29" s="20">
        <f>'TICKLE TOBY'!EL6</f>
        <v>64.727272727272734</v>
      </c>
      <c r="I29" s="20">
        <f>'TICKLE TOBY'!EM6</f>
        <v>27.384615384615383</v>
      </c>
      <c r="J29" s="19">
        <f>'TICKLE TOBY'!EK6</f>
        <v>476.53846153846155</v>
      </c>
      <c r="K29" s="19">
        <f>'TICKLE TOBY'!EJ6</f>
        <v>52.205056179775276</v>
      </c>
      <c r="L29" s="5">
        <f t="shared" si="0"/>
        <v>1</v>
      </c>
      <c r="M29" s="17"/>
    </row>
    <row r="30" spans="1:13" x14ac:dyDescent="0.2">
      <c r="A30" s="18" t="str">
        <f>'TICKLE TOBY'!A7</f>
        <v>DAVE ATKINSON</v>
      </c>
      <c r="B30" s="18">
        <f>'TICKLE TOBY'!ED7</f>
        <v>6</v>
      </c>
      <c r="C30" s="18">
        <f>'TICKLE TOBY'!EE7</f>
        <v>1</v>
      </c>
      <c r="D30" s="18">
        <f>'TICKLE TOBY'!EF7</f>
        <v>14</v>
      </c>
      <c r="E30" s="18">
        <f>'TICKLE TOBY'!EG7</f>
        <v>4</v>
      </c>
      <c r="F30" s="18">
        <f>'TICKLE TOBY'!EH7</f>
        <v>5689</v>
      </c>
      <c r="G30" s="18">
        <f>'TICKLE TOBY'!EI7</f>
        <v>389</v>
      </c>
      <c r="H30" s="20">
        <f>'TICKLE TOBY'!EL7</f>
        <v>64.833333333333329</v>
      </c>
      <c r="I30" s="20">
        <f>'TICKLE TOBY'!EM7</f>
        <v>27.785714285714285</v>
      </c>
      <c r="J30" s="19">
        <f>'TICKLE TOBY'!EK7</f>
        <v>406.35714285714283</v>
      </c>
      <c r="K30" s="19">
        <f>'TICKLE TOBY'!EJ7</f>
        <v>43.874035989717221</v>
      </c>
      <c r="L30" s="5">
        <f t="shared" si="0"/>
        <v>0</v>
      </c>
      <c r="M30" s="17"/>
    </row>
    <row r="31" spans="1:13" x14ac:dyDescent="0.2">
      <c r="A31" s="18" t="str">
        <f>'TICKLE TOBY'!A8</f>
        <v>SEAN KENDREW</v>
      </c>
      <c r="B31" s="18">
        <f>'TICKLE TOBY'!ED8</f>
        <v>11</v>
      </c>
      <c r="C31" s="18">
        <f>'TICKLE TOBY'!EE8</f>
        <v>7</v>
      </c>
      <c r="D31" s="18">
        <f>'TICKLE TOBY'!EF8</f>
        <v>27</v>
      </c>
      <c r="E31" s="18">
        <f>'TICKLE TOBY'!EG8</f>
        <v>17</v>
      </c>
      <c r="F31" s="18">
        <f>'TICKLE TOBY'!EH8</f>
        <v>13100</v>
      </c>
      <c r="G31" s="18">
        <f>'TICKLE TOBY'!EI8</f>
        <v>659</v>
      </c>
      <c r="H31" s="20">
        <f>'TICKLE TOBY'!EL8</f>
        <v>59.909090909090907</v>
      </c>
      <c r="I31" s="20">
        <f>'TICKLE TOBY'!EM8</f>
        <v>24.407407407407408</v>
      </c>
      <c r="J31" s="19">
        <f>'TICKLE TOBY'!EK8</f>
        <v>485.18518518518516</v>
      </c>
      <c r="K31" s="19">
        <f>'TICKLE TOBY'!EJ8</f>
        <v>59.635811836115323</v>
      </c>
      <c r="L31" s="5">
        <f t="shared" si="0"/>
        <v>1</v>
      </c>
      <c r="M31" s="17"/>
    </row>
    <row r="32" spans="1:13" x14ac:dyDescent="0.2">
      <c r="A32" s="18" t="str">
        <f>'TICKLE TOBY'!A9</f>
        <v>CONNOR ROBINSON</v>
      </c>
      <c r="B32" s="18">
        <f>'TICKLE TOBY'!ED9</f>
        <v>2</v>
      </c>
      <c r="C32" s="18">
        <f>'TICKLE TOBY'!EE9</f>
        <v>0</v>
      </c>
      <c r="D32" s="18">
        <f>'TICKLE TOBY'!EF9</f>
        <v>5</v>
      </c>
      <c r="E32" s="18">
        <f>'TICKLE TOBY'!EG9</f>
        <v>1</v>
      </c>
      <c r="F32" s="18">
        <f>'TICKLE TOBY'!EH9</f>
        <v>2233</v>
      </c>
      <c r="G32" s="18">
        <f>'TICKLE TOBY'!EI9</f>
        <v>219</v>
      </c>
      <c r="H32" s="20">
        <f>'TICKLE TOBY'!EL9</f>
        <v>109.5</v>
      </c>
      <c r="I32" s="20">
        <f>'TICKLE TOBY'!EM9</f>
        <v>43.8</v>
      </c>
      <c r="J32" s="19">
        <f>'TICKLE TOBY'!EK9</f>
        <v>446.6</v>
      </c>
      <c r="K32" s="19">
        <f>'TICKLE TOBY'!EJ9</f>
        <v>30.589041095890408</v>
      </c>
      <c r="L32" s="5">
        <f t="shared" si="0"/>
        <v>0</v>
      </c>
      <c r="M32" s="17"/>
    </row>
    <row r="33" spans="1:13" x14ac:dyDescent="0.2">
      <c r="A33" s="18" t="str">
        <f>'TICKLE TOBY'!A10</f>
        <v>CALLUM ELMER</v>
      </c>
      <c r="B33" s="18">
        <f>'TICKLE TOBY'!ED10</f>
        <v>7</v>
      </c>
      <c r="C33" s="18">
        <f>'TICKLE TOBY'!EE10</f>
        <v>1</v>
      </c>
      <c r="D33" s="18">
        <f>'TICKLE TOBY'!EF10</f>
        <v>16</v>
      </c>
      <c r="E33" s="18">
        <f>'TICKLE TOBY'!EG10</f>
        <v>3</v>
      </c>
      <c r="F33" s="18">
        <f>'TICKLE TOBY'!EH10</f>
        <v>6855</v>
      </c>
      <c r="G33" s="18">
        <f>'TICKLE TOBY'!EI10</f>
        <v>550</v>
      </c>
      <c r="H33" s="20">
        <f>'TICKLE TOBY'!EL10</f>
        <v>78.571428571428569</v>
      </c>
      <c r="I33" s="20">
        <f>'TICKLE TOBY'!EM10</f>
        <v>34.375</v>
      </c>
      <c r="J33" s="19">
        <f>'TICKLE TOBY'!EK10</f>
        <v>428.4375</v>
      </c>
      <c r="K33" s="19">
        <f>'TICKLE TOBY'!EJ10</f>
        <v>37.390909090909091</v>
      </c>
      <c r="L33" s="5">
        <f t="shared" si="0"/>
        <v>0</v>
      </c>
      <c r="M33" s="17"/>
    </row>
    <row r="34" spans="1:13" x14ac:dyDescent="0.2">
      <c r="A34" s="18">
        <f>'TICKLE TOBY'!A11</f>
        <v>0</v>
      </c>
      <c r="B34" s="18">
        <f>'TICKLE TOBY'!ED11</f>
        <v>0</v>
      </c>
      <c r="C34" s="18">
        <f>'TICKLE TOBY'!EE11</f>
        <v>0</v>
      </c>
      <c r="D34" s="18">
        <f>'TICKLE TOBY'!EF11</f>
        <v>0</v>
      </c>
      <c r="E34" s="18">
        <f>'TICKLE TOBY'!EG11</f>
        <v>0</v>
      </c>
      <c r="F34" s="18">
        <f>'TICKLE TOBY'!EH11</f>
        <v>0</v>
      </c>
      <c r="G34" s="18">
        <f>'TICKLE TOBY'!EI11</f>
        <v>0</v>
      </c>
      <c r="H34" s="20">
        <f>'TICKLE TOBY'!EL11</f>
        <v>0</v>
      </c>
      <c r="I34" s="20">
        <f>'TICKLE TOBY'!EM11</f>
        <v>0</v>
      </c>
      <c r="J34" s="19">
        <f>'TICKLE TOBY'!EK11</f>
        <v>0</v>
      </c>
      <c r="K34" s="19">
        <f>'TICKLE TOBY'!EJ11</f>
        <v>0</v>
      </c>
      <c r="L34" s="5">
        <f t="shared" si="0"/>
        <v>0</v>
      </c>
      <c r="M34" s="17"/>
    </row>
    <row r="35" spans="1:13" x14ac:dyDescent="0.2">
      <c r="A35" s="18">
        <f>'TICKLE TOBY'!A12</f>
        <v>0</v>
      </c>
      <c r="B35" s="18">
        <f>'TICKLE TOBY'!ED12</f>
        <v>0</v>
      </c>
      <c r="C35" s="18">
        <f>'TICKLE TOBY'!EE12</f>
        <v>0</v>
      </c>
      <c r="D35" s="18">
        <f>'TICKLE TOBY'!EF12</f>
        <v>0</v>
      </c>
      <c r="E35" s="18">
        <f>'TICKLE TOBY'!EG12</f>
        <v>0</v>
      </c>
      <c r="F35" s="18">
        <f>'TICKLE TOBY'!EH12</f>
        <v>0</v>
      </c>
      <c r="G35" s="18">
        <f>'TICKLE TOBY'!EI12</f>
        <v>0</v>
      </c>
      <c r="H35" s="20">
        <f>'TICKLE TOBY'!EL12</f>
        <v>0</v>
      </c>
      <c r="I35" s="20">
        <f>'TICKLE TOBY'!EM12</f>
        <v>0</v>
      </c>
      <c r="J35" s="19">
        <f>'TICKLE TOBY'!EK12</f>
        <v>0</v>
      </c>
      <c r="K35" s="19">
        <f>'TICKLE TOBY'!EJ12</f>
        <v>0</v>
      </c>
      <c r="L35" s="5">
        <f t="shared" si="0"/>
        <v>0</v>
      </c>
      <c r="M35" s="17"/>
    </row>
    <row r="36" spans="1:13" x14ac:dyDescent="0.2">
      <c r="A36" s="18">
        <f>'TICKLE TOBY'!A13</f>
        <v>0</v>
      </c>
      <c r="B36" s="18">
        <f>'TICKLE TOBY'!ED13</f>
        <v>0</v>
      </c>
      <c r="C36" s="18">
        <f>'TICKLE TOBY'!EE13</f>
        <v>0</v>
      </c>
      <c r="D36" s="18">
        <f>'TICKLE TOBY'!EF13</f>
        <v>0</v>
      </c>
      <c r="E36" s="18">
        <f>'TICKLE TOBY'!EG13</f>
        <v>0</v>
      </c>
      <c r="F36" s="18">
        <f>'TICKLE TOBY'!EH13</f>
        <v>0</v>
      </c>
      <c r="G36" s="18">
        <f>'TICKLE TOBY'!EI13</f>
        <v>0</v>
      </c>
      <c r="H36" s="20">
        <f>'TICKLE TOBY'!EL13</f>
        <v>0</v>
      </c>
      <c r="I36" s="20">
        <f>'TICKLE TOBY'!EM13</f>
        <v>0</v>
      </c>
      <c r="J36" s="19">
        <f>'TICKLE TOBY'!EK13</f>
        <v>0</v>
      </c>
      <c r="K36" s="19">
        <f>'TICKLE TOBY'!EJ13</f>
        <v>0</v>
      </c>
      <c r="L36" s="5">
        <f t="shared" si="0"/>
        <v>0</v>
      </c>
      <c r="M36" s="17"/>
    </row>
    <row r="37" spans="1:13" x14ac:dyDescent="0.2">
      <c r="A37" s="18">
        <f>'TICKLE TOBY'!A14</f>
        <v>0</v>
      </c>
      <c r="B37" s="18">
        <f>'TICKLE TOBY'!ED14</f>
        <v>0</v>
      </c>
      <c r="C37" s="18">
        <f>'TICKLE TOBY'!EE14</f>
        <v>0</v>
      </c>
      <c r="D37" s="18">
        <f>'TICKLE TOBY'!EF14</f>
        <v>0</v>
      </c>
      <c r="E37" s="18">
        <f>'TICKLE TOBY'!EG14</f>
        <v>0</v>
      </c>
      <c r="F37" s="18">
        <f>'TICKLE TOBY'!EH14</f>
        <v>0</v>
      </c>
      <c r="G37" s="18">
        <f>'TICKLE TOBY'!EI14</f>
        <v>0</v>
      </c>
      <c r="H37" s="20">
        <f>'TICKLE TOBY'!EL14</f>
        <v>0</v>
      </c>
      <c r="I37" s="20">
        <f>'TICKLE TOBY'!EM14</f>
        <v>0</v>
      </c>
      <c r="J37" s="19">
        <f>'TICKLE TOBY'!EK14</f>
        <v>0</v>
      </c>
      <c r="K37" s="19">
        <f>'TICKLE TOBY'!EJ14</f>
        <v>0</v>
      </c>
      <c r="L37" s="5">
        <f t="shared" si="0"/>
        <v>0</v>
      </c>
      <c r="M37" s="17"/>
    </row>
    <row r="38" spans="1:13" x14ac:dyDescent="0.2">
      <c r="A38" s="18" t="str">
        <f>CROWN!A$3</f>
        <v>MARK OUTRAM</v>
      </c>
      <c r="B38" s="18">
        <f>CROWN!ED3</f>
        <v>11</v>
      </c>
      <c r="C38" s="18">
        <f>CROWN!EE3</f>
        <v>3</v>
      </c>
      <c r="D38" s="18">
        <f>CROWN!EF3</f>
        <v>27</v>
      </c>
      <c r="E38" s="18">
        <f>CROWN!EG3</f>
        <v>10</v>
      </c>
      <c r="F38" s="18">
        <f>CROWN!EH3</f>
        <v>12394</v>
      </c>
      <c r="G38" s="18">
        <f>CROWN!EI3</f>
        <v>734</v>
      </c>
      <c r="H38" s="20">
        <f>CROWN!EL3</f>
        <v>66.727272727272734</v>
      </c>
      <c r="I38" s="20">
        <f>CROWN!EM3</f>
        <v>27.185185185185187</v>
      </c>
      <c r="J38" s="19">
        <f>CROWN!EK3</f>
        <v>459.03703703703701</v>
      </c>
      <c r="K38" s="19">
        <f>CROWN!EJ3</f>
        <v>50.656675749318801</v>
      </c>
      <c r="L38" s="5">
        <f t="shared" si="0"/>
        <v>1</v>
      </c>
      <c r="M38" s="17"/>
    </row>
    <row r="39" spans="1:13" x14ac:dyDescent="0.2">
      <c r="A39" s="18" t="str">
        <f>CROWN!A4</f>
        <v>MATHEW CORNFORTH</v>
      </c>
      <c r="B39" s="18">
        <f>CROWN!ED4</f>
        <v>11</v>
      </c>
      <c r="C39" s="18">
        <f>CROWN!EE4</f>
        <v>9</v>
      </c>
      <c r="D39" s="18">
        <f>CROWN!EF4</f>
        <v>26</v>
      </c>
      <c r="E39" s="18">
        <f>CROWN!EG4</f>
        <v>18</v>
      </c>
      <c r="F39" s="18">
        <f>CROWN!EH4</f>
        <v>12648</v>
      </c>
      <c r="G39" s="18">
        <f>CROWN!EI4</f>
        <v>668</v>
      </c>
      <c r="H39" s="20">
        <f>CROWN!EL4</f>
        <v>60.727272727272727</v>
      </c>
      <c r="I39" s="20">
        <f>CROWN!EM4</f>
        <v>25.692307692307693</v>
      </c>
      <c r="J39" s="19">
        <f>CROWN!EK4</f>
        <v>486.46153846153845</v>
      </c>
      <c r="K39" s="19">
        <f>CROWN!EJ4</f>
        <v>56.802395209580837</v>
      </c>
      <c r="L39" s="5">
        <f t="shared" si="0"/>
        <v>1</v>
      </c>
      <c r="M39" s="17"/>
    </row>
    <row r="40" spans="1:13" x14ac:dyDescent="0.2">
      <c r="A40" s="18" t="str">
        <f>CROWN!A5</f>
        <v>STEVE ROSE</v>
      </c>
      <c r="B40" s="18">
        <f>CROWN!ED5</f>
        <v>11</v>
      </c>
      <c r="C40" s="18">
        <f>CROWN!EE5</f>
        <v>4</v>
      </c>
      <c r="D40" s="18">
        <f>CROWN!EF5</f>
        <v>111</v>
      </c>
      <c r="E40" s="18">
        <f>CROWN!EG5</f>
        <v>12</v>
      </c>
      <c r="F40" s="18">
        <f>CROWN!EH5</f>
        <v>12213</v>
      </c>
      <c r="G40" s="18">
        <f>CROWN!EI5</f>
        <v>878</v>
      </c>
      <c r="H40" s="20">
        <f>CROWN!EL5</f>
        <v>79.818181818181813</v>
      </c>
      <c r="I40" s="20">
        <f>CROWN!EM5</f>
        <v>7.9099099099099099</v>
      </c>
      <c r="J40" s="19">
        <f>CROWN!EK5</f>
        <v>110.02702702702703</v>
      </c>
      <c r="K40" s="19">
        <f>CROWN!EJ5</f>
        <v>41.730068337129836</v>
      </c>
      <c r="L40" s="5">
        <f t="shared" si="0"/>
        <v>1</v>
      </c>
      <c r="M40" s="17"/>
    </row>
    <row r="41" spans="1:13" x14ac:dyDescent="0.2">
      <c r="A41" s="18" t="str">
        <f>CROWN!A6</f>
        <v>IAN LOMER</v>
      </c>
      <c r="B41" s="18">
        <f>CROWN!ED6</f>
        <v>7</v>
      </c>
      <c r="C41" s="18">
        <f>CROWN!EE6</f>
        <v>4</v>
      </c>
      <c r="D41" s="18">
        <f>CROWN!EF6</f>
        <v>16</v>
      </c>
      <c r="E41" s="18">
        <f>CROWN!EG6</f>
        <v>9</v>
      </c>
      <c r="F41" s="18">
        <f>CROWN!EH6</f>
        <v>7467</v>
      </c>
      <c r="G41" s="18">
        <f>CROWN!EI6</f>
        <v>454</v>
      </c>
      <c r="H41" s="20">
        <f>CROWN!EL6</f>
        <v>64.857142857142861</v>
      </c>
      <c r="I41" s="20">
        <f>CROWN!EM6</f>
        <v>28.375</v>
      </c>
      <c r="J41" s="19">
        <f>CROWN!EK6</f>
        <v>466.6875</v>
      </c>
      <c r="K41" s="19">
        <f>CROWN!EJ6</f>
        <v>49.341409691629948</v>
      </c>
      <c r="L41" s="5">
        <f t="shared" si="0"/>
        <v>0</v>
      </c>
      <c r="M41" s="17"/>
    </row>
    <row r="42" spans="1:13" x14ac:dyDescent="0.2">
      <c r="A42" s="18" t="str">
        <f>CROWN!A7</f>
        <v>CHRIS NORTON</v>
      </c>
      <c r="B42" s="18">
        <f>CROWN!ED7</f>
        <v>6</v>
      </c>
      <c r="C42" s="18">
        <f>CROWN!EE7</f>
        <v>3</v>
      </c>
      <c r="D42" s="18">
        <f>CROWN!EF7</f>
        <v>14</v>
      </c>
      <c r="E42" s="18">
        <f>CROWN!EG7</f>
        <v>8</v>
      </c>
      <c r="F42" s="18">
        <f>CROWN!EH7</f>
        <v>6766</v>
      </c>
      <c r="G42" s="18">
        <f>CROWN!EI7</f>
        <v>398</v>
      </c>
      <c r="H42" s="20">
        <f>CROWN!EL7</f>
        <v>66.333333333333329</v>
      </c>
      <c r="I42" s="20">
        <f>CROWN!EM7</f>
        <v>28.428571428571427</v>
      </c>
      <c r="J42" s="19">
        <f>CROWN!EK7</f>
        <v>483.28571428571428</v>
      </c>
      <c r="K42" s="19">
        <f>CROWN!EJ7</f>
        <v>51</v>
      </c>
      <c r="L42" s="5">
        <f t="shared" si="0"/>
        <v>0</v>
      </c>
      <c r="M42" s="17"/>
    </row>
    <row r="43" spans="1:13" x14ac:dyDescent="0.2">
      <c r="A43" s="18" t="str">
        <f>CROWN!A8</f>
        <v>SAM CHRISTON</v>
      </c>
      <c r="B43" s="18">
        <f>CROWN!ED8</f>
        <v>7</v>
      </c>
      <c r="C43" s="18">
        <f>CROWN!EE8</f>
        <v>1</v>
      </c>
      <c r="D43" s="18">
        <f>CROWN!EF8</f>
        <v>18</v>
      </c>
      <c r="E43" s="18">
        <f>CROWN!EG8</f>
        <v>6</v>
      </c>
      <c r="F43" s="18">
        <f>CROWN!EH8</f>
        <v>8511</v>
      </c>
      <c r="G43" s="18">
        <f>CROWN!EI8</f>
        <v>553</v>
      </c>
      <c r="H43" s="20">
        <f>CROWN!EL8</f>
        <v>79</v>
      </c>
      <c r="I43" s="20">
        <f>CROWN!EM8</f>
        <v>30.722222222222221</v>
      </c>
      <c r="J43" s="19">
        <f>CROWN!EK8</f>
        <v>472.83333333333331</v>
      </c>
      <c r="K43" s="19">
        <f>CROWN!EJ8</f>
        <v>46.171790235081374</v>
      </c>
      <c r="L43" s="5">
        <f t="shared" si="0"/>
        <v>0</v>
      </c>
      <c r="M43" s="17"/>
    </row>
    <row r="44" spans="1:13" x14ac:dyDescent="0.2">
      <c r="A44" s="18" t="str">
        <f>CROWN!A9</f>
        <v>DAN WARD</v>
      </c>
      <c r="B44" s="18">
        <f>CROWN!ED9</f>
        <v>2</v>
      </c>
      <c r="C44" s="18">
        <f>CROWN!EE9</f>
        <v>1</v>
      </c>
      <c r="D44" s="18">
        <f>CROWN!EF9</f>
        <v>6</v>
      </c>
      <c r="E44" s="18">
        <f>CROWN!EG9</f>
        <v>3</v>
      </c>
      <c r="F44" s="18">
        <f>CROWN!EH9</f>
        <v>2914</v>
      </c>
      <c r="G44" s="18">
        <f>CROWN!EI9</f>
        <v>241</v>
      </c>
      <c r="H44" s="20">
        <f>CROWN!EL9</f>
        <v>120.5</v>
      </c>
      <c r="I44" s="20">
        <f>CROWN!EM9</f>
        <v>40.166666666666664</v>
      </c>
      <c r="J44" s="19">
        <f>CROWN!EK9</f>
        <v>485.66666666666669</v>
      </c>
      <c r="K44" s="19">
        <f>CROWN!EJ9</f>
        <v>36.273858921161825</v>
      </c>
      <c r="L44" s="5">
        <f t="shared" si="0"/>
        <v>0</v>
      </c>
      <c r="M44" s="17"/>
    </row>
    <row r="45" spans="1:13" x14ac:dyDescent="0.2">
      <c r="A45" s="18" t="str">
        <f>CROWN!A10</f>
        <v>DAVE WARD</v>
      </c>
      <c r="B45" s="18">
        <f>CROWN!ED10</f>
        <v>5</v>
      </c>
      <c r="C45" s="18">
        <f>CROWN!EE10</f>
        <v>0</v>
      </c>
      <c r="D45" s="18">
        <f>CROWN!EF10</f>
        <v>12</v>
      </c>
      <c r="E45" s="18">
        <f>CROWN!EG10</f>
        <v>2</v>
      </c>
      <c r="F45" s="18">
        <f>CROWN!EH10</f>
        <v>5032</v>
      </c>
      <c r="G45" s="18">
        <f>CROWN!EI10</f>
        <v>338</v>
      </c>
      <c r="H45" s="20">
        <f>CROWN!EL10</f>
        <v>67.599999999999994</v>
      </c>
      <c r="I45" s="20">
        <f>CROWN!EM10</f>
        <v>28.166666666666668</v>
      </c>
      <c r="J45" s="19">
        <f>CROWN!EK10</f>
        <v>419.33333333333331</v>
      </c>
      <c r="K45" s="19">
        <f>CROWN!EJ10</f>
        <v>44.662721893491124</v>
      </c>
      <c r="L45" s="5">
        <f t="shared" si="0"/>
        <v>0</v>
      </c>
      <c r="M45" s="17"/>
    </row>
    <row r="46" spans="1:13" x14ac:dyDescent="0.2">
      <c r="A46" s="18" t="str">
        <f>CROWN!A11</f>
        <v>GEORGE KAY</v>
      </c>
      <c r="B46" s="18">
        <f>CROWN!ED11</f>
        <v>6</v>
      </c>
      <c r="C46" s="18">
        <f>CROWN!EE11</f>
        <v>5</v>
      </c>
      <c r="D46" s="18">
        <f>CROWN!EF11</f>
        <v>14</v>
      </c>
      <c r="E46" s="18">
        <f>CROWN!EG11</f>
        <v>10</v>
      </c>
      <c r="F46" s="18">
        <f>CROWN!EH11</f>
        <v>6679</v>
      </c>
      <c r="G46" s="18">
        <f>CROWN!EI11</f>
        <v>427</v>
      </c>
      <c r="H46" s="20">
        <f>CROWN!EL11</f>
        <v>71.166666666666671</v>
      </c>
      <c r="I46" s="20">
        <f>CROWN!EM11</f>
        <v>30.5</v>
      </c>
      <c r="J46" s="19">
        <f>CROWN!EK11</f>
        <v>477.07142857142856</v>
      </c>
      <c r="K46" s="19">
        <f>CROWN!EJ11</f>
        <v>46.925058548009368</v>
      </c>
      <c r="L46" s="5">
        <f t="shared" si="0"/>
        <v>0</v>
      </c>
      <c r="M46" s="17"/>
    </row>
    <row r="47" spans="1:13" x14ac:dyDescent="0.2">
      <c r="A47" s="18">
        <f>CROWN!A12</f>
        <v>0</v>
      </c>
      <c r="B47" s="18">
        <f>CROWN!ED12</f>
        <v>0</v>
      </c>
      <c r="C47" s="18">
        <f>CROWN!EE12</f>
        <v>0</v>
      </c>
      <c r="D47" s="18">
        <f>CROWN!EF12</f>
        <v>0</v>
      </c>
      <c r="E47" s="18">
        <f>CROWN!EG12</f>
        <v>0</v>
      </c>
      <c r="F47" s="18">
        <f>CROWN!EH12</f>
        <v>0</v>
      </c>
      <c r="G47" s="18">
        <f>CROWN!EI12</f>
        <v>0</v>
      </c>
      <c r="H47" s="20">
        <f>CROWN!EL12</f>
        <v>0</v>
      </c>
      <c r="I47" s="20">
        <f>CROWN!EM12</f>
        <v>0</v>
      </c>
      <c r="J47" s="19">
        <f>CROWN!EK12</f>
        <v>0</v>
      </c>
      <c r="K47" s="19">
        <f>CROWN!EJ12</f>
        <v>0</v>
      </c>
      <c r="L47" s="5">
        <f t="shared" si="0"/>
        <v>0</v>
      </c>
      <c r="M47" s="17"/>
    </row>
    <row r="48" spans="1:13" x14ac:dyDescent="0.2">
      <c r="A48" s="18">
        <f>CROWN!A13</f>
        <v>0</v>
      </c>
      <c r="B48" s="18">
        <f>CROWN!ED13</f>
        <v>0</v>
      </c>
      <c r="C48" s="18">
        <f>CROWN!EE13</f>
        <v>0</v>
      </c>
      <c r="D48" s="18">
        <f>CROWN!EF13</f>
        <v>0</v>
      </c>
      <c r="E48" s="18">
        <f>CROWN!EG13</f>
        <v>0</v>
      </c>
      <c r="F48" s="18">
        <f>CROWN!EH13</f>
        <v>0</v>
      </c>
      <c r="G48" s="18">
        <f>CROWN!EI13</f>
        <v>0</v>
      </c>
      <c r="H48" s="20">
        <f>CROWN!EL13</f>
        <v>0</v>
      </c>
      <c r="I48" s="20">
        <f>CROWN!EM13</f>
        <v>0</v>
      </c>
      <c r="J48" s="19">
        <f>CROWN!EK13</f>
        <v>0</v>
      </c>
      <c r="K48" s="19">
        <f>CROWN!EJ13</f>
        <v>0</v>
      </c>
      <c r="L48" s="5">
        <f t="shared" si="0"/>
        <v>0</v>
      </c>
      <c r="M48" s="17"/>
    </row>
    <row r="49" spans="1:13" x14ac:dyDescent="0.2">
      <c r="A49" s="18">
        <f>CROWN!A14</f>
        <v>0</v>
      </c>
      <c r="B49" s="18">
        <f>CROWN!ED14</f>
        <v>0</v>
      </c>
      <c r="C49" s="18">
        <f>CROWN!EE14</f>
        <v>0</v>
      </c>
      <c r="D49" s="18">
        <f>CROWN!EF14</f>
        <v>0</v>
      </c>
      <c r="E49" s="18">
        <f>CROWN!EG14</f>
        <v>0</v>
      </c>
      <c r="F49" s="18">
        <f>CROWN!EH14</f>
        <v>0</v>
      </c>
      <c r="G49" s="18">
        <f>CROWN!EI14</f>
        <v>0</v>
      </c>
      <c r="H49" s="20">
        <f>CROWN!EL14</f>
        <v>0</v>
      </c>
      <c r="I49" s="20">
        <f>CROWN!EM14</f>
        <v>0</v>
      </c>
      <c r="J49" s="19">
        <f>CROWN!EK14</f>
        <v>0</v>
      </c>
      <c r="K49" s="19">
        <f>CROWN!EJ14</f>
        <v>0</v>
      </c>
      <c r="L49" s="5">
        <f t="shared" si="0"/>
        <v>0</v>
      </c>
      <c r="M49" s="17"/>
    </row>
    <row r="50" spans="1:13" x14ac:dyDescent="0.2">
      <c r="A50" s="18" t="str">
        <f>'JOLLY MINSTER "A"'!A3</f>
        <v>CRAIG MONK</v>
      </c>
      <c r="B50" s="18">
        <f>'JOLLY MINSTER "A"'!ED3</f>
        <v>9</v>
      </c>
      <c r="C50" s="18">
        <f>'JOLLY MINSTER "A"'!EE3</f>
        <v>8</v>
      </c>
      <c r="D50" s="18">
        <f>'JOLLY MINSTER "A"'!EF3</f>
        <v>19</v>
      </c>
      <c r="E50" s="18">
        <f>'JOLLY MINSTER "A"'!EG3</f>
        <v>16</v>
      </c>
      <c r="F50" s="18">
        <f>'JOLLY MINSTER "A"'!EH3</f>
        <v>9263</v>
      </c>
      <c r="G50" s="18">
        <f>'JOLLY MINSTER "A"'!EI3</f>
        <v>402</v>
      </c>
      <c r="H50" s="20">
        <f>'JOLLY MINSTER "A"'!EL3</f>
        <v>44.666666666666664</v>
      </c>
      <c r="I50" s="20">
        <f>'JOLLY MINSTER "A"'!EM3</f>
        <v>21.157894736842106</v>
      </c>
      <c r="J50" s="19">
        <f>'JOLLY MINSTER "A"'!EK3</f>
        <v>487.5263157894737</v>
      </c>
      <c r="K50" s="19">
        <f>'JOLLY MINSTER "A"'!EJ3</f>
        <v>69.126865671641781</v>
      </c>
      <c r="L50" s="5">
        <f t="shared" si="0"/>
        <v>0</v>
      </c>
      <c r="M50" s="17"/>
    </row>
    <row r="51" spans="1:13" x14ac:dyDescent="0.2">
      <c r="A51" s="18" t="str">
        <f>'JOLLY MINSTER "A"'!A4</f>
        <v>DENNIS CLARKSON</v>
      </c>
      <c r="B51" s="18">
        <f>'JOLLY MINSTER "A"'!ED4</f>
        <v>10</v>
      </c>
      <c r="C51" s="18">
        <f>'JOLLY MINSTER "A"'!EE4</f>
        <v>8</v>
      </c>
      <c r="D51" s="18">
        <f>'JOLLY MINSTER "A"'!EF4</f>
        <v>24</v>
      </c>
      <c r="E51" s="18">
        <f>'JOLLY MINSTER "A"'!EG4</f>
        <v>18</v>
      </c>
      <c r="F51" s="18">
        <f>'JOLLY MINSTER "A"'!EH4</f>
        <v>11662</v>
      </c>
      <c r="G51" s="18">
        <f>'JOLLY MINSTER "A"'!EI4</f>
        <v>608</v>
      </c>
      <c r="H51" s="20">
        <f>'JOLLY MINSTER "A"'!EL4</f>
        <v>60.8</v>
      </c>
      <c r="I51" s="20">
        <f>'JOLLY MINSTER "A"'!EM4</f>
        <v>25.333333333333332</v>
      </c>
      <c r="J51" s="19">
        <f>'JOLLY MINSTER "A"'!EK4</f>
        <v>485.91666666666669</v>
      </c>
      <c r="K51" s="19">
        <f>'JOLLY MINSTER "A"'!EJ4</f>
        <v>57.54276315789474</v>
      </c>
      <c r="L51" s="5">
        <f t="shared" si="0"/>
        <v>1</v>
      </c>
      <c r="M51" s="17"/>
    </row>
    <row r="52" spans="1:13" x14ac:dyDescent="0.2">
      <c r="A52" s="18" t="str">
        <f>'JOLLY MINSTER "A"'!A5</f>
        <v>PETE CAPP</v>
      </c>
      <c r="B52" s="18">
        <f>'JOLLY MINSTER "A"'!ED5</f>
        <v>4</v>
      </c>
      <c r="C52" s="18">
        <f>'JOLLY MINSTER "A"'!EE5</f>
        <v>1</v>
      </c>
      <c r="D52" s="18">
        <f>'JOLLY MINSTER "A"'!EF5</f>
        <v>10</v>
      </c>
      <c r="E52" s="18">
        <f>'JOLLY MINSTER "A"'!EG5</f>
        <v>3</v>
      </c>
      <c r="F52" s="18">
        <f>'JOLLY MINSTER "A"'!EH5</f>
        <v>4633</v>
      </c>
      <c r="G52" s="18">
        <f>'JOLLY MINSTER "A"'!EI5</f>
        <v>282</v>
      </c>
      <c r="H52" s="20">
        <f>'JOLLY MINSTER "A"'!EL5</f>
        <v>70.5</v>
      </c>
      <c r="I52" s="20">
        <f>'JOLLY MINSTER "A"'!EM5</f>
        <v>28.2</v>
      </c>
      <c r="J52" s="19">
        <f>'JOLLY MINSTER "A"'!EK5</f>
        <v>463.3</v>
      </c>
      <c r="K52" s="19">
        <f>'JOLLY MINSTER "A"'!EJ5</f>
        <v>49.287234042553195</v>
      </c>
      <c r="L52" s="5">
        <f t="shared" si="0"/>
        <v>0</v>
      </c>
      <c r="M52" s="17"/>
    </row>
    <row r="53" spans="1:13" x14ac:dyDescent="0.2">
      <c r="A53" s="18" t="str">
        <f>'JOLLY MINSTER "A"'!A6</f>
        <v>AL MARTIN</v>
      </c>
      <c r="B53" s="18">
        <f>'JOLLY MINSTER "A"'!ED6</f>
        <v>9</v>
      </c>
      <c r="C53" s="18">
        <f>'JOLLY MINSTER "A"'!EE6</f>
        <v>4</v>
      </c>
      <c r="D53" s="18">
        <f>'JOLLY MINSTER "A"'!EF6</f>
        <v>21</v>
      </c>
      <c r="E53" s="18">
        <f>'JOLLY MINSTER "A"'!EG6</f>
        <v>9</v>
      </c>
      <c r="F53" s="18">
        <f>'JOLLY MINSTER "A"'!EH6</f>
        <v>9611</v>
      </c>
      <c r="G53" s="18">
        <f>'JOLLY MINSTER "A"'!EI6</f>
        <v>597</v>
      </c>
      <c r="H53" s="20">
        <f>'JOLLY MINSTER "A"'!EL6</f>
        <v>66.333333333333329</v>
      </c>
      <c r="I53" s="20">
        <f>'JOLLY MINSTER "A"'!EM6</f>
        <v>28.428571428571427</v>
      </c>
      <c r="J53" s="19">
        <f>'JOLLY MINSTER "A"'!EK6</f>
        <v>457.66666666666669</v>
      </c>
      <c r="K53" s="19">
        <f>'JOLLY MINSTER "A"'!EJ6</f>
        <v>48.2964824120603</v>
      </c>
      <c r="L53" s="5">
        <f t="shared" si="0"/>
        <v>0</v>
      </c>
      <c r="M53" s="17"/>
    </row>
    <row r="54" spans="1:13" x14ac:dyDescent="0.2">
      <c r="A54" s="18" t="str">
        <f>'JOLLY MINSTER "A"'!A7</f>
        <v>TYLER WHITING</v>
      </c>
      <c r="B54" s="18">
        <f>'JOLLY MINSTER "A"'!ED7</f>
        <v>7</v>
      </c>
      <c r="C54" s="18">
        <f>'JOLLY MINSTER "A"'!EE7</f>
        <v>4</v>
      </c>
      <c r="D54" s="18">
        <f>'JOLLY MINSTER "A"'!EF7</f>
        <v>18</v>
      </c>
      <c r="E54" s="18">
        <f>'JOLLY MINSTER "A"'!EG7</f>
        <v>9</v>
      </c>
      <c r="F54" s="18">
        <f>'JOLLY MINSTER "A"'!EH7</f>
        <v>8607</v>
      </c>
      <c r="G54" s="18">
        <f>'JOLLY MINSTER "A"'!EI7</f>
        <v>662</v>
      </c>
      <c r="H54" s="20">
        <f>'JOLLY MINSTER "A"'!EL7</f>
        <v>94.571428571428569</v>
      </c>
      <c r="I54" s="20">
        <f>'JOLLY MINSTER "A"'!EM7</f>
        <v>36.777777777777779</v>
      </c>
      <c r="J54" s="19">
        <f>'JOLLY MINSTER "A"'!EK7</f>
        <v>478.16666666666669</v>
      </c>
      <c r="K54" s="19">
        <f>'JOLLY MINSTER "A"'!EJ7</f>
        <v>39.004531722054381</v>
      </c>
      <c r="L54" s="5">
        <f t="shared" si="0"/>
        <v>0</v>
      </c>
      <c r="M54" s="17"/>
    </row>
    <row r="55" spans="1:13" x14ac:dyDescent="0.2">
      <c r="A55" s="18" t="str">
        <f>'JOLLY MINSTER "A"'!A8</f>
        <v>LEVI CAPP</v>
      </c>
      <c r="B55" s="18">
        <f>'JOLLY MINSTER "A"'!ED8</f>
        <v>11</v>
      </c>
      <c r="C55" s="18">
        <f>'JOLLY MINSTER "A"'!EE8</f>
        <v>7</v>
      </c>
      <c r="D55" s="18">
        <f>'JOLLY MINSTER "A"'!EF8</f>
        <v>23</v>
      </c>
      <c r="E55" s="18">
        <f>'JOLLY MINSTER "A"'!EG8</f>
        <v>14</v>
      </c>
      <c r="F55" s="18">
        <f>'JOLLY MINSTER "A"'!EH8</f>
        <v>10468</v>
      </c>
      <c r="G55" s="18">
        <f>'JOLLY MINSTER "A"'!EI8</f>
        <v>580</v>
      </c>
      <c r="H55" s="20">
        <f>'JOLLY MINSTER "A"'!EL8</f>
        <v>52.727272727272727</v>
      </c>
      <c r="I55" s="20">
        <f>'JOLLY MINSTER "A"'!EM8</f>
        <v>25.217391304347824</v>
      </c>
      <c r="J55" s="19">
        <f>'JOLLY MINSTER "A"'!EK8</f>
        <v>455.13043478260869</v>
      </c>
      <c r="K55" s="19">
        <f>'JOLLY MINSTER "A"'!EJ8</f>
        <v>54.144827586206901</v>
      </c>
      <c r="L55" s="5">
        <f t="shared" si="0"/>
        <v>1</v>
      </c>
      <c r="M55" s="17"/>
    </row>
    <row r="56" spans="1:13" x14ac:dyDescent="0.2">
      <c r="A56" s="18" t="str">
        <f>'JOLLY MINSTER "A"'!A9</f>
        <v>TOM CLARKSON</v>
      </c>
      <c r="B56" s="18">
        <f>'JOLLY MINSTER "A"'!ED9</f>
        <v>10</v>
      </c>
      <c r="C56" s="18">
        <f>'JOLLY MINSTER "A"'!EE9</f>
        <v>6</v>
      </c>
      <c r="D56" s="18">
        <f>'JOLLY MINSTER "A"'!EF9</f>
        <v>28</v>
      </c>
      <c r="E56" s="18">
        <f>'JOLLY MINSTER "A"'!EG9</f>
        <v>16</v>
      </c>
      <c r="F56" s="18">
        <f>'JOLLY MINSTER "A"'!EH9</f>
        <v>13536</v>
      </c>
      <c r="G56" s="18">
        <f>'JOLLY MINSTER "A"'!EI9</f>
        <v>793</v>
      </c>
      <c r="H56" s="20">
        <f>'JOLLY MINSTER "A"'!EL9</f>
        <v>79.3</v>
      </c>
      <c r="I56" s="20">
        <f>'JOLLY MINSTER "A"'!EM9</f>
        <v>28.321428571428573</v>
      </c>
      <c r="J56" s="19">
        <f>'JOLLY MINSTER "A"'!EK9</f>
        <v>483.42857142857144</v>
      </c>
      <c r="K56" s="19">
        <f>'JOLLY MINSTER "A"'!EJ9</f>
        <v>51.208070617906685</v>
      </c>
      <c r="L56" s="5">
        <f t="shared" si="0"/>
        <v>1</v>
      </c>
      <c r="M56" s="17"/>
    </row>
    <row r="57" spans="1:13" x14ac:dyDescent="0.2">
      <c r="A57" s="18" t="str">
        <f>'JOLLY MINSTER "A"'!A10</f>
        <v>NILE GOTT</v>
      </c>
      <c r="B57" s="18">
        <f>'JOLLY MINSTER "A"'!ED10</f>
        <v>2</v>
      </c>
      <c r="C57" s="18">
        <f>'JOLLY MINSTER "A"'!EE10</f>
        <v>1</v>
      </c>
      <c r="D57" s="18">
        <f>'JOLLY MINSTER "A"'!EF10</f>
        <v>6</v>
      </c>
      <c r="E57" s="18">
        <f>'JOLLY MINSTER "A"'!EG10</f>
        <v>3</v>
      </c>
      <c r="F57" s="18">
        <f>'JOLLY MINSTER "A"'!EH10</f>
        <v>2960</v>
      </c>
      <c r="G57" s="18">
        <f>'JOLLY MINSTER "A"'!EI10</f>
        <v>163</v>
      </c>
      <c r="H57" s="20">
        <f>'JOLLY MINSTER "A"'!EL10</f>
        <v>81.5</v>
      </c>
      <c r="I57" s="20">
        <f>'JOLLY MINSTER "A"'!EM10</f>
        <v>27.166666666666668</v>
      </c>
      <c r="J57" s="19">
        <f>'JOLLY MINSTER "A"'!EK10</f>
        <v>493.33333333333331</v>
      </c>
      <c r="K57" s="19">
        <f>'JOLLY MINSTER "A"'!EJ10</f>
        <v>54.478527607361968</v>
      </c>
      <c r="L57" s="5">
        <f t="shared" si="0"/>
        <v>0</v>
      </c>
      <c r="M57" s="17"/>
    </row>
    <row r="58" spans="1:13" x14ac:dyDescent="0.2">
      <c r="A58" s="18" t="str">
        <f>'JOLLY MINSTER "A"'!A11</f>
        <v>MAXWELL HEADLAM</v>
      </c>
      <c r="B58" s="18">
        <f>'JOLLY MINSTER "A"'!ED11</f>
        <v>4</v>
      </c>
      <c r="C58" s="18">
        <f>'JOLLY MINSTER "A"'!EE11</f>
        <v>3</v>
      </c>
      <c r="D58" s="18">
        <f>'JOLLY MINSTER "A"'!EF11</f>
        <v>11</v>
      </c>
      <c r="E58" s="18">
        <f>'JOLLY MINSTER "A"'!EG11</f>
        <v>6</v>
      </c>
      <c r="F58" s="18">
        <f>'JOLLY MINSTER "A"'!EH11</f>
        <v>4995</v>
      </c>
      <c r="G58" s="18">
        <f>'JOLLY MINSTER "A"'!EI11</f>
        <v>309</v>
      </c>
      <c r="H58" s="20">
        <f>'JOLLY MINSTER "A"'!EL11</f>
        <v>77.25</v>
      </c>
      <c r="I58" s="20">
        <f>'JOLLY MINSTER "A"'!EM11</f>
        <v>28.09090909090909</v>
      </c>
      <c r="J58" s="19">
        <f>'JOLLY MINSTER "A"'!EK11</f>
        <v>454.09090909090907</v>
      </c>
      <c r="K58" s="19">
        <f>'JOLLY MINSTER "A"'!EJ11</f>
        <v>48.495145631067956</v>
      </c>
      <c r="L58" s="5">
        <f t="shared" si="0"/>
        <v>0</v>
      </c>
      <c r="M58" s="17"/>
    </row>
    <row r="59" spans="1:13" x14ac:dyDescent="0.2">
      <c r="A59" s="18">
        <f>'JOLLY MINSTER "A"'!A12</f>
        <v>0</v>
      </c>
      <c r="B59" s="18">
        <f>'JOLLY MINSTER "A"'!ED12</f>
        <v>0</v>
      </c>
      <c r="C59" s="18">
        <f>'JOLLY MINSTER "A"'!EE12</f>
        <v>0</v>
      </c>
      <c r="D59" s="18">
        <f>'JOLLY MINSTER "A"'!EF12</f>
        <v>0</v>
      </c>
      <c r="E59" s="18">
        <f>'JOLLY MINSTER "A"'!EG12</f>
        <v>0</v>
      </c>
      <c r="F59" s="18">
        <f>'JOLLY MINSTER "A"'!EH12</f>
        <v>0</v>
      </c>
      <c r="G59" s="18">
        <f>'JOLLY MINSTER "A"'!EI12</f>
        <v>0</v>
      </c>
      <c r="H59" s="20">
        <f>'JOLLY MINSTER "A"'!EL12</f>
        <v>0</v>
      </c>
      <c r="I59" s="20">
        <f>'JOLLY MINSTER "A"'!EM12</f>
        <v>0</v>
      </c>
      <c r="J59" s="19">
        <f>'JOLLY MINSTER "A"'!EK12</f>
        <v>0</v>
      </c>
      <c r="K59" s="19">
        <f>'JOLLY MINSTER "A"'!EJ12</f>
        <v>0</v>
      </c>
      <c r="L59" s="5">
        <f t="shared" si="0"/>
        <v>0</v>
      </c>
      <c r="M59" s="17"/>
    </row>
    <row r="60" spans="1:13" x14ac:dyDescent="0.2">
      <c r="A60" s="18">
        <f>'JOLLY MINSTER "A"'!A13</f>
        <v>0</v>
      </c>
      <c r="B60" s="18">
        <f>'JOLLY MINSTER "A"'!ED13</f>
        <v>0</v>
      </c>
      <c r="C60" s="18">
        <f>'JOLLY MINSTER "A"'!EE13</f>
        <v>0</v>
      </c>
      <c r="D60" s="18">
        <f>'JOLLY MINSTER "A"'!EF13</f>
        <v>0</v>
      </c>
      <c r="E60" s="18">
        <f>'JOLLY MINSTER "A"'!EG13</f>
        <v>0</v>
      </c>
      <c r="F60" s="18">
        <f>'JOLLY MINSTER "A"'!EH13</f>
        <v>0</v>
      </c>
      <c r="G60" s="18">
        <f>'JOLLY MINSTER "A"'!EI13</f>
        <v>0</v>
      </c>
      <c r="H60" s="20">
        <f>'JOLLY MINSTER "A"'!EL13</f>
        <v>0</v>
      </c>
      <c r="I60" s="20">
        <f>'JOLLY MINSTER "A"'!EM13</f>
        <v>0</v>
      </c>
      <c r="J60" s="19">
        <f>'JOLLY MINSTER "A"'!EK13</f>
        <v>0</v>
      </c>
      <c r="K60" s="19">
        <f>'JOLLY MINSTER "A"'!EJ13</f>
        <v>0</v>
      </c>
      <c r="L60" s="5">
        <f t="shared" si="0"/>
        <v>0</v>
      </c>
      <c r="M60" s="17"/>
    </row>
    <row r="61" spans="1:13" x14ac:dyDescent="0.2">
      <c r="A61" s="18">
        <f>'JOLLY MINSTER "A"'!A14</f>
        <v>0</v>
      </c>
      <c r="B61" s="18">
        <f>'JOLLY MINSTER "A"'!ED14</f>
        <v>0</v>
      </c>
      <c r="C61" s="18">
        <f>'JOLLY MINSTER "A"'!EE14</f>
        <v>0</v>
      </c>
      <c r="D61" s="18">
        <f>'JOLLY MINSTER "A"'!EF14</f>
        <v>0</v>
      </c>
      <c r="E61" s="18">
        <f>'JOLLY MINSTER "A"'!EG14</f>
        <v>0</v>
      </c>
      <c r="F61" s="18">
        <f>'JOLLY MINSTER "A"'!EH14</f>
        <v>0</v>
      </c>
      <c r="G61" s="18">
        <f>'JOLLY MINSTER "A"'!EI14</f>
        <v>0</v>
      </c>
      <c r="H61" s="20">
        <f>'JOLLY MINSTER "A"'!EL14</f>
        <v>0</v>
      </c>
      <c r="I61" s="20">
        <f>'JOLLY MINSTER "A"'!EM14</f>
        <v>0</v>
      </c>
      <c r="J61" s="19">
        <f>'JOLLY MINSTER "A"'!EK14</f>
        <v>0</v>
      </c>
      <c r="K61" s="19">
        <f>'JOLLY MINSTER "A"'!EJ14</f>
        <v>0</v>
      </c>
      <c r="L61" s="5">
        <f t="shared" si="0"/>
        <v>0</v>
      </c>
      <c r="M61" s="17"/>
    </row>
    <row r="62" spans="1:13" x14ac:dyDescent="0.2">
      <c r="A62" s="18" t="str">
        <f>'JOLLY MINSTER "B"'!A3</f>
        <v>ROBERT RAPER</v>
      </c>
      <c r="B62" s="18">
        <f>'JOLLY MINSTER "B"'!ED3</f>
        <v>12</v>
      </c>
      <c r="C62" s="18">
        <f>'JOLLY MINSTER "B"'!EE3</f>
        <v>9</v>
      </c>
      <c r="D62" s="18">
        <f>'JOLLY MINSTER "B"'!EF3</f>
        <v>28</v>
      </c>
      <c r="E62" s="18">
        <f>'JOLLY MINSTER "B"'!EG3</f>
        <v>19</v>
      </c>
      <c r="F62" s="18">
        <f>'JOLLY MINSTER "B"'!EH3</f>
        <v>13415</v>
      </c>
      <c r="G62" s="18">
        <f>'JOLLY MINSTER "B"'!EI3</f>
        <v>769</v>
      </c>
      <c r="H62" s="20">
        <f>'JOLLY MINSTER "B"'!EL3</f>
        <v>64.083333333333329</v>
      </c>
      <c r="I62" s="20">
        <f>'JOLLY MINSTER "B"'!EM3</f>
        <v>27.464285714285715</v>
      </c>
      <c r="J62" s="19">
        <f>'JOLLY MINSTER "B"'!EK3</f>
        <v>479.10714285714283</v>
      </c>
      <c r="K62" s="19">
        <f>'JOLLY MINSTER "B"'!EJ3</f>
        <v>52.334200260078021</v>
      </c>
      <c r="L62" s="5">
        <f t="shared" si="0"/>
        <v>1</v>
      </c>
      <c r="M62" s="17"/>
    </row>
    <row r="63" spans="1:13" x14ac:dyDescent="0.2">
      <c r="A63" s="18" t="str">
        <f>'JOLLY MINSTER "B"'!A4</f>
        <v>DAN BROWN</v>
      </c>
      <c r="B63" s="18">
        <f>'JOLLY MINSTER "B"'!ED4</f>
        <v>8</v>
      </c>
      <c r="C63" s="18">
        <f>'JOLLY MINSTER "B"'!EE4</f>
        <v>5</v>
      </c>
      <c r="D63" s="18">
        <f>'JOLLY MINSTER "B"'!EF4</f>
        <v>20</v>
      </c>
      <c r="E63" s="18">
        <f>'JOLLY MINSTER "B"'!EG4</f>
        <v>11</v>
      </c>
      <c r="F63" s="18">
        <f>'JOLLY MINSTER "B"'!EH4</f>
        <v>9236</v>
      </c>
      <c r="G63" s="18">
        <f>'JOLLY MINSTER "B"'!EI4</f>
        <v>641</v>
      </c>
      <c r="H63" s="20">
        <f>'JOLLY MINSTER "B"'!EL4</f>
        <v>80.125</v>
      </c>
      <c r="I63" s="20">
        <f>'JOLLY MINSTER "B"'!EM4</f>
        <v>32.049999999999997</v>
      </c>
      <c r="J63" s="19">
        <f>'JOLLY MINSTER "B"'!EK4</f>
        <v>461.8</v>
      </c>
      <c r="K63" s="19">
        <f>'JOLLY MINSTER "B"'!EJ4</f>
        <v>43.226209048361937</v>
      </c>
      <c r="L63" s="5">
        <f t="shared" si="0"/>
        <v>0</v>
      </c>
      <c r="M63" s="17"/>
    </row>
    <row r="64" spans="1:13" x14ac:dyDescent="0.2">
      <c r="A64" s="18" t="str">
        <f>'JOLLY MINSTER "B"'!A5</f>
        <v>JORDAN HARKER</v>
      </c>
      <c r="B64" s="18">
        <f>'JOLLY MINSTER "B"'!ED5</f>
        <v>12</v>
      </c>
      <c r="C64" s="18">
        <f>'JOLLY MINSTER "B"'!EE5</f>
        <v>4</v>
      </c>
      <c r="D64" s="18">
        <f>'JOLLY MINSTER "B"'!EF5</f>
        <v>31</v>
      </c>
      <c r="E64" s="18">
        <f>'JOLLY MINSTER "B"'!EG5</f>
        <v>12</v>
      </c>
      <c r="F64" s="18">
        <f>'JOLLY MINSTER "B"'!EH5</f>
        <v>14050</v>
      </c>
      <c r="G64" s="18">
        <f>'JOLLY MINSTER "B"'!EI5</f>
        <v>1004</v>
      </c>
      <c r="H64" s="20">
        <f>'JOLLY MINSTER "B"'!EL5</f>
        <v>83.666666666666671</v>
      </c>
      <c r="I64" s="20">
        <f>'JOLLY MINSTER "B"'!EM5</f>
        <v>32.387096774193552</v>
      </c>
      <c r="J64" s="19">
        <f>'JOLLY MINSTER "B"'!EK5</f>
        <v>453.22580645161293</v>
      </c>
      <c r="K64" s="19">
        <f>'JOLLY MINSTER "B"'!EJ5</f>
        <v>41.982071713147405</v>
      </c>
      <c r="L64" s="5">
        <f t="shared" si="0"/>
        <v>1</v>
      </c>
      <c r="M64" s="17"/>
    </row>
    <row r="65" spans="1:13" x14ac:dyDescent="0.2">
      <c r="A65" s="18" t="str">
        <f>'JOLLY MINSTER "B"'!A6</f>
        <v>ROB DURRANS</v>
      </c>
      <c r="B65" s="18">
        <f>'JOLLY MINSTER "B"'!ED6</f>
        <v>12</v>
      </c>
      <c r="C65" s="18">
        <f>'JOLLY MINSTER "B"'!EE6</f>
        <v>9</v>
      </c>
      <c r="D65" s="18">
        <f>'JOLLY MINSTER "B"'!EF6</f>
        <v>27</v>
      </c>
      <c r="E65" s="18">
        <f>'JOLLY MINSTER "B"'!EG6</f>
        <v>20</v>
      </c>
      <c r="F65" s="18">
        <f>'JOLLY MINSTER "B"'!EH6</f>
        <v>13305</v>
      </c>
      <c r="G65" s="18">
        <f>'JOLLY MINSTER "B"'!EI6</f>
        <v>691</v>
      </c>
      <c r="H65" s="20">
        <f>'JOLLY MINSTER "B"'!EL6</f>
        <v>57.583333333333336</v>
      </c>
      <c r="I65" s="20">
        <f>'JOLLY MINSTER "B"'!EM6</f>
        <v>25.592592592592592</v>
      </c>
      <c r="J65" s="19">
        <f>'JOLLY MINSTER "B"'!EK6</f>
        <v>492.77777777777777</v>
      </c>
      <c r="K65" s="19">
        <f>'JOLLY MINSTER "B"'!EJ6</f>
        <v>57.764109985528222</v>
      </c>
      <c r="L65" s="5">
        <f t="shared" si="0"/>
        <v>1</v>
      </c>
      <c r="M65" s="17"/>
    </row>
    <row r="66" spans="1:13" x14ac:dyDescent="0.2">
      <c r="A66" s="18" t="str">
        <f>'JOLLY MINSTER "B"'!A7</f>
        <v>CALLUM JOHNSTONE</v>
      </c>
      <c r="B66" s="18">
        <f>'JOLLY MINSTER "B"'!ED7</f>
        <v>10</v>
      </c>
      <c r="C66" s="18">
        <f>'JOLLY MINSTER "B"'!EE7</f>
        <v>0</v>
      </c>
      <c r="D66" s="18">
        <f>'JOLLY MINSTER "B"'!EF7</f>
        <v>22</v>
      </c>
      <c r="E66" s="18">
        <f>'JOLLY MINSTER "B"'!EG7</f>
        <v>2</v>
      </c>
      <c r="F66" s="18">
        <f>'JOLLY MINSTER "B"'!EH7</f>
        <v>8468</v>
      </c>
      <c r="G66" s="18">
        <f>'JOLLY MINSTER "B"'!EI7</f>
        <v>705</v>
      </c>
      <c r="H66" s="20">
        <f>'JOLLY MINSTER "B"'!EL7</f>
        <v>70.5</v>
      </c>
      <c r="I66" s="20">
        <f>'JOLLY MINSTER "B"'!EM7</f>
        <v>32.045454545454547</v>
      </c>
      <c r="J66" s="19">
        <f>'JOLLY MINSTER "B"'!EK7</f>
        <v>384.90909090909093</v>
      </c>
      <c r="K66" s="19">
        <f>'JOLLY MINSTER "B"'!EJ7</f>
        <v>36.034042553191483</v>
      </c>
      <c r="L66" s="5">
        <f t="shared" si="0"/>
        <v>1</v>
      </c>
      <c r="M66" s="17"/>
    </row>
    <row r="67" spans="1:13" x14ac:dyDescent="0.2">
      <c r="A67" s="18" t="str">
        <f>'JOLLY MINSTER "B"'!A8</f>
        <v>JAMIE HOGG</v>
      </c>
      <c r="B67" s="18">
        <f>'JOLLY MINSTER "B"'!ED8</f>
        <v>10</v>
      </c>
      <c r="C67" s="18">
        <f>'JOLLY MINSTER "B"'!EE8</f>
        <v>1</v>
      </c>
      <c r="D67" s="18">
        <f>'JOLLY MINSTER "B"'!EF8</f>
        <v>23</v>
      </c>
      <c r="E67" s="18">
        <f>'JOLLY MINSTER "B"'!EG8</f>
        <v>4</v>
      </c>
      <c r="F67" s="18">
        <f>'JOLLY MINSTER "B"'!EH8</f>
        <v>9943</v>
      </c>
      <c r="G67" s="18">
        <f>'JOLLY MINSTER "B"'!EI8</f>
        <v>673</v>
      </c>
      <c r="H67" s="20">
        <f>'JOLLY MINSTER "B"'!EL8</f>
        <v>67.3</v>
      </c>
      <c r="I67" s="20">
        <f>'JOLLY MINSTER "B"'!EM8</f>
        <v>29.260869565217391</v>
      </c>
      <c r="J67" s="19">
        <f>'JOLLY MINSTER "B"'!EK8</f>
        <v>432.30434782608694</v>
      </c>
      <c r="K67" s="19">
        <f>'JOLLY MINSTER "B"'!EJ8</f>
        <v>44.322436849925708</v>
      </c>
      <c r="L67" s="5">
        <f t="shared" ref="L67:L118" si="1">IF(B67&gt;=10,1,0)</f>
        <v>1</v>
      </c>
      <c r="M67" s="17"/>
    </row>
    <row r="68" spans="1:13" x14ac:dyDescent="0.2">
      <c r="A68" s="18" t="str">
        <f>'JOLLY MINSTER "B"'!A9</f>
        <v>SOPHIE KENT</v>
      </c>
      <c r="B68" s="18">
        <f>'JOLLY MINSTER "B"'!ED9</f>
        <v>1</v>
      </c>
      <c r="C68" s="18">
        <f>'JOLLY MINSTER "B"'!EE9</f>
        <v>0</v>
      </c>
      <c r="D68" s="18">
        <f>'JOLLY MINSTER "B"'!EF9</f>
        <v>2</v>
      </c>
      <c r="E68" s="18">
        <f>'JOLLY MINSTER "B"'!EG9</f>
        <v>0</v>
      </c>
      <c r="F68" s="18">
        <f>'JOLLY MINSTER "B"'!EH9</f>
        <v>944</v>
      </c>
      <c r="G68" s="18">
        <f>'JOLLY MINSTER "B"'!EI9</f>
        <v>66</v>
      </c>
      <c r="H68" s="20">
        <f>'JOLLY MINSTER "B"'!EL9</f>
        <v>66</v>
      </c>
      <c r="I68" s="20">
        <f>'JOLLY MINSTER "B"'!EM9</f>
        <v>33</v>
      </c>
      <c r="J68" s="19">
        <f>'JOLLY MINSTER "B"'!EK9</f>
        <v>472</v>
      </c>
      <c r="K68" s="19">
        <f>'JOLLY MINSTER "B"'!EJ9</f>
        <v>42.909090909090907</v>
      </c>
      <c r="L68" s="5">
        <f t="shared" si="1"/>
        <v>0</v>
      </c>
      <c r="M68" s="17"/>
    </row>
    <row r="69" spans="1:13" x14ac:dyDescent="0.2">
      <c r="A69" s="18" t="str">
        <f>'JOLLY MINSTER "B"'!A10</f>
        <v>TRACY ANDERSON</v>
      </c>
      <c r="B69" s="18">
        <f>'JOLLY MINSTER "B"'!ED10</f>
        <v>1</v>
      </c>
      <c r="C69" s="18">
        <f>'JOLLY MINSTER "B"'!EE10</f>
        <v>1</v>
      </c>
      <c r="D69" s="18">
        <f>'JOLLY MINSTER "B"'!EF10</f>
        <v>3</v>
      </c>
      <c r="E69" s="18">
        <f>'JOLLY MINSTER "B"'!EG10</f>
        <v>2</v>
      </c>
      <c r="F69" s="18">
        <f>'JOLLY MINSTER "B"'!EH10</f>
        <v>1483</v>
      </c>
      <c r="G69" s="18">
        <f>'JOLLY MINSTER "B"'!EI10</f>
        <v>161</v>
      </c>
      <c r="H69" s="20">
        <f>'JOLLY MINSTER "B"'!EL10</f>
        <v>161</v>
      </c>
      <c r="I69" s="20">
        <f>'JOLLY MINSTER "B"'!EM10</f>
        <v>53.666666666666664</v>
      </c>
      <c r="J69" s="19">
        <f>'JOLLY MINSTER "B"'!EK10</f>
        <v>494.33333333333331</v>
      </c>
      <c r="K69" s="19">
        <f>'JOLLY MINSTER "B"'!EJ10</f>
        <v>27.633540372670808</v>
      </c>
      <c r="L69" s="5">
        <f t="shared" si="1"/>
        <v>0</v>
      </c>
      <c r="M69" s="17"/>
    </row>
    <row r="70" spans="1:13" x14ac:dyDescent="0.2">
      <c r="A70" s="18" t="str">
        <f>'JOLLY MINSTER "B"'!A11</f>
        <v>C. SMITH</v>
      </c>
      <c r="B70" s="18">
        <f>'JOLLY MINSTER "B"'!ED11</f>
        <v>1</v>
      </c>
      <c r="C70" s="18">
        <f>'JOLLY MINSTER "B"'!EE11</f>
        <v>1</v>
      </c>
      <c r="D70" s="18">
        <f>'JOLLY MINSTER "B"'!EF11</f>
        <v>2</v>
      </c>
      <c r="E70" s="18">
        <f>'JOLLY MINSTER "B"'!EG11</f>
        <v>2</v>
      </c>
      <c r="F70" s="18">
        <f>'JOLLY MINSTER "B"'!EH11</f>
        <v>1002</v>
      </c>
      <c r="G70" s="18">
        <f>'JOLLY MINSTER "B"'!EI11</f>
        <v>59</v>
      </c>
      <c r="H70" s="20">
        <f>'JOLLY MINSTER "B"'!EL11</f>
        <v>59</v>
      </c>
      <c r="I70" s="20">
        <f>'JOLLY MINSTER "B"'!EM11</f>
        <v>29.5</v>
      </c>
      <c r="J70" s="19">
        <f>'JOLLY MINSTER "B"'!EK11</f>
        <v>501</v>
      </c>
      <c r="K70" s="19">
        <f>'JOLLY MINSTER "B"'!EJ11</f>
        <v>50.949152542372879</v>
      </c>
      <c r="L70" s="5">
        <f t="shared" si="1"/>
        <v>0</v>
      </c>
      <c r="M70" s="17"/>
    </row>
    <row r="71" spans="1:13" x14ac:dyDescent="0.2">
      <c r="A71" s="18" t="str">
        <f>'JOLLY MINSTER "B"'!A12</f>
        <v>C. TOWMAN</v>
      </c>
      <c r="B71" s="18">
        <f>'JOLLY MINSTER "B"'!ED12</f>
        <v>1</v>
      </c>
      <c r="C71" s="18">
        <f>'JOLLY MINSTER "B"'!EE12</f>
        <v>0</v>
      </c>
      <c r="D71" s="18">
        <f>'JOLLY MINSTER "B"'!EF12</f>
        <v>2</v>
      </c>
      <c r="E71" s="18">
        <f>'JOLLY MINSTER "B"'!EG12</f>
        <v>0</v>
      </c>
      <c r="F71" s="18">
        <f>'JOLLY MINSTER "B"'!EH12</f>
        <v>726</v>
      </c>
      <c r="G71" s="18">
        <f>'JOLLY MINSTER "B"'!EI12</f>
        <v>54</v>
      </c>
      <c r="H71" s="20">
        <f>'JOLLY MINSTER "B"'!EL12</f>
        <v>54</v>
      </c>
      <c r="I71" s="20">
        <f>'JOLLY MINSTER "B"'!EM12</f>
        <v>27</v>
      </c>
      <c r="J71" s="19">
        <f>'JOLLY MINSTER "B"'!EK12</f>
        <v>363</v>
      </c>
      <c r="K71" s="19">
        <f>'JOLLY MINSTER "B"'!EJ12</f>
        <v>40.333333333333336</v>
      </c>
      <c r="L71" s="5">
        <f t="shared" si="1"/>
        <v>0</v>
      </c>
      <c r="M71" s="17"/>
    </row>
    <row r="72" spans="1:13" x14ac:dyDescent="0.2">
      <c r="A72" s="18" t="str">
        <f>'JOLLY MINSTER "B"'!A13</f>
        <v>ALEX SINCLAIRE (2)</v>
      </c>
      <c r="B72" s="18">
        <f>'JOLLY MINSTER "B"'!ED13</f>
        <v>4</v>
      </c>
      <c r="C72" s="18">
        <f>'JOLLY MINSTER "B"'!EE13</f>
        <v>2</v>
      </c>
      <c r="D72" s="18">
        <f>'JOLLY MINSTER "B"'!EF13</f>
        <v>11</v>
      </c>
      <c r="E72" s="18">
        <f>'JOLLY MINSTER "B"'!EG13</f>
        <v>6</v>
      </c>
      <c r="F72" s="18">
        <f>'JOLLY MINSTER "B"'!EH13</f>
        <v>5338</v>
      </c>
      <c r="G72" s="18">
        <f>'JOLLY MINSTER "B"'!EI13</f>
        <v>320</v>
      </c>
      <c r="H72" s="20">
        <f>'JOLLY MINSTER "B"'!EL13</f>
        <v>80</v>
      </c>
      <c r="I72" s="20">
        <f>'JOLLY MINSTER "B"'!EM13</f>
        <v>29.09090909090909</v>
      </c>
      <c r="J72" s="19">
        <f>'JOLLY MINSTER "B"'!EK13</f>
        <v>485.27272727272725</v>
      </c>
      <c r="K72" s="19">
        <f>'JOLLY MINSTER "B"'!EJ13</f>
        <v>50.043749999999996</v>
      </c>
      <c r="L72" s="5">
        <f t="shared" si="1"/>
        <v>0</v>
      </c>
      <c r="M72" s="17"/>
    </row>
    <row r="73" spans="1:13" x14ac:dyDescent="0.2">
      <c r="A73" s="18">
        <f>'JOLLY MINSTER "B"'!A14</f>
        <v>0</v>
      </c>
      <c r="B73" s="18">
        <f>'JOLLY MINSTER "B"'!ED14</f>
        <v>0</v>
      </c>
      <c r="C73" s="18">
        <f>'JOLLY MINSTER "B"'!EE14</f>
        <v>0</v>
      </c>
      <c r="D73" s="18">
        <f>'JOLLY MINSTER "B"'!EF14</f>
        <v>0</v>
      </c>
      <c r="E73" s="18">
        <f>'JOLLY MINSTER "B"'!EG14</f>
        <v>0</v>
      </c>
      <c r="F73" s="18">
        <f>'JOLLY MINSTER "B"'!EH14</f>
        <v>0</v>
      </c>
      <c r="G73" s="18">
        <f>'JOLLY MINSTER "B"'!EI14</f>
        <v>0</v>
      </c>
      <c r="H73" s="20">
        <f>'JOLLY MINSTER "B"'!EL14</f>
        <v>0</v>
      </c>
      <c r="I73" s="20">
        <f>'JOLLY MINSTER "B"'!EM14</f>
        <v>0</v>
      </c>
      <c r="J73" s="19">
        <f>'JOLLY MINSTER "B"'!EK14</f>
        <v>0</v>
      </c>
      <c r="K73" s="19">
        <f>'JOLLY MINSTER "B"'!EJ14</f>
        <v>0</v>
      </c>
      <c r="L73" s="5">
        <f t="shared" si="1"/>
        <v>0</v>
      </c>
      <c r="M73" s="17"/>
    </row>
    <row r="74" spans="1:13" x14ac:dyDescent="0.2">
      <c r="A74" s="18" t="str">
        <f>'WORKMENS CLUB "A"'!A3</f>
        <v>HARLEY BAKER</v>
      </c>
      <c r="B74" s="18">
        <f>'WORKMENS CLUB "A"'!ED3</f>
        <v>13</v>
      </c>
      <c r="C74" s="18">
        <f>'WORKMENS CLUB "A"'!EE3</f>
        <v>2</v>
      </c>
      <c r="D74" s="18">
        <f>'WORKMENS CLUB "A"'!EF3</f>
        <v>32</v>
      </c>
      <c r="E74" s="18">
        <f>'WORKMENS CLUB "A"'!EG3</f>
        <v>8</v>
      </c>
      <c r="F74" s="18">
        <f>'WORKMENS CLUB "A"'!EH3</f>
        <v>14483</v>
      </c>
      <c r="G74" s="18">
        <f>'WORKMENS CLUB "A"'!EI3</f>
        <v>898</v>
      </c>
      <c r="H74" s="20">
        <f>'WORKMENS CLUB "A"'!EL3</f>
        <v>69.07692307692308</v>
      </c>
      <c r="I74" s="20">
        <f>'WORKMENS CLUB "A"'!EM3</f>
        <v>28.0625</v>
      </c>
      <c r="J74" s="19">
        <f>'WORKMENS CLUB "A"'!EK3</f>
        <v>452.59375</v>
      </c>
      <c r="K74" s="19">
        <f>'WORKMENS CLUB "A"'!EJ3</f>
        <v>48.384187082405347</v>
      </c>
      <c r="L74" s="5">
        <f t="shared" si="1"/>
        <v>1</v>
      </c>
      <c r="M74" s="17"/>
    </row>
    <row r="75" spans="1:13" x14ac:dyDescent="0.2">
      <c r="A75" s="18" t="str">
        <f>'WORKMENS CLUB "A"'!A4</f>
        <v>THOMAS BAKER</v>
      </c>
      <c r="B75" s="18">
        <f>'WORKMENS CLUB "A"'!ED4</f>
        <v>11</v>
      </c>
      <c r="C75" s="18">
        <f>'WORKMENS CLUB "A"'!EE4</f>
        <v>5</v>
      </c>
      <c r="D75" s="18">
        <f>'WORKMENS CLUB "A"'!EF4</f>
        <v>27</v>
      </c>
      <c r="E75" s="18">
        <f>'WORKMENS CLUB "A"'!EG4</f>
        <v>13</v>
      </c>
      <c r="F75" s="18">
        <f>'WORKMENS CLUB "A"'!EH4</f>
        <v>12584</v>
      </c>
      <c r="G75" s="18">
        <f>'WORKMENS CLUB "A"'!EI4</f>
        <v>778</v>
      </c>
      <c r="H75" s="20">
        <f>'WORKMENS CLUB "A"'!EL4</f>
        <v>70.727272727272734</v>
      </c>
      <c r="I75" s="20">
        <f>'WORKMENS CLUB "A"'!EM4</f>
        <v>28.814814814814813</v>
      </c>
      <c r="J75" s="19">
        <f>'WORKMENS CLUB "A"'!EK4</f>
        <v>466.07407407407408</v>
      </c>
      <c r="K75" s="19">
        <f>'WORKMENS CLUB "A"'!EJ4</f>
        <v>48.524421593830333</v>
      </c>
      <c r="L75" s="5">
        <f t="shared" si="1"/>
        <v>1</v>
      </c>
      <c r="M75" s="17"/>
    </row>
    <row r="76" spans="1:13" x14ac:dyDescent="0.2">
      <c r="A76" s="18" t="str">
        <f>'WORKMENS CLUB "A"'!A5</f>
        <v>BLAKE WINTERSGILL</v>
      </c>
      <c r="B76" s="18">
        <f>'WORKMENS CLUB "A"'!ED5</f>
        <v>6</v>
      </c>
      <c r="C76" s="18">
        <f>'WORKMENS CLUB "A"'!EE5</f>
        <v>2</v>
      </c>
      <c r="D76" s="18">
        <f>'WORKMENS CLUB "A"'!EF5</f>
        <v>13</v>
      </c>
      <c r="E76" s="18">
        <f>'WORKMENS CLUB "A"'!EG5</f>
        <v>5</v>
      </c>
      <c r="F76" s="18">
        <f>'WORKMENS CLUB "A"'!EH5</f>
        <v>5843</v>
      </c>
      <c r="G76" s="18">
        <f>'WORKMENS CLUB "A"'!EI5</f>
        <v>417</v>
      </c>
      <c r="H76" s="20">
        <f>'WORKMENS CLUB "A"'!EL5</f>
        <v>69.5</v>
      </c>
      <c r="I76" s="20">
        <f>'WORKMENS CLUB "A"'!EM5</f>
        <v>32.07692307692308</v>
      </c>
      <c r="J76" s="19">
        <f>'WORKMENS CLUB "A"'!EK5</f>
        <v>449.46153846153845</v>
      </c>
      <c r="K76" s="19">
        <f>'WORKMENS CLUB "A"'!EJ5</f>
        <v>42.035971223021583</v>
      </c>
      <c r="L76" s="5">
        <f t="shared" si="1"/>
        <v>0</v>
      </c>
      <c r="M76" s="17"/>
    </row>
    <row r="77" spans="1:13" x14ac:dyDescent="0.2">
      <c r="A77" s="18" t="str">
        <f>'WORKMENS CLUB "A"'!A6</f>
        <v>WAYNE KITCHING</v>
      </c>
      <c r="B77" s="18">
        <f>'WORKMENS CLUB "A"'!ED6</f>
        <v>1</v>
      </c>
      <c r="C77" s="18">
        <f>'WORKMENS CLUB "A"'!EE6</f>
        <v>1</v>
      </c>
      <c r="D77" s="18">
        <f>'WORKMENS CLUB "A"'!EF6</f>
        <v>2</v>
      </c>
      <c r="E77" s="18">
        <f>'WORKMENS CLUB "A"'!EG6</f>
        <v>2</v>
      </c>
      <c r="F77" s="18">
        <f>'WORKMENS CLUB "A"'!EH6</f>
        <v>1002</v>
      </c>
      <c r="G77" s="18">
        <f>'WORKMENS CLUB "A"'!EI6</f>
        <v>77</v>
      </c>
      <c r="H77" s="20">
        <f>'WORKMENS CLUB "A"'!EL6</f>
        <v>77</v>
      </c>
      <c r="I77" s="20">
        <f>'WORKMENS CLUB "A"'!EM6</f>
        <v>38.5</v>
      </c>
      <c r="J77" s="19">
        <f>'WORKMENS CLUB "A"'!EK6</f>
        <v>501</v>
      </c>
      <c r="K77" s="19">
        <f>'WORKMENS CLUB "A"'!EJ6</f>
        <v>39.038961038961041</v>
      </c>
      <c r="L77" s="5">
        <f t="shared" si="1"/>
        <v>0</v>
      </c>
      <c r="M77" s="17"/>
    </row>
    <row r="78" spans="1:13" x14ac:dyDescent="0.2">
      <c r="A78" s="18" t="str">
        <f>'WORKMENS CLUB "A"'!A7</f>
        <v>CRAIG BURN</v>
      </c>
      <c r="B78" s="18">
        <f>'WORKMENS CLUB "A"'!ED7</f>
        <v>9</v>
      </c>
      <c r="C78" s="18">
        <f>'WORKMENS CLUB "A"'!EE7</f>
        <v>6</v>
      </c>
      <c r="D78" s="18">
        <f>'WORKMENS CLUB "A"'!EF7</f>
        <v>25</v>
      </c>
      <c r="E78" s="18">
        <f>'WORKMENS CLUB "A"'!EG7</f>
        <v>15</v>
      </c>
      <c r="F78" s="18">
        <f>'WORKMENS CLUB "A"'!EH7</f>
        <v>12040</v>
      </c>
      <c r="G78" s="18">
        <f>'WORKMENS CLUB "A"'!EI7</f>
        <v>712</v>
      </c>
      <c r="H78" s="20">
        <f>'WORKMENS CLUB "A"'!EL7</f>
        <v>79.111111111111114</v>
      </c>
      <c r="I78" s="20">
        <f>'WORKMENS CLUB "A"'!EM7</f>
        <v>28.48</v>
      </c>
      <c r="J78" s="19">
        <f>'WORKMENS CLUB "A"'!EK7</f>
        <v>481.6</v>
      </c>
      <c r="K78" s="19">
        <f>'WORKMENS CLUB "A"'!EJ7</f>
        <v>50.730337078651687</v>
      </c>
      <c r="L78" s="5">
        <f t="shared" si="1"/>
        <v>0</v>
      </c>
      <c r="M78" s="17"/>
    </row>
    <row r="79" spans="1:13" x14ac:dyDescent="0.2">
      <c r="A79" s="18" t="str">
        <f>'WORKMENS CLUB "A"'!A8</f>
        <v>JORDAN JONES</v>
      </c>
      <c r="B79" s="18">
        <f>'WORKMENS CLUB "A"'!ED8</f>
        <v>12</v>
      </c>
      <c r="C79" s="18">
        <f>'WORKMENS CLUB "A"'!EE8</f>
        <v>6</v>
      </c>
      <c r="D79" s="18">
        <f>'WORKMENS CLUB "A"'!EF8</f>
        <v>27</v>
      </c>
      <c r="E79" s="18">
        <f>'WORKMENS CLUB "A"'!EG8</f>
        <v>12</v>
      </c>
      <c r="F79" s="18">
        <f>'WORKMENS CLUB "A"'!EH8</f>
        <v>12897</v>
      </c>
      <c r="G79" s="18">
        <f>'WORKMENS CLUB "A"'!EI8</f>
        <v>908</v>
      </c>
      <c r="H79" s="20">
        <f>'WORKMENS CLUB "A"'!EL8</f>
        <v>75.666666666666671</v>
      </c>
      <c r="I79" s="20">
        <f>'WORKMENS CLUB "A"'!EM8</f>
        <v>33.629629629629626</v>
      </c>
      <c r="J79" s="19">
        <f>'WORKMENS CLUB "A"'!EK8</f>
        <v>477.66666666666669</v>
      </c>
      <c r="K79" s="19">
        <f>'WORKMENS CLUB "A"'!EJ8</f>
        <v>42.61123348017621</v>
      </c>
      <c r="L79" s="5">
        <f t="shared" si="1"/>
        <v>1</v>
      </c>
      <c r="M79" s="17"/>
    </row>
    <row r="80" spans="1:13" x14ac:dyDescent="0.2">
      <c r="A80" s="18" t="str">
        <f>'WORKMENS CLUB "A"'!A9</f>
        <v>MORRIS WALKER</v>
      </c>
      <c r="B80" s="18">
        <f>'WORKMENS CLUB "A"'!ED9</f>
        <v>1</v>
      </c>
      <c r="C80" s="18">
        <f>'WORKMENS CLUB "A"'!EE9</f>
        <v>0</v>
      </c>
      <c r="D80" s="18">
        <f>'WORKMENS CLUB "A"'!EF9</f>
        <v>2</v>
      </c>
      <c r="E80" s="18">
        <f>'WORKMENS CLUB "A"'!EG9</f>
        <v>0</v>
      </c>
      <c r="F80" s="18">
        <f>'WORKMENS CLUB "A"'!EH9</f>
        <v>676</v>
      </c>
      <c r="G80" s="18">
        <f>'WORKMENS CLUB "A"'!EI9</f>
        <v>51</v>
      </c>
      <c r="H80" s="20">
        <f>'WORKMENS CLUB "A"'!EL9</f>
        <v>51</v>
      </c>
      <c r="I80" s="20">
        <f>'WORKMENS CLUB "A"'!EM9</f>
        <v>25.5</v>
      </c>
      <c r="J80" s="19">
        <f>'WORKMENS CLUB "A"'!EK9</f>
        <v>338</v>
      </c>
      <c r="K80" s="19">
        <f>'WORKMENS CLUB "A"'!EJ9</f>
        <v>39.764705882352942</v>
      </c>
      <c r="L80" s="5">
        <f t="shared" si="1"/>
        <v>0</v>
      </c>
      <c r="M80" s="17"/>
    </row>
    <row r="81" spans="1:13" x14ac:dyDescent="0.2">
      <c r="A81" s="18" t="str">
        <f>'WORKMENS CLUB "A"'!A10</f>
        <v>GERARD BICKERTON</v>
      </c>
      <c r="B81" s="18">
        <f>'WORKMENS CLUB "A"'!ED10</f>
        <v>5</v>
      </c>
      <c r="C81" s="18">
        <f>'WORKMENS CLUB "A"'!EE10</f>
        <v>1</v>
      </c>
      <c r="D81" s="18">
        <f>'WORKMENS CLUB "A"'!EF10</f>
        <v>11</v>
      </c>
      <c r="E81" s="18">
        <f>'WORKMENS CLUB "A"'!EG10</f>
        <v>3</v>
      </c>
      <c r="F81" s="18">
        <f>'WORKMENS CLUB "A"'!EH10</f>
        <v>4985</v>
      </c>
      <c r="G81" s="18">
        <f>'WORKMENS CLUB "A"'!EI10</f>
        <v>341</v>
      </c>
      <c r="H81" s="20">
        <f>'WORKMENS CLUB "A"'!EL10</f>
        <v>68.2</v>
      </c>
      <c r="I81" s="20">
        <f>'WORKMENS CLUB "A"'!EM10</f>
        <v>31</v>
      </c>
      <c r="J81" s="19">
        <f>'WORKMENS CLUB "A"'!EK10</f>
        <v>453.18181818181819</v>
      </c>
      <c r="K81" s="19">
        <f>'WORKMENS CLUB "A"'!EJ10</f>
        <v>43.856304985337246</v>
      </c>
      <c r="L81" s="5">
        <f t="shared" si="1"/>
        <v>0</v>
      </c>
      <c r="M81" s="17"/>
    </row>
    <row r="82" spans="1:13" x14ac:dyDescent="0.2">
      <c r="A82" s="18" t="str">
        <f>'WORKMENS CLUB "A"'!A11</f>
        <v>G. HORSMAN</v>
      </c>
      <c r="B82" s="18">
        <f>'WORKMENS CLUB "A"'!ED11</f>
        <v>3</v>
      </c>
      <c r="C82" s="18">
        <f>'WORKMENS CLUB "A"'!EE11</f>
        <v>1</v>
      </c>
      <c r="D82" s="18">
        <f>'WORKMENS CLUB "A"'!EF11</f>
        <v>6</v>
      </c>
      <c r="E82" s="18">
        <f>'WORKMENS CLUB "A"'!EG11</f>
        <v>2</v>
      </c>
      <c r="F82" s="18">
        <f>'WORKMENS CLUB "A"'!EH11</f>
        <v>2786</v>
      </c>
      <c r="G82" s="18">
        <f>'WORKMENS CLUB "A"'!EI11</f>
        <v>210</v>
      </c>
      <c r="H82" s="20">
        <f>'WORKMENS CLUB "A"'!EL11</f>
        <v>70</v>
      </c>
      <c r="I82" s="20">
        <f>'WORKMENS CLUB "A"'!EM11</f>
        <v>35</v>
      </c>
      <c r="J82" s="19">
        <f>'WORKMENS CLUB "A"'!EK11</f>
        <v>464.33333333333331</v>
      </c>
      <c r="K82" s="19">
        <f>'WORKMENS CLUB "A"'!EJ11</f>
        <v>39.800000000000004</v>
      </c>
      <c r="L82" s="5">
        <f t="shared" si="1"/>
        <v>0</v>
      </c>
      <c r="M82" s="17"/>
    </row>
    <row r="83" spans="1:13" x14ac:dyDescent="0.2">
      <c r="A83" s="18" t="str">
        <f>'WORKMENS CLUB "A"'!A12</f>
        <v>KIAN WHITING (2)</v>
      </c>
      <c r="B83" s="18">
        <f>'WORKMENS CLUB "A"'!ED12</f>
        <v>3</v>
      </c>
      <c r="C83" s="18">
        <f>'WORKMENS CLUB "A"'!EE12</f>
        <v>0</v>
      </c>
      <c r="D83" s="18">
        <f>'WORKMENS CLUB "A"'!EF12</f>
        <v>7</v>
      </c>
      <c r="E83" s="18">
        <f>'WORKMENS CLUB "A"'!EG12</f>
        <v>1</v>
      </c>
      <c r="F83" s="18">
        <f>'WORKMENS CLUB "A"'!EH12</f>
        <v>3165</v>
      </c>
      <c r="G83" s="18">
        <f>'WORKMENS CLUB "A"'!EI12</f>
        <v>189</v>
      </c>
      <c r="H83" s="20">
        <f>'WORKMENS CLUB "A"'!EL12</f>
        <v>63</v>
      </c>
      <c r="I83" s="20">
        <f>'WORKMENS CLUB "A"'!EM12</f>
        <v>27</v>
      </c>
      <c r="J83" s="19">
        <f>'WORKMENS CLUB "A"'!EK12</f>
        <v>452.14285714285717</v>
      </c>
      <c r="K83" s="19">
        <f>'WORKMENS CLUB "A"'!EJ12</f>
        <v>50.238095238095241</v>
      </c>
      <c r="L83" s="5">
        <f t="shared" si="1"/>
        <v>0</v>
      </c>
      <c r="M83" s="17"/>
    </row>
    <row r="84" spans="1:13" x14ac:dyDescent="0.2">
      <c r="A84" s="18" t="str">
        <f>'WORKMENS CLUB "A"'!A13</f>
        <v>LEO GOODALL</v>
      </c>
      <c r="B84" s="18">
        <f>'WORKMENS CLUB "A"'!ED13</f>
        <v>9</v>
      </c>
      <c r="C84" s="18">
        <f>'WORKMENS CLUB "A"'!EE13</f>
        <v>4</v>
      </c>
      <c r="D84" s="18">
        <f>'WORKMENS CLUB "A"'!EF13</f>
        <v>22</v>
      </c>
      <c r="E84" s="18">
        <f>'WORKMENS CLUB "A"'!EG13</f>
        <v>10</v>
      </c>
      <c r="F84" s="18">
        <f>'WORKMENS CLUB "A"'!EH13</f>
        <v>10561</v>
      </c>
      <c r="G84" s="18">
        <f>'WORKMENS CLUB "A"'!EI13</f>
        <v>645</v>
      </c>
      <c r="H84" s="20">
        <f>'WORKMENS CLUB "A"'!EL13</f>
        <v>71.666666666666671</v>
      </c>
      <c r="I84" s="20">
        <f>'WORKMENS CLUB "A"'!EM13</f>
        <v>29.318181818181817</v>
      </c>
      <c r="J84" s="19">
        <f>'WORKMENS CLUB "A"'!EK13</f>
        <v>480.04545454545456</v>
      </c>
      <c r="K84" s="19">
        <f>'WORKMENS CLUB "A"'!EJ13</f>
        <v>49.120930232558145</v>
      </c>
      <c r="L84" s="5">
        <f t="shared" si="1"/>
        <v>0</v>
      </c>
      <c r="M84" s="17"/>
    </row>
    <row r="85" spans="1:13" x14ac:dyDescent="0.2">
      <c r="A85" s="18" t="str">
        <f>'WORKMENS CLUB "A"'!A14</f>
        <v>WAYNE GRIFFITHS</v>
      </c>
      <c r="B85" s="18">
        <f>'WORKMENS CLUB "A"'!ED14</f>
        <v>4</v>
      </c>
      <c r="C85" s="18">
        <f>'WORKMENS CLUB "A"'!EE14</f>
        <v>1</v>
      </c>
      <c r="D85" s="18">
        <f>'WORKMENS CLUB "A"'!EF14</f>
        <v>8</v>
      </c>
      <c r="E85" s="18">
        <f>'WORKMENS CLUB "A"'!EG14</f>
        <v>2</v>
      </c>
      <c r="F85" s="18">
        <f>'WORKMENS CLUB "A"'!EH14</f>
        <v>3582</v>
      </c>
      <c r="G85" s="18">
        <f>'WORKMENS CLUB "A"'!EI14</f>
        <v>316</v>
      </c>
      <c r="H85" s="20">
        <f>'WORKMENS CLUB "A"'!EL14</f>
        <v>79</v>
      </c>
      <c r="I85" s="20">
        <f>'WORKMENS CLUB "A"'!EM14</f>
        <v>39.5</v>
      </c>
      <c r="J85" s="19">
        <f>'WORKMENS CLUB "A"'!EK14</f>
        <v>447.75</v>
      </c>
      <c r="K85" s="19">
        <f>'WORKMENS CLUB "A"'!EJ14</f>
        <v>34.006329113924046</v>
      </c>
      <c r="L85" s="5">
        <f t="shared" si="1"/>
        <v>0</v>
      </c>
      <c r="M85" s="17"/>
    </row>
    <row r="86" spans="1:13" x14ac:dyDescent="0.2">
      <c r="A86" s="18" t="str">
        <f>'WORKMENS CLUB "B"'!A3</f>
        <v>JOHN BRENNAN</v>
      </c>
      <c r="B86" s="18">
        <f>'WORKMENS CLUB "B"'!ED3</f>
        <v>10</v>
      </c>
      <c r="C86" s="18">
        <f>'WORKMENS CLUB "B"'!EE3</f>
        <v>4</v>
      </c>
      <c r="D86" s="18">
        <f>'WORKMENS CLUB "B"'!EF3</f>
        <v>23</v>
      </c>
      <c r="E86" s="18">
        <f>'WORKMENS CLUB "B"'!EG3</f>
        <v>9</v>
      </c>
      <c r="F86" s="18">
        <f>'WORKMENS CLUB "B"'!EH3</f>
        <v>10994</v>
      </c>
      <c r="G86" s="18">
        <f>'WORKMENS CLUB "B"'!EI3</f>
        <v>714</v>
      </c>
      <c r="H86" s="20">
        <f>'WORKMENS CLUB "B"'!EL3</f>
        <v>71.400000000000006</v>
      </c>
      <c r="I86" s="20">
        <f>'WORKMENS CLUB "B"'!EM3</f>
        <v>31.043478260869566</v>
      </c>
      <c r="J86" s="19">
        <f>'WORKMENS CLUB "B"'!EK3</f>
        <v>478</v>
      </c>
      <c r="K86" s="19">
        <f>'WORKMENS CLUB "B"'!EJ3</f>
        <v>46.193277310924373</v>
      </c>
      <c r="L86" s="5">
        <f t="shared" si="1"/>
        <v>1</v>
      </c>
      <c r="M86" s="17"/>
    </row>
    <row r="87" spans="1:13" x14ac:dyDescent="0.2">
      <c r="A87" s="18" t="str">
        <f>'WORKMENS CLUB "B"'!A4</f>
        <v>STU ROBINSON</v>
      </c>
      <c r="B87" s="18">
        <f>'WORKMENS CLUB "B"'!ED4</f>
        <v>10</v>
      </c>
      <c r="C87" s="18">
        <f>'WORKMENS CLUB "B"'!EE4</f>
        <v>2</v>
      </c>
      <c r="D87" s="18">
        <f>'WORKMENS CLUB "B"'!EF4</f>
        <v>22</v>
      </c>
      <c r="E87" s="18">
        <f>'WORKMENS CLUB "B"'!EG4</f>
        <v>5</v>
      </c>
      <c r="F87" s="18">
        <f>'WORKMENS CLUB "B"'!EH4</f>
        <v>9510</v>
      </c>
      <c r="G87" s="18">
        <f>'WORKMENS CLUB "B"'!EI4</f>
        <v>766</v>
      </c>
      <c r="H87" s="20">
        <f>'WORKMENS CLUB "B"'!EL4</f>
        <v>76.599999999999994</v>
      </c>
      <c r="I87" s="20">
        <f>'WORKMENS CLUB "B"'!EM4</f>
        <v>34.81818181818182</v>
      </c>
      <c r="J87" s="19">
        <f>'WORKMENS CLUB "B"'!EK4</f>
        <v>432.27272727272725</v>
      </c>
      <c r="K87" s="19">
        <f>'WORKMENS CLUB "B"'!EJ4</f>
        <v>37.24543080939948</v>
      </c>
      <c r="L87" s="5">
        <f t="shared" si="1"/>
        <v>1</v>
      </c>
      <c r="M87" s="17"/>
    </row>
    <row r="88" spans="1:13" x14ac:dyDescent="0.2">
      <c r="A88" s="18" t="str">
        <f>'WORKMENS CLUB "B"'!A5</f>
        <v>CARL BICKERTON</v>
      </c>
      <c r="B88" s="18">
        <f>'WORKMENS CLUB "B"'!ED5</f>
        <v>11</v>
      </c>
      <c r="C88" s="18">
        <f>'WORKMENS CLUB "B"'!EE5</f>
        <v>5</v>
      </c>
      <c r="D88" s="18">
        <f>'WORKMENS CLUB "B"'!EF5</f>
        <v>27</v>
      </c>
      <c r="E88" s="18">
        <f>'WORKMENS CLUB "B"'!EG5</f>
        <v>13</v>
      </c>
      <c r="F88" s="18">
        <f>'WORKMENS CLUB "B"'!EH5</f>
        <v>12352</v>
      </c>
      <c r="G88" s="18">
        <f>'WORKMENS CLUB "B"'!EI5</f>
        <v>840</v>
      </c>
      <c r="H88" s="20">
        <f>'WORKMENS CLUB "B"'!EL5</f>
        <v>76.36363636363636</v>
      </c>
      <c r="I88" s="20">
        <f>'WORKMENS CLUB "B"'!EM5</f>
        <v>31.111111111111111</v>
      </c>
      <c r="J88" s="19">
        <f>'WORKMENS CLUB "B"'!EK5</f>
        <v>457.48148148148147</v>
      </c>
      <c r="K88" s="19">
        <f>'WORKMENS CLUB "B"'!EJ5</f>
        <v>44.114285714285714</v>
      </c>
      <c r="L88" s="5">
        <f t="shared" si="1"/>
        <v>1</v>
      </c>
      <c r="M88" s="17"/>
    </row>
    <row r="89" spans="1:13" x14ac:dyDescent="0.2">
      <c r="A89" s="18" t="str">
        <f>'WORKMENS CLUB "B"'!A6</f>
        <v>IAN RICHARDSON</v>
      </c>
      <c r="B89" s="18">
        <f>'WORKMENS CLUB "B"'!ED6</f>
        <v>1</v>
      </c>
      <c r="C89" s="18">
        <f>'WORKMENS CLUB "B"'!EE6</f>
        <v>1</v>
      </c>
      <c r="D89" s="18">
        <f>'WORKMENS CLUB "B"'!EF6</f>
        <v>2</v>
      </c>
      <c r="E89" s="18">
        <f>'WORKMENS CLUB "B"'!EG6</f>
        <v>2</v>
      </c>
      <c r="F89" s="18">
        <f>'WORKMENS CLUB "B"'!EH6</f>
        <v>1002</v>
      </c>
      <c r="G89" s="18">
        <f>'WORKMENS CLUB "B"'!EI6</f>
        <v>59</v>
      </c>
      <c r="H89" s="20">
        <f>'WORKMENS CLUB "B"'!EL6</f>
        <v>59</v>
      </c>
      <c r="I89" s="20">
        <f>'WORKMENS CLUB "B"'!EM6</f>
        <v>29.5</v>
      </c>
      <c r="J89" s="19">
        <f>'WORKMENS CLUB "B"'!EK6</f>
        <v>501</v>
      </c>
      <c r="K89" s="19">
        <f>'WORKMENS CLUB "B"'!EJ6</f>
        <v>50.949152542372879</v>
      </c>
      <c r="L89" s="5">
        <f t="shared" si="1"/>
        <v>0</v>
      </c>
      <c r="M89" s="17"/>
    </row>
    <row r="90" spans="1:13" x14ac:dyDescent="0.2">
      <c r="A90" s="18" t="str">
        <f>'WORKMENS CLUB "B"'!A7</f>
        <v>JOSH MOSLEY</v>
      </c>
      <c r="B90" s="18">
        <f>'WORKMENS CLUB "B"'!ED7</f>
        <v>12</v>
      </c>
      <c r="C90" s="18">
        <f>'WORKMENS CLUB "B"'!EE7</f>
        <v>10</v>
      </c>
      <c r="D90" s="18">
        <f>'WORKMENS CLUB "B"'!EF7</f>
        <v>28</v>
      </c>
      <c r="E90" s="18">
        <f>'WORKMENS CLUB "B"'!EG7</f>
        <v>20</v>
      </c>
      <c r="F90" s="18">
        <f>'WORKMENS CLUB "B"'!EH7</f>
        <v>13634</v>
      </c>
      <c r="G90" s="18">
        <f>'WORKMENS CLUB "B"'!EI7</f>
        <v>806</v>
      </c>
      <c r="H90" s="20">
        <f>'WORKMENS CLUB "B"'!EL7</f>
        <v>67.166666666666671</v>
      </c>
      <c r="I90" s="20">
        <f>'WORKMENS CLUB "B"'!EM7</f>
        <v>28.785714285714285</v>
      </c>
      <c r="J90" s="19">
        <f>'WORKMENS CLUB "B"'!EK7</f>
        <v>486.92857142857144</v>
      </c>
      <c r="K90" s="19">
        <f>'WORKMENS CLUB "B"'!EJ7</f>
        <v>50.746898263027298</v>
      </c>
      <c r="L90" s="5">
        <f t="shared" si="1"/>
        <v>1</v>
      </c>
      <c r="M90" s="17"/>
    </row>
    <row r="91" spans="1:13" x14ac:dyDescent="0.2">
      <c r="A91" s="18" t="str">
        <f>'WORKMENS CLUB "B"'!A8</f>
        <v>ANDREW FISHBURN</v>
      </c>
      <c r="B91" s="18">
        <f>'WORKMENS CLUB "B"'!ED8</f>
        <v>1</v>
      </c>
      <c r="C91" s="18">
        <f>'WORKMENS CLUB "B"'!EE8</f>
        <v>0</v>
      </c>
      <c r="D91" s="18">
        <f>'WORKMENS CLUB "B"'!EF8</f>
        <v>2</v>
      </c>
      <c r="E91" s="18">
        <f>'WORKMENS CLUB "B"'!EG8</f>
        <v>0</v>
      </c>
      <c r="F91" s="18">
        <f>'WORKMENS CLUB "B"'!EH8</f>
        <v>961</v>
      </c>
      <c r="G91" s="18">
        <f>'WORKMENS CLUB "B"'!EI8</f>
        <v>90</v>
      </c>
      <c r="H91" s="20">
        <f>'WORKMENS CLUB "B"'!EL8</f>
        <v>90</v>
      </c>
      <c r="I91" s="20">
        <f>'WORKMENS CLUB "B"'!EM8</f>
        <v>45</v>
      </c>
      <c r="J91" s="19">
        <f>'WORKMENS CLUB "B"'!EK8</f>
        <v>480.5</v>
      </c>
      <c r="K91" s="19">
        <f>'WORKMENS CLUB "B"'!EJ8</f>
        <v>32.033333333333331</v>
      </c>
      <c r="L91" s="5">
        <f t="shared" si="1"/>
        <v>0</v>
      </c>
      <c r="M91" s="17"/>
    </row>
    <row r="92" spans="1:13" x14ac:dyDescent="0.2">
      <c r="A92" s="18" t="str">
        <f>'WORKMENS CLUB "B"'!A9</f>
        <v>BOB CARTER</v>
      </c>
      <c r="B92" s="18">
        <f>'WORKMENS CLUB "B"'!ED9</f>
        <v>1</v>
      </c>
      <c r="C92" s="18">
        <f>'WORKMENS CLUB "B"'!EE9</f>
        <v>0</v>
      </c>
      <c r="D92" s="18">
        <f>'WORKMENS CLUB "B"'!EF9</f>
        <v>2</v>
      </c>
      <c r="E92" s="18">
        <f>'WORKMENS CLUB "B"'!EG9</f>
        <v>0</v>
      </c>
      <c r="F92" s="18">
        <f>'WORKMENS CLUB "B"'!EH9</f>
        <v>596</v>
      </c>
      <c r="G92" s="18">
        <f>'WORKMENS CLUB "B"'!EI9</f>
        <v>45</v>
      </c>
      <c r="H92" s="20">
        <f>'WORKMENS CLUB "B"'!EL9</f>
        <v>45</v>
      </c>
      <c r="I92" s="20">
        <f>'WORKMENS CLUB "B"'!EM9</f>
        <v>22.5</v>
      </c>
      <c r="J92" s="19">
        <f>'WORKMENS CLUB "B"'!EK9</f>
        <v>298</v>
      </c>
      <c r="K92" s="19">
        <f>'WORKMENS CLUB "B"'!EJ9</f>
        <v>39.733333333333334</v>
      </c>
      <c r="L92" s="5">
        <f t="shared" si="1"/>
        <v>0</v>
      </c>
      <c r="M92" s="17"/>
    </row>
    <row r="93" spans="1:13" x14ac:dyDescent="0.2">
      <c r="A93" s="18" t="str">
        <f>'WORKMENS CLUB "B"'!A10</f>
        <v>GARY WALKER</v>
      </c>
      <c r="B93" s="18">
        <f>'WORKMENS CLUB "B"'!ED10</f>
        <v>4</v>
      </c>
      <c r="C93" s="18">
        <f>'WORKMENS CLUB "B"'!EE10</f>
        <v>0</v>
      </c>
      <c r="D93" s="18">
        <f>'WORKMENS CLUB "B"'!EF10</f>
        <v>10</v>
      </c>
      <c r="E93" s="18">
        <f>'WORKMENS CLUB "B"'!EG10</f>
        <v>2</v>
      </c>
      <c r="F93" s="18">
        <f>'WORKMENS CLUB "B"'!EH10</f>
        <v>4260</v>
      </c>
      <c r="G93" s="18">
        <f>'WORKMENS CLUB "B"'!EI10</f>
        <v>319</v>
      </c>
      <c r="H93" s="20">
        <f>'WORKMENS CLUB "B"'!EL10</f>
        <v>79.75</v>
      </c>
      <c r="I93" s="20">
        <f>'WORKMENS CLUB "B"'!EM10</f>
        <v>31.9</v>
      </c>
      <c r="J93" s="19">
        <f>'WORKMENS CLUB "B"'!EK10</f>
        <v>426</v>
      </c>
      <c r="K93" s="19">
        <f>'WORKMENS CLUB "B"'!EJ10</f>
        <v>40.062695924764888</v>
      </c>
      <c r="L93" s="5">
        <f t="shared" si="1"/>
        <v>0</v>
      </c>
      <c r="M93" s="17"/>
    </row>
    <row r="94" spans="1:13" x14ac:dyDescent="0.2">
      <c r="A94" s="18" t="str">
        <f>'WORKMENS CLUB "B"'!A11</f>
        <v>MATHEW LOFTUS</v>
      </c>
      <c r="B94" s="18">
        <f>'WORKMENS CLUB "B"'!ED11</f>
        <v>10</v>
      </c>
      <c r="C94" s="18">
        <f>'WORKMENS CLUB "B"'!EE11</f>
        <v>4</v>
      </c>
      <c r="D94" s="18">
        <f>'WORKMENS CLUB "B"'!EF11</f>
        <v>25</v>
      </c>
      <c r="E94" s="18">
        <f>'WORKMENS CLUB "B"'!EG11</f>
        <v>11</v>
      </c>
      <c r="F94" s="18">
        <f>'WORKMENS CLUB "B"'!EH11</f>
        <v>12181</v>
      </c>
      <c r="G94" s="18">
        <f>'WORKMENS CLUB "B"'!EI11</f>
        <v>920</v>
      </c>
      <c r="H94" s="20">
        <f>'WORKMENS CLUB "B"'!EL11</f>
        <v>92</v>
      </c>
      <c r="I94" s="20">
        <f>'WORKMENS CLUB "B"'!EM11</f>
        <v>36.799999999999997</v>
      </c>
      <c r="J94" s="19">
        <f>'WORKMENS CLUB "B"'!EK11</f>
        <v>487.24</v>
      </c>
      <c r="K94" s="19">
        <f>'WORKMENS CLUB "B"'!EJ11</f>
        <v>39.720652173913045</v>
      </c>
      <c r="L94" s="5">
        <f t="shared" si="1"/>
        <v>1</v>
      </c>
      <c r="M94" s="17"/>
    </row>
    <row r="95" spans="1:13" x14ac:dyDescent="0.2">
      <c r="A95" s="18" t="str">
        <f>'WORKMENS CLUB "B"'!A12</f>
        <v>LEE PARSLEY</v>
      </c>
      <c r="B95" s="18">
        <f>'WORKMENS CLUB "B"'!ED12</f>
        <v>5</v>
      </c>
      <c r="C95" s="18">
        <f>'WORKMENS CLUB "B"'!EE12</f>
        <v>0</v>
      </c>
      <c r="D95" s="18">
        <f>'WORKMENS CLUB "B"'!EF12</f>
        <v>13</v>
      </c>
      <c r="E95" s="18">
        <f>'WORKMENS CLUB "B"'!EG12</f>
        <v>3</v>
      </c>
      <c r="F95" s="18">
        <f>'WORKMENS CLUB "B"'!EH12</f>
        <v>5494</v>
      </c>
      <c r="G95" s="18">
        <f>'WORKMENS CLUB "B"'!EI12</f>
        <v>388</v>
      </c>
      <c r="H95" s="20">
        <f>'WORKMENS CLUB "B"'!EL12</f>
        <v>77.599999999999994</v>
      </c>
      <c r="I95" s="20">
        <f>'WORKMENS CLUB "B"'!EM12</f>
        <v>29.846153846153847</v>
      </c>
      <c r="J95" s="19">
        <f>'WORKMENS CLUB "B"'!EK12</f>
        <v>422.61538461538464</v>
      </c>
      <c r="K95" s="19">
        <f>'WORKMENS CLUB "B"'!EJ12</f>
        <v>42.479381443298969</v>
      </c>
      <c r="L95" s="5">
        <f t="shared" si="1"/>
        <v>0</v>
      </c>
      <c r="M95" s="17"/>
    </row>
    <row r="96" spans="1:13" x14ac:dyDescent="0.2">
      <c r="A96" s="18" t="str">
        <f>'WORKMENS CLUB "B"'!A13</f>
        <v>JOE HUTCHINSON</v>
      </c>
      <c r="B96" s="18">
        <f>'WORKMENS CLUB "B"'!ED13</f>
        <v>3</v>
      </c>
      <c r="C96" s="18">
        <f>'WORKMENS CLUB "B"'!EE13</f>
        <v>1</v>
      </c>
      <c r="D96" s="18">
        <f>'WORKMENS CLUB "B"'!EF13</f>
        <v>7</v>
      </c>
      <c r="E96" s="18">
        <f>'WORKMENS CLUB "B"'!EG13</f>
        <v>2</v>
      </c>
      <c r="F96" s="18">
        <f>'WORKMENS CLUB "B"'!EH13</f>
        <v>2615</v>
      </c>
      <c r="G96" s="18">
        <f>'WORKMENS CLUB "B"'!EI13</f>
        <v>180</v>
      </c>
      <c r="H96" s="20">
        <f>'WORKMENS CLUB "B"'!EL13</f>
        <v>60</v>
      </c>
      <c r="I96" s="20">
        <f>'WORKMENS CLUB "B"'!EM13</f>
        <v>25.714285714285715</v>
      </c>
      <c r="J96" s="19">
        <f>'WORKMENS CLUB "B"'!EK13</f>
        <v>373.57142857142856</v>
      </c>
      <c r="K96" s="19">
        <f>'WORKMENS CLUB "B"'!EJ13</f>
        <v>43.583333333333336</v>
      </c>
      <c r="L96" s="5">
        <f t="shared" si="1"/>
        <v>0</v>
      </c>
      <c r="M96" s="17"/>
    </row>
    <row r="97" spans="1:13" x14ac:dyDescent="0.2">
      <c r="A97" s="18" t="str">
        <f>'WORKMENS CLUB "B"'!A14</f>
        <v>ANDREAS (2)</v>
      </c>
      <c r="B97" s="18">
        <f>'WORKMENS CLUB "B"'!ED14</f>
        <v>4</v>
      </c>
      <c r="C97" s="18">
        <f>'WORKMENS CLUB "B"'!EE14</f>
        <v>4</v>
      </c>
      <c r="D97" s="18">
        <f>'WORKMENS CLUB "B"'!EF14</f>
        <v>11</v>
      </c>
      <c r="E97" s="18">
        <f>'WORKMENS CLUB "B"'!EG14</f>
        <v>8</v>
      </c>
      <c r="F97" s="18">
        <f>'WORKMENS CLUB "B"'!EH14</f>
        <v>5436</v>
      </c>
      <c r="G97" s="18">
        <f>'WORKMENS CLUB "B"'!EI14</f>
        <v>308</v>
      </c>
      <c r="H97" s="20">
        <f>'WORKMENS CLUB "B"'!EL14</f>
        <v>77</v>
      </c>
      <c r="I97" s="20">
        <f>'WORKMENS CLUB "B"'!EM14</f>
        <v>28</v>
      </c>
      <c r="J97" s="19">
        <f>'WORKMENS CLUB "B"'!EK14</f>
        <v>494.18181818181819</v>
      </c>
      <c r="K97" s="19">
        <f>'WORKMENS CLUB "B"'!EJ14</f>
        <v>52.94805194805194</v>
      </c>
      <c r="L97" s="5">
        <f t="shared" si="1"/>
        <v>0</v>
      </c>
      <c r="M97" s="17"/>
    </row>
    <row r="98" spans="1:13" x14ac:dyDescent="0.2">
      <c r="A98" s="18" t="str">
        <f>'MASONS ARMS'!A3</f>
        <v>MATT WATERS</v>
      </c>
      <c r="B98" s="18">
        <f>'MASONS ARMS'!ED3</f>
        <v>1</v>
      </c>
      <c r="C98" s="18">
        <f>'MASONS ARMS'!EE3</f>
        <v>0</v>
      </c>
      <c r="D98" s="18">
        <f>'MASONS ARMS'!EF3</f>
        <v>2</v>
      </c>
      <c r="E98" s="18">
        <f>'MASONS ARMS'!EG3</f>
        <v>0</v>
      </c>
      <c r="F98" s="18">
        <f>'MASONS ARMS'!EH3</f>
        <v>932</v>
      </c>
      <c r="G98" s="18">
        <f>'MASONS ARMS'!EI3</f>
        <v>69</v>
      </c>
      <c r="H98" s="20">
        <f>'MASONS ARMS'!EL3</f>
        <v>69</v>
      </c>
      <c r="I98" s="20">
        <f>'MASONS ARMS'!EM3</f>
        <v>34.5</v>
      </c>
      <c r="J98" s="19">
        <f>'MASONS ARMS'!EK3</f>
        <v>466</v>
      </c>
      <c r="K98" s="19">
        <f>'MASONS ARMS'!EJ3</f>
        <v>40.521739130434781</v>
      </c>
      <c r="L98" s="5">
        <f t="shared" si="1"/>
        <v>0</v>
      </c>
      <c r="M98" s="17"/>
    </row>
    <row r="99" spans="1:13" x14ac:dyDescent="0.2">
      <c r="A99" s="18" t="str">
        <f>'MASONS ARMS'!A4</f>
        <v>GAV YOUNG</v>
      </c>
      <c r="B99" s="18">
        <f>'MASONS ARMS'!ED4</f>
        <v>7</v>
      </c>
      <c r="C99" s="18">
        <f>'MASONS ARMS'!EE4</f>
        <v>4</v>
      </c>
      <c r="D99" s="18">
        <f>'MASONS ARMS'!EF4</f>
        <v>15</v>
      </c>
      <c r="E99" s="18">
        <f>'MASONS ARMS'!EG4</f>
        <v>8</v>
      </c>
      <c r="F99" s="18">
        <f>'MASONS ARMS'!EH4</f>
        <v>6908</v>
      </c>
      <c r="G99" s="18">
        <f>'MASONS ARMS'!EI4</f>
        <v>394</v>
      </c>
      <c r="H99" s="20">
        <f>'MASONS ARMS'!EL4</f>
        <v>56.285714285714285</v>
      </c>
      <c r="I99" s="20">
        <f>'MASONS ARMS'!EM4</f>
        <v>26.266666666666666</v>
      </c>
      <c r="J99" s="19">
        <f>'MASONS ARMS'!EK4</f>
        <v>460.53333333333336</v>
      </c>
      <c r="K99" s="19">
        <f>'MASONS ARMS'!EJ4</f>
        <v>52.598984771573598</v>
      </c>
      <c r="L99" s="5">
        <f t="shared" si="1"/>
        <v>0</v>
      </c>
      <c r="M99" s="17"/>
    </row>
    <row r="100" spans="1:13" x14ac:dyDescent="0.2">
      <c r="A100" s="18" t="str">
        <f>'MASONS ARMS'!A5</f>
        <v>ALEX SINCLAIRE</v>
      </c>
      <c r="B100" s="18">
        <f>'MASONS ARMS'!ED5</f>
        <v>7</v>
      </c>
      <c r="C100" s="18">
        <f>'MASONS ARMS'!EE5</f>
        <v>2</v>
      </c>
      <c r="D100" s="18">
        <f>'MASONS ARMS'!EF5</f>
        <v>17</v>
      </c>
      <c r="E100" s="18">
        <f>'MASONS ARMS'!EG5</f>
        <v>5</v>
      </c>
      <c r="F100" s="18">
        <f>'MASONS ARMS'!EH5</f>
        <v>7978</v>
      </c>
      <c r="G100" s="18">
        <f>'MASONS ARMS'!EI5</f>
        <v>437</v>
      </c>
      <c r="H100" s="20">
        <f>'MASONS ARMS'!EL5</f>
        <v>62.428571428571431</v>
      </c>
      <c r="I100" s="20">
        <f>'MASONS ARMS'!EM5</f>
        <v>25.705882352941178</v>
      </c>
      <c r="J100" s="19">
        <f>'MASONS ARMS'!EK5</f>
        <v>469.29411764705884</v>
      </c>
      <c r="K100" s="19">
        <f>'MASONS ARMS'!EJ5</f>
        <v>54.768878718535476</v>
      </c>
      <c r="L100" s="5">
        <f t="shared" si="1"/>
        <v>0</v>
      </c>
      <c r="M100" s="17"/>
    </row>
    <row r="101" spans="1:13" x14ac:dyDescent="0.2">
      <c r="A101" s="18" t="str">
        <f>'MASONS ARMS'!A6</f>
        <v>ANDREAS VINNICENKO</v>
      </c>
      <c r="B101" s="18">
        <f>'MASONS ARMS'!ED6</f>
        <v>6</v>
      </c>
      <c r="C101" s="18">
        <f>'MASONS ARMS'!EE6</f>
        <v>5</v>
      </c>
      <c r="D101" s="18">
        <f>'MASONS ARMS'!EF6</f>
        <v>15</v>
      </c>
      <c r="E101" s="18">
        <f>'MASONS ARMS'!EG6</f>
        <v>11</v>
      </c>
      <c r="F101" s="18">
        <f>'MASONS ARMS'!EH6</f>
        <v>7231</v>
      </c>
      <c r="G101" s="18">
        <f>'MASONS ARMS'!EI6</f>
        <v>446</v>
      </c>
      <c r="H101" s="20">
        <f>'MASONS ARMS'!EL6</f>
        <v>74.333333333333329</v>
      </c>
      <c r="I101" s="20">
        <f>'MASONS ARMS'!EM6</f>
        <v>29.733333333333334</v>
      </c>
      <c r="J101" s="19">
        <f>'MASONS ARMS'!EK6</f>
        <v>482.06666666666666</v>
      </c>
      <c r="K101" s="19">
        <f>'MASONS ARMS'!EJ6</f>
        <v>48.639013452914796</v>
      </c>
      <c r="L101" s="5">
        <f t="shared" si="1"/>
        <v>0</v>
      </c>
      <c r="M101" s="17"/>
    </row>
    <row r="102" spans="1:13" x14ac:dyDescent="0.2">
      <c r="A102" s="18" t="str">
        <f>'MASONS ARMS'!A7</f>
        <v>MICK SMITH</v>
      </c>
      <c r="B102" s="18">
        <f>'MASONS ARMS'!ED7</f>
        <v>4</v>
      </c>
      <c r="C102" s="18">
        <f>'MASONS ARMS'!EE7</f>
        <v>2</v>
      </c>
      <c r="D102" s="18">
        <f>'MASONS ARMS'!EF7</f>
        <v>10</v>
      </c>
      <c r="E102" s="18">
        <f>'MASONS ARMS'!EG7</f>
        <v>5</v>
      </c>
      <c r="F102" s="18">
        <f>'MASONS ARMS'!EH7</f>
        <v>4868</v>
      </c>
      <c r="G102" s="18">
        <f>'MASONS ARMS'!EI7</f>
        <v>276</v>
      </c>
      <c r="H102" s="20">
        <f>'MASONS ARMS'!EL7</f>
        <v>69</v>
      </c>
      <c r="I102" s="20">
        <f>'MASONS ARMS'!EM7</f>
        <v>27.6</v>
      </c>
      <c r="J102" s="19">
        <f>'MASONS ARMS'!EK7</f>
        <v>486.8</v>
      </c>
      <c r="K102" s="19">
        <f>'MASONS ARMS'!EJ7</f>
        <v>52.913043478260867</v>
      </c>
      <c r="L102" s="5">
        <f t="shared" si="1"/>
        <v>0</v>
      </c>
      <c r="M102" s="17"/>
    </row>
    <row r="103" spans="1:13" x14ac:dyDescent="0.2">
      <c r="A103" s="18">
        <f>'MASONS ARMS'!A8</f>
        <v>0</v>
      </c>
      <c r="B103" s="18">
        <f>'MASONS ARMS'!ED8</f>
        <v>0</v>
      </c>
      <c r="C103" s="18">
        <f>'MASONS ARMS'!EE8</f>
        <v>0</v>
      </c>
      <c r="D103" s="18">
        <f>'MASONS ARMS'!EF8</f>
        <v>0</v>
      </c>
      <c r="E103" s="18">
        <f>'MASONS ARMS'!EG8</f>
        <v>0</v>
      </c>
      <c r="F103" s="18">
        <f>'MASONS ARMS'!EH8</f>
        <v>0</v>
      </c>
      <c r="G103" s="18">
        <f>'MASONS ARMS'!EI8</f>
        <v>0</v>
      </c>
      <c r="H103" s="20">
        <f>'MASONS ARMS'!EL8</f>
        <v>0</v>
      </c>
      <c r="I103" s="20">
        <f>'MASONS ARMS'!EM8</f>
        <v>0</v>
      </c>
      <c r="J103" s="19">
        <f>'MASONS ARMS'!EK8</f>
        <v>0</v>
      </c>
      <c r="K103" s="19">
        <f>'MASONS ARMS'!EJ8</f>
        <v>0</v>
      </c>
      <c r="L103" s="5">
        <f t="shared" si="1"/>
        <v>0</v>
      </c>
      <c r="M103" s="17"/>
    </row>
    <row r="104" spans="1:13" x14ac:dyDescent="0.2">
      <c r="A104" s="18" t="str">
        <f>'MASONS ARMS'!A9</f>
        <v>JOE JOHNSTON</v>
      </c>
      <c r="B104" s="18">
        <f>'MASONS ARMS'!ED9</f>
        <v>0</v>
      </c>
      <c r="C104" s="18">
        <f>'MASONS ARMS'!EE9</f>
        <v>0</v>
      </c>
      <c r="D104" s="18">
        <f>'MASONS ARMS'!EF9</f>
        <v>0</v>
      </c>
      <c r="E104" s="18">
        <f>'MASONS ARMS'!EG9</f>
        <v>0</v>
      </c>
      <c r="F104" s="18">
        <f>'MASONS ARMS'!EH9</f>
        <v>0</v>
      </c>
      <c r="G104" s="18">
        <f>'MASONS ARMS'!EI9</f>
        <v>0</v>
      </c>
      <c r="H104" s="20">
        <f>'MASONS ARMS'!EL9</f>
        <v>0</v>
      </c>
      <c r="I104" s="20">
        <f>'MASONS ARMS'!EM9</f>
        <v>0</v>
      </c>
      <c r="J104" s="19">
        <f>'MASONS ARMS'!EK9</f>
        <v>0</v>
      </c>
      <c r="K104" s="19">
        <f>'MASONS ARMS'!EJ9</f>
        <v>0</v>
      </c>
      <c r="L104" s="5">
        <f t="shared" si="1"/>
        <v>0</v>
      </c>
      <c r="M104" s="17"/>
    </row>
    <row r="105" spans="1:13" x14ac:dyDescent="0.2">
      <c r="A105" s="18" t="str">
        <f>'MASONS ARMS'!A10</f>
        <v>ORAN THOMPSON</v>
      </c>
      <c r="B105" s="18">
        <f>'MASONS ARMS'!ED10</f>
        <v>1</v>
      </c>
      <c r="C105" s="18">
        <f>'MASONS ARMS'!EE10</f>
        <v>1</v>
      </c>
      <c r="D105" s="18">
        <f>'MASONS ARMS'!EF10</f>
        <v>2</v>
      </c>
      <c r="E105" s="18">
        <f>'MASONS ARMS'!EG10</f>
        <v>2</v>
      </c>
      <c r="F105" s="18">
        <f>'MASONS ARMS'!EH10</f>
        <v>1002</v>
      </c>
      <c r="G105" s="18">
        <f>'MASONS ARMS'!EI10</f>
        <v>71</v>
      </c>
      <c r="H105" s="20">
        <f>'MASONS ARMS'!EL10</f>
        <v>71</v>
      </c>
      <c r="I105" s="20">
        <f>'MASONS ARMS'!EM10</f>
        <v>35.5</v>
      </c>
      <c r="J105" s="19">
        <f>'MASONS ARMS'!EK10</f>
        <v>501</v>
      </c>
      <c r="K105" s="19">
        <f>'MASONS ARMS'!EJ10</f>
        <v>42.338028169014081</v>
      </c>
      <c r="L105" s="5">
        <f t="shared" si="1"/>
        <v>0</v>
      </c>
      <c r="M105" s="17"/>
    </row>
    <row r="106" spans="1:13" x14ac:dyDescent="0.2">
      <c r="A106" s="18" t="str">
        <f>'MASONS ARMS'!A11</f>
        <v>KIAN WHITING</v>
      </c>
      <c r="B106" s="18">
        <f>'MASONS ARMS'!ED11</f>
        <v>3</v>
      </c>
      <c r="C106" s="18">
        <f>'MASONS ARMS'!EE11</f>
        <v>0</v>
      </c>
      <c r="D106" s="18">
        <f>'MASONS ARMS'!EF11</f>
        <v>9</v>
      </c>
      <c r="E106" s="18">
        <f>'MASONS ARMS'!EG11</f>
        <v>3</v>
      </c>
      <c r="F106" s="18">
        <f>'MASONS ARMS'!EH11</f>
        <v>4354</v>
      </c>
      <c r="G106" s="18">
        <f>'MASONS ARMS'!EI11</f>
        <v>284</v>
      </c>
      <c r="H106" s="20">
        <f>'MASONS ARMS'!EL11</f>
        <v>94.666666666666671</v>
      </c>
      <c r="I106" s="20">
        <f>'MASONS ARMS'!EM11</f>
        <v>31.555555555555557</v>
      </c>
      <c r="J106" s="19">
        <f>'MASONS ARMS'!EK11</f>
        <v>483.77777777777777</v>
      </c>
      <c r="K106" s="19">
        <f>'MASONS ARMS'!EJ11</f>
        <v>45.992957746478872</v>
      </c>
      <c r="L106" s="5">
        <f t="shared" si="1"/>
        <v>0</v>
      </c>
      <c r="M106" s="17"/>
    </row>
    <row r="107" spans="1:13" x14ac:dyDescent="0.2">
      <c r="A107" s="18" t="str">
        <f>'MASONS ARMS'!A12</f>
        <v>CHRIS WIDDOWSON</v>
      </c>
      <c r="B107" s="18">
        <f>'MASONS ARMS'!ED12</f>
        <v>5</v>
      </c>
      <c r="C107" s="18">
        <f>'MASONS ARMS'!EE12</f>
        <v>1</v>
      </c>
      <c r="D107" s="18">
        <f>'MASONS ARMS'!EF12</f>
        <v>11</v>
      </c>
      <c r="E107" s="18">
        <f>'MASONS ARMS'!EG12</f>
        <v>3</v>
      </c>
      <c r="F107" s="18">
        <f>'MASONS ARMS'!EH12</f>
        <v>4820</v>
      </c>
      <c r="G107" s="18">
        <f>'MASONS ARMS'!EI12</f>
        <v>348</v>
      </c>
      <c r="H107" s="20">
        <f>'MASONS ARMS'!EL12</f>
        <v>69.599999999999994</v>
      </c>
      <c r="I107" s="20">
        <f>'MASONS ARMS'!EM12</f>
        <v>31.636363636363637</v>
      </c>
      <c r="J107" s="19">
        <f>'MASONS ARMS'!EK12</f>
        <v>438.18181818181819</v>
      </c>
      <c r="K107" s="19">
        <f>'MASONS ARMS'!EJ12</f>
        <v>41.551724137931032</v>
      </c>
      <c r="L107" s="5">
        <f t="shared" si="1"/>
        <v>0</v>
      </c>
      <c r="M107" s="17"/>
    </row>
    <row r="108" spans="1:13" x14ac:dyDescent="0.2">
      <c r="A108" s="18" t="str">
        <f>'MASONS ARMS'!A13</f>
        <v>IAN POWELL</v>
      </c>
      <c r="B108" s="18">
        <f>'MASONS ARMS'!ED13</f>
        <v>4</v>
      </c>
      <c r="C108" s="18">
        <f>'MASONS ARMS'!EE13</f>
        <v>0</v>
      </c>
      <c r="D108" s="18">
        <f>'MASONS ARMS'!EF13</f>
        <v>9</v>
      </c>
      <c r="E108" s="18">
        <f>'MASONS ARMS'!EG13</f>
        <v>1</v>
      </c>
      <c r="F108" s="18">
        <f>'MASONS ARMS'!EH13</f>
        <v>3892</v>
      </c>
      <c r="G108" s="18">
        <f>'MASONS ARMS'!EI13</f>
        <v>309</v>
      </c>
      <c r="H108" s="20">
        <f>'MASONS ARMS'!EL13</f>
        <v>77.25</v>
      </c>
      <c r="I108" s="20">
        <f>'MASONS ARMS'!EM13</f>
        <v>34.333333333333336</v>
      </c>
      <c r="J108" s="19">
        <f>'MASONS ARMS'!EK13</f>
        <v>432.44444444444446</v>
      </c>
      <c r="K108" s="19">
        <f>'MASONS ARMS'!EJ13</f>
        <v>37.786407766990287</v>
      </c>
      <c r="L108" s="5">
        <f t="shared" si="1"/>
        <v>0</v>
      </c>
      <c r="M108" s="17"/>
    </row>
    <row r="109" spans="1:13" x14ac:dyDescent="0.2">
      <c r="A109" s="18" t="str">
        <f>'MASONS ARMS'!A14</f>
        <v>SHARON ENGLAND</v>
      </c>
      <c r="B109" s="18">
        <f>'MASONS ARMS'!ED14</f>
        <v>2</v>
      </c>
      <c r="C109" s="18">
        <f>'MASONS ARMS'!EE14</f>
        <v>0</v>
      </c>
      <c r="D109" s="18">
        <f>'MASONS ARMS'!EF14</f>
        <v>5</v>
      </c>
      <c r="E109" s="18">
        <f>'MASONS ARMS'!EG14</f>
        <v>1</v>
      </c>
      <c r="F109" s="18">
        <f>'MASONS ARMS'!EH14</f>
        <v>2370</v>
      </c>
      <c r="G109" s="18">
        <f>'MASONS ARMS'!EI14</f>
        <v>199</v>
      </c>
      <c r="H109" s="20">
        <f>'MASONS ARMS'!EL14</f>
        <v>99.5</v>
      </c>
      <c r="I109" s="20">
        <f>'MASONS ARMS'!EM14</f>
        <v>39.799999999999997</v>
      </c>
      <c r="J109" s="19">
        <f>'MASONS ARMS'!EK14</f>
        <v>474</v>
      </c>
      <c r="K109" s="19">
        <f>'MASONS ARMS'!EJ14</f>
        <v>35.7286432160804</v>
      </c>
      <c r="L109" s="5">
        <f t="shared" si="1"/>
        <v>0</v>
      </c>
      <c r="M109" s="17"/>
    </row>
    <row r="110" spans="1:13" x14ac:dyDescent="0.2">
      <c r="A110" s="18">
        <f>'Team 10 - Unused'!A3</f>
        <v>0</v>
      </c>
      <c r="B110" s="18">
        <f>'Team 10 - Unused'!ED3</f>
        <v>0</v>
      </c>
      <c r="C110" s="18">
        <f>'Team 10 - Unused'!EE3</f>
        <v>0</v>
      </c>
      <c r="D110" s="18">
        <f>'Team 10 - Unused'!EF3</f>
        <v>0</v>
      </c>
      <c r="E110" s="18">
        <f>'Team 10 - Unused'!EG3</f>
        <v>0</v>
      </c>
      <c r="F110" s="18">
        <f>'Team 10 - Unused'!EH3</f>
        <v>0</v>
      </c>
      <c r="G110" s="18">
        <f>'Team 10 - Unused'!EI3</f>
        <v>0</v>
      </c>
      <c r="H110" s="20">
        <f>'Team 10 - Unused'!EL3</f>
        <v>0</v>
      </c>
      <c r="I110" s="20">
        <f>'Team 10 - Unused'!EM3</f>
        <v>0</v>
      </c>
      <c r="J110" s="19">
        <f>'Team 10 - Unused'!EK3</f>
        <v>0</v>
      </c>
      <c r="K110" s="19">
        <f>'Team 10 - Unused'!EJ3</f>
        <v>0</v>
      </c>
      <c r="L110" s="5">
        <f t="shared" si="1"/>
        <v>0</v>
      </c>
      <c r="M110" s="17"/>
    </row>
    <row r="111" spans="1:13" x14ac:dyDescent="0.2">
      <c r="A111" s="18">
        <f>'Team 10 - Unused'!A4</f>
        <v>0</v>
      </c>
      <c r="B111" s="18">
        <f>'Team 10 - Unused'!ED4</f>
        <v>0</v>
      </c>
      <c r="C111" s="18">
        <f>'Team 10 - Unused'!EE4</f>
        <v>0</v>
      </c>
      <c r="D111" s="18">
        <f>'Team 10 - Unused'!EF4</f>
        <v>0</v>
      </c>
      <c r="E111" s="18">
        <f>'Team 10 - Unused'!EG4</f>
        <v>0</v>
      </c>
      <c r="F111" s="18">
        <f>'Team 10 - Unused'!EH4</f>
        <v>0</v>
      </c>
      <c r="G111" s="18">
        <f>'Team 10 - Unused'!EI4</f>
        <v>0</v>
      </c>
      <c r="H111" s="20">
        <f>'Team 10 - Unused'!EL4</f>
        <v>0</v>
      </c>
      <c r="I111" s="20">
        <f>'Team 10 - Unused'!EM4</f>
        <v>0</v>
      </c>
      <c r="J111" s="19">
        <f>'Team 10 - Unused'!EK4</f>
        <v>0</v>
      </c>
      <c r="K111" s="19">
        <f>'Team 10 - Unused'!EJ4</f>
        <v>0</v>
      </c>
      <c r="L111" s="5">
        <f t="shared" si="1"/>
        <v>0</v>
      </c>
      <c r="M111" s="17"/>
    </row>
    <row r="112" spans="1:13" x14ac:dyDescent="0.2">
      <c r="A112" s="18">
        <f>'Team 10 - Unused'!A5</f>
        <v>0</v>
      </c>
      <c r="B112" s="18">
        <f>'Team 10 - Unused'!ED5</f>
        <v>0</v>
      </c>
      <c r="C112" s="18">
        <f>'Team 10 - Unused'!EE5</f>
        <v>0</v>
      </c>
      <c r="D112" s="18">
        <f>'Team 10 - Unused'!EF5</f>
        <v>0</v>
      </c>
      <c r="E112" s="18">
        <f>'Team 10 - Unused'!EG5</f>
        <v>0</v>
      </c>
      <c r="F112" s="18">
        <f>'Team 10 - Unused'!EH5</f>
        <v>0</v>
      </c>
      <c r="G112" s="18">
        <f>'Team 10 - Unused'!EI5</f>
        <v>0</v>
      </c>
      <c r="H112" s="20">
        <f>'Team 10 - Unused'!EL5</f>
        <v>0</v>
      </c>
      <c r="I112" s="20">
        <f>'Team 10 - Unused'!EM5</f>
        <v>0</v>
      </c>
      <c r="J112" s="19">
        <f>'Team 10 - Unused'!EK5</f>
        <v>0</v>
      </c>
      <c r="K112" s="19">
        <f>'Team 10 - Unused'!EJ5</f>
        <v>0</v>
      </c>
      <c r="L112" s="5">
        <f t="shared" si="1"/>
        <v>0</v>
      </c>
      <c r="M112" s="17"/>
    </row>
    <row r="113" spans="1:13" x14ac:dyDescent="0.2">
      <c r="A113" s="18">
        <f>'Team 10 - Unused'!A6</f>
        <v>0</v>
      </c>
      <c r="B113" s="18">
        <f>'Team 10 - Unused'!ED6</f>
        <v>0</v>
      </c>
      <c r="C113" s="18">
        <f>'Team 10 - Unused'!EE6</f>
        <v>0</v>
      </c>
      <c r="D113" s="18">
        <f>'Team 10 - Unused'!EF6</f>
        <v>0</v>
      </c>
      <c r="E113" s="18">
        <f>'Team 10 - Unused'!EG6</f>
        <v>0</v>
      </c>
      <c r="F113" s="18">
        <f>'Team 10 - Unused'!EH6</f>
        <v>0</v>
      </c>
      <c r="G113" s="18">
        <f>'Team 10 - Unused'!EI6</f>
        <v>0</v>
      </c>
      <c r="H113" s="20">
        <f>'Team 10 - Unused'!EL6</f>
        <v>0</v>
      </c>
      <c r="I113" s="20">
        <f>'Team 10 - Unused'!EM6</f>
        <v>0</v>
      </c>
      <c r="J113" s="19">
        <f>'Team 10 - Unused'!EK6</f>
        <v>0</v>
      </c>
      <c r="K113" s="19">
        <f>'Team 10 - Unused'!EJ6</f>
        <v>0</v>
      </c>
      <c r="L113" s="5">
        <f t="shared" si="1"/>
        <v>0</v>
      </c>
      <c r="M113" s="17"/>
    </row>
    <row r="114" spans="1:13" x14ac:dyDescent="0.2">
      <c r="A114" s="18">
        <f>'Team 10 - Unused'!A7</f>
        <v>0</v>
      </c>
      <c r="B114" s="18">
        <f>'Team 10 - Unused'!ED7</f>
        <v>0</v>
      </c>
      <c r="C114" s="18">
        <f>'Team 10 - Unused'!EE7</f>
        <v>0</v>
      </c>
      <c r="D114" s="18">
        <f>'Team 10 - Unused'!EF7</f>
        <v>0</v>
      </c>
      <c r="E114" s="18">
        <f>'Team 10 - Unused'!EG7</f>
        <v>0</v>
      </c>
      <c r="F114" s="18">
        <f>'Team 10 - Unused'!EH7</f>
        <v>0</v>
      </c>
      <c r="G114" s="18">
        <f>'Team 10 - Unused'!EI7</f>
        <v>0</v>
      </c>
      <c r="H114" s="20">
        <f>'Team 10 - Unused'!EL7</f>
        <v>0</v>
      </c>
      <c r="I114" s="20">
        <f>'Team 10 - Unused'!EM7</f>
        <v>0</v>
      </c>
      <c r="J114" s="19">
        <f>'Team 10 - Unused'!EK7</f>
        <v>0</v>
      </c>
      <c r="K114" s="19">
        <f>'Team 10 - Unused'!EJ7</f>
        <v>0</v>
      </c>
      <c r="L114" s="5">
        <f t="shared" si="1"/>
        <v>0</v>
      </c>
      <c r="M114" s="17"/>
    </row>
    <row r="115" spans="1:13" x14ac:dyDescent="0.2">
      <c r="A115" s="18">
        <f>'Team 10 - Unused'!A8</f>
        <v>0</v>
      </c>
      <c r="B115" s="18">
        <f>'Team 10 - Unused'!ED8</f>
        <v>0</v>
      </c>
      <c r="C115" s="18">
        <f>'Team 10 - Unused'!EE8</f>
        <v>0</v>
      </c>
      <c r="D115" s="18">
        <f>'Team 10 - Unused'!EF8</f>
        <v>0</v>
      </c>
      <c r="E115" s="18">
        <f>'Team 10 - Unused'!EG8</f>
        <v>0</v>
      </c>
      <c r="F115" s="18">
        <f>'Team 10 - Unused'!EH8</f>
        <v>0</v>
      </c>
      <c r="G115" s="18">
        <f>'Team 10 - Unused'!EI8</f>
        <v>0</v>
      </c>
      <c r="H115" s="20">
        <f>'Team 10 - Unused'!EL8</f>
        <v>0</v>
      </c>
      <c r="I115" s="20">
        <f>'Team 10 - Unused'!EM8</f>
        <v>0</v>
      </c>
      <c r="J115" s="19">
        <f>'Team 10 - Unused'!EK8</f>
        <v>0</v>
      </c>
      <c r="K115" s="19">
        <f>'Team 10 - Unused'!EJ8</f>
        <v>0</v>
      </c>
      <c r="L115" s="5">
        <f t="shared" si="1"/>
        <v>0</v>
      </c>
      <c r="M115" s="17"/>
    </row>
    <row r="116" spans="1:13" x14ac:dyDescent="0.2">
      <c r="A116" s="18">
        <f>'Team 10 - Unused'!A9</f>
        <v>0</v>
      </c>
      <c r="B116" s="18">
        <f>'Team 10 - Unused'!ED9</f>
        <v>0</v>
      </c>
      <c r="C116" s="18">
        <f>'Team 10 - Unused'!EE9</f>
        <v>0</v>
      </c>
      <c r="D116" s="18">
        <f>'Team 10 - Unused'!EF9</f>
        <v>0</v>
      </c>
      <c r="E116" s="18">
        <f>'Team 10 - Unused'!EG9</f>
        <v>0</v>
      </c>
      <c r="F116" s="18">
        <f>'Team 10 - Unused'!EH9</f>
        <v>0</v>
      </c>
      <c r="G116" s="18">
        <f>'Team 10 - Unused'!EI9</f>
        <v>0</v>
      </c>
      <c r="H116" s="20">
        <f>'Team 10 - Unused'!EL9</f>
        <v>0</v>
      </c>
      <c r="I116" s="20">
        <f>'Team 10 - Unused'!EM9</f>
        <v>0</v>
      </c>
      <c r="J116" s="19">
        <f>'Team 10 - Unused'!EK9</f>
        <v>0</v>
      </c>
      <c r="K116" s="19">
        <f>'Team 10 - Unused'!EJ9</f>
        <v>0</v>
      </c>
      <c r="L116" s="5">
        <f t="shared" si="1"/>
        <v>0</v>
      </c>
      <c r="M116" s="17"/>
    </row>
    <row r="117" spans="1:13" x14ac:dyDescent="0.2">
      <c r="A117" s="18">
        <f>'Team 10 - Unused'!A10</f>
        <v>0</v>
      </c>
      <c r="B117" s="18">
        <f>'Team 10 - Unused'!ED10</f>
        <v>0</v>
      </c>
      <c r="C117" s="18">
        <f>'Team 10 - Unused'!EE10</f>
        <v>0</v>
      </c>
      <c r="D117" s="18">
        <f>'Team 10 - Unused'!EF10</f>
        <v>0</v>
      </c>
      <c r="E117" s="18">
        <f>'Team 10 - Unused'!EG10</f>
        <v>0</v>
      </c>
      <c r="F117" s="18">
        <f>'Team 10 - Unused'!EH10</f>
        <v>0</v>
      </c>
      <c r="G117" s="18">
        <f>'Team 10 - Unused'!EI10</f>
        <v>0</v>
      </c>
      <c r="H117" s="20">
        <f>'Team 10 - Unused'!EL10</f>
        <v>0</v>
      </c>
      <c r="I117" s="20">
        <f>'Team 10 - Unused'!EM10</f>
        <v>0</v>
      </c>
      <c r="J117" s="19">
        <f>'Team 10 - Unused'!EK10</f>
        <v>0</v>
      </c>
      <c r="K117" s="19">
        <f>'Team 10 - Unused'!EJ10</f>
        <v>0</v>
      </c>
      <c r="L117" s="5">
        <f t="shared" si="1"/>
        <v>0</v>
      </c>
      <c r="M117" s="17"/>
    </row>
    <row r="118" spans="1:13" x14ac:dyDescent="0.2">
      <c r="A118" s="18">
        <f>'Team 10 - Unused'!A11</f>
        <v>0</v>
      </c>
      <c r="B118" s="18">
        <f>'Team 10 - Unused'!ED11</f>
        <v>0</v>
      </c>
      <c r="C118" s="18">
        <f>'Team 10 - Unused'!EE11</f>
        <v>0</v>
      </c>
      <c r="D118" s="18">
        <f>'Team 10 - Unused'!EF11</f>
        <v>0</v>
      </c>
      <c r="E118" s="18">
        <f>'Team 10 - Unused'!EG11</f>
        <v>0</v>
      </c>
      <c r="F118" s="18">
        <f>'Team 10 - Unused'!EH11</f>
        <v>0</v>
      </c>
      <c r="G118" s="18">
        <f>'Team 10 - Unused'!EI11</f>
        <v>0</v>
      </c>
      <c r="H118" s="20">
        <f>'Team 10 - Unused'!EL11</f>
        <v>0</v>
      </c>
      <c r="I118" s="20">
        <f>'Team 10 - Unused'!EM11</f>
        <v>0</v>
      </c>
      <c r="J118" s="19">
        <f>'Team 10 - Unused'!EK11</f>
        <v>0</v>
      </c>
      <c r="K118" s="19">
        <f>'Team 10 - Unused'!EJ11</f>
        <v>0</v>
      </c>
      <c r="L118" s="5">
        <f t="shared" si="1"/>
        <v>0</v>
      </c>
      <c r="M118" s="17"/>
    </row>
    <row r="119" spans="1:13" x14ac:dyDescent="0.2">
      <c r="A119" s="18">
        <f>'Team 10 - Unused'!A12</f>
        <v>0</v>
      </c>
      <c r="B119" s="18">
        <f>'Team 10 - Unused'!ED12</f>
        <v>0</v>
      </c>
      <c r="C119" s="18">
        <f>'Team 10 - Unused'!EE12</f>
        <v>0</v>
      </c>
      <c r="D119" s="18">
        <f>'Team 10 - Unused'!EF12</f>
        <v>0</v>
      </c>
      <c r="E119" s="18">
        <f>'Team 10 - Unused'!EG12</f>
        <v>0</v>
      </c>
      <c r="F119" s="18">
        <f>'Team 10 - Unused'!EH12</f>
        <v>0</v>
      </c>
      <c r="G119" s="18">
        <f>'Team 10 - Unused'!EI12</f>
        <v>0</v>
      </c>
      <c r="H119" s="20">
        <f>'Team 10 - Unused'!EL12</f>
        <v>0</v>
      </c>
      <c r="I119" s="20">
        <f>'Team 10 - Unused'!EM12</f>
        <v>0</v>
      </c>
      <c r="J119" s="19">
        <f>'Team 10 - Unused'!EK12</f>
        <v>0</v>
      </c>
      <c r="K119" s="19">
        <f>'Team 10 - Unused'!EJ12</f>
        <v>0</v>
      </c>
      <c r="L119" s="5">
        <f>IF(B119&gt;=10,1,0)</f>
        <v>0</v>
      </c>
      <c r="M119" s="17"/>
    </row>
    <row r="120" spans="1:13" x14ac:dyDescent="0.2">
      <c r="A120" s="18">
        <f>'Team 10 - Unused'!A13</f>
        <v>0</v>
      </c>
      <c r="B120" s="18">
        <f>'Team 10 - Unused'!ED13</f>
        <v>0</v>
      </c>
      <c r="C120" s="18">
        <f>'Team 10 - Unused'!EE13</f>
        <v>0</v>
      </c>
      <c r="D120" s="18">
        <f>'Team 10 - Unused'!EF13</f>
        <v>0</v>
      </c>
      <c r="E120" s="18">
        <f>'Team 10 - Unused'!EG13</f>
        <v>0</v>
      </c>
      <c r="F120" s="18">
        <f>'Team 10 - Unused'!EH13</f>
        <v>0</v>
      </c>
      <c r="G120" s="18">
        <f>'Team 10 - Unused'!EI13</f>
        <v>0</v>
      </c>
      <c r="H120" s="20">
        <f>'Team 10 - Unused'!EL13</f>
        <v>0</v>
      </c>
      <c r="I120" s="20">
        <f>'Team 10 - Unused'!EM13</f>
        <v>0</v>
      </c>
      <c r="J120" s="19">
        <f>'Team 10 - Unused'!EK13</f>
        <v>0</v>
      </c>
      <c r="K120" s="19">
        <f>'Team 10 - Unused'!EJ13</f>
        <v>0</v>
      </c>
      <c r="L120" s="5">
        <f>IF(B120&gt;=10,1,0)</f>
        <v>0</v>
      </c>
      <c r="M120" s="17"/>
    </row>
    <row r="121" spans="1:13" x14ac:dyDescent="0.2">
      <c r="A121" s="18">
        <f>'Team 10 - Unused'!A14</f>
        <v>0</v>
      </c>
      <c r="B121" s="18">
        <f>'Team 10 - Unused'!ED14</f>
        <v>0</v>
      </c>
      <c r="C121" s="18">
        <f>'Team 10 - Unused'!EE14</f>
        <v>0</v>
      </c>
      <c r="D121" s="18">
        <f>'Team 10 - Unused'!EF14</f>
        <v>0</v>
      </c>
      <c r="E121" s="18">
        <f>'Team 10 - Unused'!EG14</f>
        <v>0</v>
      </c>
      <c r="F121" s="18">
        <f>'Team 10 - Unused'!EH14</f>
        <v>0</v>
      </c>
      <c r="G121" s="18">
        <f>'Team 10 - Unused'!EI14</f>
        <v>0</v>
      </c>
      <c r="H121" s="20">
        <f>'Team 10 - Unused'!EL14</f>
        <v>0</v>
      </c>
      <c r="I121" s="20">
        <f>'Team 10 - Unused'!EM14</f>
        <v>0</v>
      </c>
      <c r="J121" s="19">
        <f>'Team 10 - Unused'!EK14</f>
        <v>0</v>
      </c>
      <c r="K121" s="19">
        <f>'Team 10 - Unused'!EJ14</f>
        <v>0</v>
      </c>
      <c r="L121" s="5">
        <f>IF(B121&gt;=10,1,0)</f>
        <v>0</v>
      </c>
      <c r="M121" s="17"/>
    </row>
    <row r="122" spans="1:13" x14ac:dyDescent="0.2">
      <c r="A122" s="18">
        <f>'Team 11 - Unused'!A3</f>
        <v>0</v>
      </c>
      <c r="B122" s="18">
        <f>'Team 11 - Unused'!ED3</f>
        <v>0</v>
      </c>
      <c r="C122" s="18">
        <f>'Team 11 - Unused'!EE3</f>
        <v>0</v>
      </c>
      <c r="D122" s="18">
        <f>'Team 11 - Unused'!EF3</f>
        <v>0</v>
      </c>
      <c r="E122" s="18">
        <f>'Team 11 - Unused'!EG3</f>
        <v>0</v>
      </c>
      <c r="F122" s="18">
        <f>'Team 11 - Unused'!EH3</f>
        <v>0</v>
      </c>
      <c r="G122" s="18">
        <f>'Team 11 - Unused'!EI3</f>
        <v>0</v>
      </c>
      <c r="H122" s="20">
        <f>'Team 11 - Unused'!EL3</f>
        <v>0</v>
      </c>
      <c r="I122" s="20">
        <f>'Team 11 - Unused'!EM3</f>
        <v>0</v>
      </c>
      <c r="J122" s="19">
        <f>'Team 11 - Unused'!EK3</f>
        <v>0</v>
      </c>
      <c r="K122" s="19">
        <f>'Team 11 - Unused'!EJ3</f>
        <v>0</v>
      </c>
      <c r="L122" s="5">
        <f t="shared" ref="L122:L130" si="2">IF(B122&gt;=10,1,0)</f>
        <v>0</v>
      </c>
      <c r="M122" s="17"/>
    </row>
    <row r="123" spans="1:13" x14ac:dyDescent="0.2">
      <c r="A123" s="18">
        <f>'Team 11 - Unused'!A4</f>
        <v>0</v>
      </c>
      <c r="B123" s="18">
        <f>'Team 11 - Unused'!ED4</f>
        <v>0</v>
      </c>
      <c r="C123" s="18">
        <f>'Team 11 - Unused'!EE4</f>
        <v>0</v>
      </c>
      <c r="D123" s="18">
        <f>'Team 11 - Unused'!EF4</f>
        <v>0</v>
      </c>
      <c r="E123" s="18">
        <f>'Team 11 - Unused'!EG4</f>
        <v>0</v>
      </c>
      <c r="F123" s="18">
        <f>'Team 11 - Unused'!EH4</f>
        <v>0</v>
      </c>
      <c r="G123" s="18">
        <f>'Team 11 - Unused'!EI4</f>
        <v>0</v>
      </c>
      <c r="H123" s="20">
        <f>'Team 11 - Unused'!EL4</f>
        <v>0</v>
      </c>
      <c r="I123" s="20">
        <f>'Team 11 - Unused'!EM4</f>
        <v>0</v>
      </c>
      <c r="J123" s="19">
        <f>'Team 11 - Unused'!EK4</f>
        <v>0</v>
      </c>
      <c r="K123" s="19">
        <f>'Team 11 - Unused'!EJ4</f>
        <v>0</v>
      </c>
      <c r="L123" s="5">
        <f t="shared" si="2"/>
        <v>0</v>
      </c>
      <c r="M123" s="17"/>
    </row>
    <row r="124" spans="1:13" x14ac:dyDescent="0.2">
      <c r="A124" s="18">
        <f>'Team 11 - Unused'!A5</f>
        <v>0</v>
      </c>
      <c r="B124" s="18">
        <f>'Team 11 - Unused'!ED5</f>
        <v>0</v>
      </c>
      <c r="C124" s="18">
        <f>'Team 11 - Unused'!EE5</f>
        <v>0</v>
      </c>
      <c r="D124" s="18">
        <f>'Team 11 - Unused'!EF5</f>
        <v>0</v>
      </c>
      <c r="E124" s="18">
        <f>'Team 11 - Unused'!EG5</f>
        <v>0</v>
      </c>
      <c r="F124" s="18">
        <f>'Team 11 - Unused'!EH5</f>
        <v>0</v>
      </c>
      <c r="G124" s="18">
        <f>'Team 11 - Unused'!EI5</f>
        <v>0</v>
      </c>
      <c r="H124" s="20">
        <f>'Team 11 - Unused'!EL5</f>
        <v>0</v>
      </c>
      <c r="I124" s="20">
        <f>'Team 11 - Unused'!EM5</f>
        <v>0</v>
      </c>
      <c r="J124" s="19">
        <f>'Team 11 - Unused'!EK5</f>
        <v>0</v>
      </c>
      <c r="K124" s="19">
        <f>'Team 11 - Unused'!EJ5</f>
        <v>0</v>
      </c>
      <c r="L124" s="5">
        <f t="shared" si="2"/>
        <v>0</v>
      </c>
      <c r="M124" s="17"/>
    </row>
    <row r="125" spans="1:13" x14ac:dyDescent="0.2">
      <c r="A125" s="18">
        <f>'Team 11 - Unused'!A6</f>
        <v>0</v>
      </c>
      <c r="B125" s="18">
        <f>'Team 11 - Unused'!ED6</f>
        <v>0</v>
      </c>
      <c r="C125" s="18">
        <f>'Team 11 - Unused'!EE6</f>
        <v>0</v>
      </c>
      <c r="D125" s="18">
        <f>'Team 11 - Unused'!EF6</f>
        <v>0</v>
      </c>
      <c r="E125" s="18">
        <f>'Team 11 - Unused'!EG6</f>
        <v>0</v>
      </c>
      <c r="F125" s="18">
        <f>'Team 11 - Unused'!EH6</f>
        <v>0</v>
      </c>
      <c r="G125" s="18">
        <f>'Team 11 - Unused'!EI6</f>
        <v>0</v>
      </c>
      <c r="H125" s="20">
        <f>'Team 11 - Unused'!EL6</f>
        <v>0</v>
      </c>
      <c r="I125" s="20">
        <f>'Team 11 - Unused'!EM6</f>
        <v>0</v>
      </c>
      <c r="J125" s="19">
        <f>'Team 11 - Unused'!EK6</f>
        <v>0</v>
      </c>
      <c r="K125" s="19">
        <f>'Team 11 - Unused'!EJ6</f>
        <v>0</v>
      </c>
      <c r="L125" s="5">
        <f t="shared" si="2"/>
        <v>0</v>
      </c>
      <c r="M125" s="17"/>
    </row>
    <row r="126" spans="1:13" x14ac:dyDescent="0.2">
      <c r="A126" s="18">
        <f>'Team 11 - Unused'!A7</f>
        <v>0</v>
      </c>
      <c r="B126" s="18">
        <f>'Team 11 - Unused'!ED7</f>
        <v>0</v>
      </c>
      <c r="C126" s="18">
        <f>'Team 11 - Unused'!EE7</f>
        <v>0</v>
      </c>
      <c r="D126" s="18">
        <f>'Team 11 - Unused'!EF7</f>
        <v>0</v>
      </c>
      <c r="E126" s="18">
        <f>'Team 11 - Unused'!EG7</f>
        <v>0</v>
      </c>
      <c r="F126" s="18">
        <f>'Team 11 - Unused'!EH7</f>
        <v>0</v>
      </c>
      <c r="G126" s="18">
        <f>'Team 11 - Unused'!EI7</f>
        <v>0</v>
      </c>
      <c r="H126" s="20">
        <f>'Team 11 - Unused'!EL7</f>
        <v>0</v>
      </c>
      <c r="I126" s="20">
        <f>'Team 11 - Unused'!EM7</f>
        <v>0</v>
      </c>
      <c r="J126" s="19">
        <f>'Team 11 - Unused'!EK7</f>
        <v>0</v>
      </c>
      <c r="K126" s="19">
        <f>'Team 11 - Unused'!EJ7</f>
        <v>0</v>
      </c>
      <c r="L126" s="5">
        <f t="shared" si="2"/>
        <v>0</v>
      </c>
      <c r="M126" s="17"/>
    </row>
    <row r="127" spans="1:13" x14ac:dyDescent="0.2">
      <c r="A127" s="18">
        <f>'Team 11 - Unused'!A8</f>
        <v>0</v>
      </c>
      <c r="B127" s="18">
        <f>'Team 11 - Unused'!ED8</f>
        <v>0</v>
      </c>
      <c r="C127" s="18">
        <f>'Team 11 - Unused'!EE8</f>
        <v>0</v>
      </c>
      <c r="D127" s="18">
        <f>'Team 11 - Unused'!EF8</f>
        <v>0</v>
      </c>
      <c r="E127" s="18">
        <f>'Team 11 - Unused'!EG8</f>
        <v>0</v>
      </c>
      <c r="F127" s="18">
        <f>'Team 11 - Unused'!EH8</f>
        <v>0</v>
      </c>
      <c r="G127" s="18">
        <f>'Team 11 - Unused'!EI8</f>
        <v>0</v>
      </c>
      <c r="H127" s="20">
        <f>'Team 11 - Unused'!EL8</f>
        <v>0</v>
      </c>
      <c r="I127" s="20">
        <f>'Team 11 - Unused'!EM8</f>
        <v>0</v>
      </c>
      <c r="J127" s="19">
        <f>'Team 11 - Unused'!EK8</f>
        <v>0</v>
      </c>
      <c r="K127" s="19">
        <f>'Team 11 - Unused'!EJ8</f>
        <v>0</v>
      </c>
      <c r="L127" s="5">
        <f t="shared" si="2"/>
        <v>0</v>
      </c>
      <c r="M127" s="17"/>
    </row>
    <row r="128" spans="1:13" x14ac:dyDescent="0.2">
      <c r="A128" s="18">
        <f>'Team 11 - Unused'!A9</f>
        <v>0</v>
      </c>
      <c r="B128" s="18">
        <f>'Team 11 - Unused'!ED9</f>
        <v>0</v>
      </c>
      <c r="C128" s="18">
        <f>'Team 11 - Unused'!EE9</f>
        <v>0</v>
      </c>
      <c r="D128" s="18">
        <f>'Team 11 - Unused'!EF9</f>
        <v>0</v>
      </c>
      <c r="E128" s="18">
        <f>'Team 11 - Unused'!EG9</f>
        <v>0</v>
      </c>
      <c r="F128" s="18">
        <f>'Team 11 - Unused'!EH9</f>
        <v>0</v>
      </c>
      <c r="G128" s="18">
        <f>'Team 11 - Unused'!EI9</f>
        <v>0</v>
      </c>
      <c r="H128" s="20">
        <f>'Team 11 - Unused'!EL9</f>
        <v>0</v>
      </c>
      <c r="I128" s="20">
        <f>'Team 11 - Unused'!EM9</f>
        <v>0</v>
      </c>
      <c r="J128" s="19">
        <f>'Team 11 - Unused'!EK9</f>
        <v>0</v>
      </c>
      <c r="K128" s="19">
        <f>'Team 11 - Unused'!EJ9</f>
        <v>0</v>
      </c>
      <c r="L128" s="5">
        <f t="shared" si="2"/>
        <v>0</v>
      </c>
      <c r="M128" s="17"/>
    </row>
    <row r="129" spans="1:13" x14ac:dyDescent="0.2">
      <c r="A129" s="18">
        <f>'Team 11 - Unused'!A10</f>
        <v>0</v>
      </c>
      <c r="B129" s="18">
        <f>'Team 11 - Unused'!ED10</f>
        <v>0</v>
      </c>
      <c r="C129" s="18">
        <f>'Team 11 - Unused'!EE10</f>
        <v>0</v>
      </c>
      <c r="D129" s="18">
        <f>'Team 11 - Unused'!EF10</f>
        <v>0</v>
      </c>
      <c r="E129" s="18">
        <f>'Team 11 - Unused'!EG10</f>
        <v>0</v>
      </c>
      <c r="F129" s="18">
        <f>'Team 11 - Unused'!EH10</f>
        <v>0</v>
      </c>
      <c r="G129" s="18">
        <f>'Team 11 - Unused'!EI10</f>
        <v>0</v>
      </c>
      <c r="H129" s="20">
        <f>'Team 11 - Unused'!EL10</f>
        <v>0</v>
      </c>
      <c r="I129" s="20">
        <f>'Team 11 - Unused'!EM10</f>
        <v>0</v>
      </c>
      <c r="J129" s="19">
        <f>'Team 11 - Unused'!EK10</f>
        <v>0</v>
      </c>
      <c r="K129" s="19">
        <f>'Team 11 - Unused'!EJ10</f>
        <v>0</v>
      </c>
      <c r="L129" s="5">
        <f t="shared" si="2"/>
        <v>0</v>
      </c>
      <c r="M129" s="17"/>
    </row>
    <row r="130" spans="1:13" x14ac:dyDescent="0.2">
      <c r="A130" s="18">
        <f>'Team 11 - Unused'!A11</f>
        <v>0</v>
      </c>
      <c r="B130" s="18">
        <f>'Team 11 - Unused'!ED11</f>
        <v>0</v>
      </c>
      <c r="C130" s="18">
        <f>'Team 11 - Unused'!EE11</f>
        <v>0</v>
      </c>
      <c r="D130" s="18">
        <f>'Team 11 - Unused'!EF11</f>
        <v>0</v>
      </c>
      <c r="E130" s="18">
        <f>'Team 11 - Unused'!EG11</f>
        <v>0</v>
      </c>
      <c r="F130" s="18">
        <f>'Team 11 - Unused'!EH11</f>
        <v>0</v>
      </c>
      <c r="G130" s="18">
        <f>'Team 11 - Unused'!EI11</f>
        <v>0</v>
      </c>
      <c r="H130" s="20">
        <f>'Team 11 - Unused'!EL11</f>
        <v>0</v>
      </c>
      <c r="I130" s="20">
        <f>'Team 11 - Unused'!EM11</f>
        <v>0</v>
      </c>
      <c r="J130" s="19">
        <f>'Team 11 - Unused'!EK11</f>
        <v>0</v>
      </c>
      <c r="K130" s="19">
        <f>'Team 11 - Unused'!EJ11</f>
        <v>0</v>
      </c>
      <c r="L130" s="5">
        <f t="shared" si="2"/>
        <v>0</v>
      </c>
      <c r="M130" s="17"/>
    </row>
    <row r="131" spans="1:13" x14ac:dyDescent="0.2">
      <c r="A131" s="18">
        <f>'Team 11 - Unused'!A12</f>
        <v>0</v>
      </c>
      <c r="B131" s="18">
        <f>'Team 11 - Unused'!ED12</f>
        <v>0</v>
      </c>
      <c r="C131" s="18">
        <f>'Team 11 - Unused'!EE12</f>
        <v>0</v>
      </c>
      <c r="D131" s="18">
        <f>'Team 11 - Unused'!EF12</f>
        <v>0</v>
      </c>
      <c r="E131" s="18">
        <f>'Team 11 - Unused'!EG12</f>
        <v>0</v>
      </c>
      <c r="F131" s="18">
        <f>'Team 11 - Unused'!EH12</f>
        <v>0</v>
      </c>
      <c r="G131" s="18">
        <f>'Team 11 - Unused'!EI12</f>
        <v>0</v>
      </c>
      <c r="H131" s="20">
        <f>'Team 11 - Unused'!EL12</f>
        <v>0</v>
      </c>
      <c r="I131" s="20">
        <f>'Team 11 - Unused'!EM12</f>
        <v>0</v>
      </c>
      <c r="J131" s="19">
        <f>'Team 11 - Unused'!EK12</f>
        <v>0</v>
      </c>
      <c r="K131" s="19">
        <f>'Team 11 - Unused'!EJ12</f>
        <v>0</v>
      </c>
      <c r="L131" s="5">
        <f>IF(B131&gt;=10,1,0)</f>
        <v>0</v>
      </c>
      <c r="M131" s="17"/>
    </row>
    <row r="132" spans="1:13" x14ac:dyDescent="0.2">
      <c r="A132" s="18">
        <f>'Team 11 - Unused'!A13</f>
        <v>0</v>
      </c>
      <c r="B132" s="18">
        <f>'Team 11 - Unused'!ED13</f>
        <v>0</v>
      </c>
      <c r="C132" s="18">
        <f>'Team 11 - Unused'!EE13</f>
        <v>0</v>
      </c>
      <c r="D132" s="18">
        <f>'Team 11 - Unused'!EF13</f>
        <v>0</v>
      </c>
      <c r="E132" s="18">
        <f>'Team 11 - Unused'!EG13</f>
        <v>0</v>
      </c>
      <c r="F132" s="18">
        <f>'Team 11 - Unused'!EH13</f>
        <v>0</v>
      </c>
      <c r="G132" s="18">
        <f>'Team 11 - Unused'!EI13</f>
        <v>0</v>
      </c>
      <c r="H132" s="20">
        <f>'Team 11 - Unused'!EL13</f>
        <v>0</v>
      </c>
      <c r="I132" s="20">
        <f>'Team 11 - Unused'!EM13</f>
        <v>0</v>
      </c>
      <c r="J132" s="19">
        <f>'Team 11 - Unused'!EK13</f>
        <v>0</v>
      </c>
      <c r="K132" s="19">
        <f>'Team 11 - Unused'!EJ13</f>
        <v>0</v>
      </c>
      <c r="L132" s="5">
        <f>IF(B132&gt;=10,1,0)</f>
        <v>0</v>
      </c>
      <c r="M132" s="17"/>
    </row>
    <row r="133" spans="1:13" x14ac:dyDescent="0.2">
      <c r="A133" s="18">
        <f>'Team 11 - Unused'!A14</f>
        <v>0</v>
      </c>
      <c r="B133" s="18">
        <f>'Team 11 - Unused'!ED14</f>
        <v>0</v>
      </c>
      <c r="C133" s="18">
        <f>'Team 11 - Unused'!EE14</f>
        <v>0</v>
      </c>
      <c r="D133" s="18">
        <f>'Team 11 - Unused'!EF14</f>
        <v>0</v>
      </c>
      <c r="E133" s="18">
        <f>'Team 11 - Unused'!EG14</f>
        <v>0</v>
      </c>
      <c r="F133" s="18">
        <f>'Team 11 - Unused'!EH14</f>
        <v>0</v>
      </c>
      <c r="G133" s="18">
        <f>'Team 11 - Unused'!EI14</f>
        <v>0</v>
      </c>
      <c r="H133" s="20">
        <f>'Team 11 - Unused'!EL14</f>
        <v>0</v>
      </c>
      <c r="I133" s="20">
        <f>'Team 11 - Unused'!EM14</f>
        <v>0</v>
      </c>
      <c r="J133" s="19">
        <f>'Team 11 - Unused'!EK14</f>
        <v>0</v>
      </c>
      <c r="K133" s="19">
        <f>'Team 11 - Unused'!EJ14</f>
        <v>0</v>
      </c>
      <c r="L133" s="5">
        <f>IF(B133&gt;=10,1,0)</f>
        <v>0</v>
      </c>
      <c r="M133" s="17"/>
    </row>
    <row r="134" spans="1:13" x14ac:dyDescent="0.2">
      <c r="A134" s="18">
        <f>'Team 12 - Unused'!A3</f>
        <v>0</v>
      </c>
      <c r="B134" s="18">
        <f>'Team 12 - Unused'!ED3</f>
        <v>0</v>
      </c>
      <c r="C134" s="18">
        <f>'Team 12 - Unused'!EE3</f>
        <v>0</v>
      </c>
      <c r="D134" s="18">
        <f>'Team 12 - Unused'!EF3</f>
        <v>0</v>
      </c>
      <c r="E134" s="18">
        <f>'Team 12 - Unused'!EG3</f>
        <v>0</v>
      </c>
      <c r="F134" s="18">
        <f>'Team 12 - Unused'!EH3</f>
        <v>0</v>
      </c>
      <c r="G134" s="18">
        <f>'Team 12 - Unused'!EI3</f>
        <v>0</v>
      </c>
      <c r="H134" s="20">
        <f>'Team 12 - Unused'!EL3</f>
        <v>0</v>
      </c>
      <c r="I134" s="20">
        <f>'Team 12 - Unused'!EM3</f>
        <v>0</v>
      </c>
      <c r="J134" s="19">
        <f>'Team 12 - Unused'!EK3</f>
        <v>0</v>
      </c>
      <c r="K134" s="19">
        <f>'Team 12 - Unused'!EJ3</f>
        <v>0</v>
      </c>
      <c r="L134" s="5">
        <f>IF(B134&gt;=10,1,0)</f>
        <v>0</v>
      </c>
      <c r="M134" s="17"/>
    </row>
    <row r="135" spans="1:13" x14ac:dyDescent="0.2">
      <c r="A135" s="18">
        <f>'Team 12 - Unused'!A4</f>
        <v>0</v>
      </c>
      <c r="B135" s="18">
        <f>'Team 12 - Unused'!ED4</f>
        <v>0</v>
      </c>
      <c r="C135" s="18">
        <f>'Team 12 - Unused'!EE4</f>
        <v>0</v>
      </c>
      <c r="D135" s="18">
        <f>'Team 12 - Unused'!EF4</f>
        <v>0</v>
      </c>
      <c r="E135" s="18">
        <f>'Team 12 - Unused'!EG4</f>
        <v>0</v>
      </c>
      <c r="F135" s="18">
        <f>'Team 12 - Unused'!EH4</f>
        <v>0</v>
      </c>
      <c r="G135" s="18">
        <f>'Team 12 - Unused'!EI4</f>
        <v>0</v>
      </c>
      <c r="H135" s="20">
        <f>'Team 12 - Unused'!EL4</f>
        <v>0</v>
      </c>
      <c r="I135" s="20">
        <f>'Team 12 - Unused'!EM4</f>
        <v>0</v>
      </c>
      <c r="J135" s="19">
        <f>'Team 12 - Unused'!EK4</f>
        <v>0</v>
      </c>
      <c r="K135" s="19">
        <f>'Team 12 - Unused'!EJ4</f>
        <v>0</v>
      </c>
      <c r="L135" s="5">
        <f t="shared" ref="L135:L145" si="3">IF(B135&gt;=10,1,0)</f>
        <v>0</v>
      </c>
      <c r="M135" s="17"/>
    </row>
    <row r="136" spans="1:13" x14ac:dyDescent="0.2">
      <c r="A136" s="18">
        <f>'Team 12 - Unused'!A5</f>
        <v>0</v>
      </c>
      <c r="B136" s="18">
        <f>'Team 12 - Unused'!ED5</f>
        <v>0</v>
      </c>
      <c r="C136" s="18">
        <f>'Team 12 - Unused'!EE5</f>
        <v>0</v>
      </c>
      <c r="D136" s="18">
        <f>'Team 12 - Unused'!EF5</f>
        <v>0</v>
      </c>
      <c r="E136" s="18">
        <f>'Team 12 - Unused'!EG5</f>
        <v>0</v>
      </c>
      <c r="F136" s="18">
        <f>'Team 12 - Unused'!EH5</f>
        <v>0</v>
      </c>
      <c r="G136" s="18">
        <f>'Team 12 - Unused'!EI5</f>
        <v>0</v>
      </c>
      <c r="H136" s="20">
        <f>'Team 12 - Unused'!EL5</f>
        <v>0</v>
      </c>
      <c r="I136" s="20">
        <f>'Team 12 - Unused'!EM5</f>
        <v>0</v>
      </c>
      <c r="J136" s="19">
        <f>'Team 12 - Unused'!EK5</f>
        <v>0</v>
      </c>
      <c r="K136" s="19">
        <f>'Team 12 - Unused'!EJ5</f>
        <v>0</v>
      </c>
      <c r="L136" s="5">
        <f t="shared" si="3"/>
        <v>0</v>
      </c>
      <c r="M136" s="17"/>
    </row>
    <row r="137" spans="1:13" x14ac:dyDescent="0.2">
      <c r="A137" s="18">
        <f>'Team 12 - Unused'!A6</f>
        <v>0</v>
      </c>
      <c r="B137" s="18">
        <f>'Team 12 - Unused'!ED6</f>
        <v>0</v>
      </c>
      <c r="C137" s="18">
        <f>'Team 12 - Unused'!EE6</f>
        <v>0</v>
      </c>
      <c r="D137" s="18">
        <f>'Team 12 - Unused'!EF6</f>
        <v>0</v>
      </c>
      <c r="E137" s="18">
        <f>'Team 12 - Unused'!EG6</f>
        <v>0</v>
      </c>
      <c r="F137" s="18">
        <f>'Team 12 - Unused'!EH6</f>
        <v>0</v>
      </c>
      <c r="G137" s="18">
        <f>'Team 12 - Unused'!EI6</f>
        <v>0</v>
      </c>
      <c r="H137" s="20">
        <f>'Team 12 - Unused'!EL6</f>
        <v>0</v>
      </c>
      <c r="I137" s="20">
        <f>'Team 12 - Unused'!EM6</f>
        <v>0</v>
      </c>
      <c r="J137" s="19">
        <f>'Team 12 - Unused'!EK6</f>
        <v>0</v>
      </c>
      <c r="K137" s="19">
        <f>'Team 12 - Unused'!EJ6</f>
        <v>0</v>
      </c>
      <c r="L137" s="5">
        <f t="shared" si="3"/>
        <v>0</v>
      </c>
      <c r="M137" s="17"/>
    </row>
    <row r="138" spans="1:13" x14ac:dyDescent="0.2">
      <c r="A138" s="18">
        <f>'Team 12 - Unused'!A7</f>
        <v>0</v>
      </c>
      <c r="B138" s="18">
        <f>'Team 12 - Unused'!ED7</f>
        <v>0</v>
      </c>
      <c r="C138" s="18">
        <f>'Team 12 - Unused'!EE7</f>
        <v>0</v>
      </c>
      <c r="D138" s="18">
        <f>'Team 12 - Unused'!EF7</f>
        <v>0</v>
      </c>
      <c r="E138" s="18">
        <f>'Team 12 - Unused'!EG7</f>
        <v>0</v>
      </c>
      <c r="F138" s="18">
        <f>'Team 12 - Unused'!EH7</f>
        <v>0</v>
      </c>
      <c r="G138" s="18">
        <f>'Team 12 - Unused'!EI7</f>
        <v>0</v>
      </c>
      <c r="H138" s="20">
        <f>'Team 12 - Unused'!EL7</f>
        <v>0</v>
      </c>
      <c r="I138" s="20">
        <f>'Team 12 - Unused'!EM7</f>
        <v>0</v>
      </c>
      <c r="J138" s="19">
        <f>'Team 12 - Unused'!EK7</f>
        <v>0</v>
      </c>
      <c r="K138" s="19">
        <f>'Team 12 - Unused'!EJ7</f>
        <v>0</v>
      </c>
      <c r="L138" s="5">
        <f t="shared" si="3"/>
        <v>0</v>
      </c>
      <c r="M138" s="17"/>
    </row>
    <row r="139" spans="1:13" x14ac:dyDescent="0.2">
      <c r="A139" s="18">
        <f>'Team 12 - Unused'!A8</f>
        <v>0</v>
      </c>
      <c r="B139" s="18">
        <f>'Team 12 - Unused'!ED8</f>
        <v>0</v>
      </c>
      <c r="C139" s="18">
        <f>'Team 12 - Unused'!EE8</f>
        <v>0</v>
      </c>
      <c r="D139" s="18">
        <f>'Team 12 - Unused'!EF8</f>
        <v>0</v>
      </c>
      <c r="E139" s="18">
        <f>'Team 12 - Unused'!EG8</f>
        <v>0</v>
      </c>
      <c r="F139" s="18">
        <f>'Team 12 - Unused'!EH8</f>
        <v>0</v>
      </c>
      <c r="G139" s="18">
        <f>'Team 12 - Unused'!EI8</f>
        <v>0</v>
      </c>
      <c r="H139" s="20">
        <f>'Team 12 - Unused'!EL8</f>
        <v>0</v>
      </c>
      <c r="I139" s="20">
        <f>'Team 12 - Unused'!EM8</f>
        <v>0</v>
      </c>
      <c r="J139" s="19">
        <f>'Team 12 - Unused'!EK8</f>
        <v>0</v>
      </c>
      <c r="K139" s="19">
        <f>'Team 12 - Unused'!EJ8</f>
        <v>0</v>
      </c>
      <c r="L139" s="5">
        <f t="shared" si="3"/>
        <v>0</v>
      </c>
      <c r="M139" s="17"/>
    </row>
    <row r="140" spans="1:13" x14ac:dyDescent="0.2">
      <c r="A140" s="18">
        <f>'Team 12 - Unused'!A9</f>
        <v>0</v>
      </c>
      <c r="B140" s="18">
        <f>'Team 12 - Unused'!ED9</f>
        <v>0</v>
      </c>
      <c r="C140" s="18">
        <f>'Team 12 - Unused'!EE9</f>
        <v>0</v>
      </c>
      <c r="D140" s="18">
        <f>'Team 12 - Unused'!EF9</f>
        <v>0</v>
      </c>
      <c r="E140" s="18">
        <f>'Team 12 - Unused'!EG9</f>
        <v>0</v>
      </c>
      <c r="F140" s="18">
        <f>'Team 12 - Unused'!EH9</f>
        <v>0</v>
      </c>
      <c r="G140" s="18">
        <f>'Team 12 - Unused'!EI9</f>
        <v>0</v>
      </c>
      <c r="H140" s="20">
        <f>'Team 12 - Unused'!EL9</f>
        <v>0</v>
      </c>
      <c r="I140" s="20">
        <f>'Team 12 - Unused'!EM9</f>
        <v>0</v>
      </c>
      <c r="J140" s="19">
        <f>'Team 12 - Unused'!EK9</f>
        <v>0</v>
      </c>
      <c r="K140" s="19">
        <f>'Team 12 - Unused'!EJ9</f>
        <v>0</v>
      </c>
      <c r="L140" s="5">
        <f t="shared" si="3"/>
        <v>0</v>
      </c>
      <c r="M140" s="17"/>
    </row>
    <row r="141" spans="1:13" x14ac:dyDescent="0.2">
      <c r="A141" s="18">
        <f>'Team 12 - Unused'!A10</f>
        <v>0</v>
      </c>
      <c r="B141" s="18">
        <f>'Team 12 - Unused'!ED10</f>
        <v>0</v>
      </c>
      <c r="C141" s="18">
        <f>'Team 12 - Unused'!EE10</f>
        <v>0</v>
      </c>
      <c r="D141" s="18">
        <f>'Team 12 - Unused'!EF10</f>
        <v>0</v>
      </c>
      <c r="E141" s="18">
        <f>'Team 12 - Unused'!EG10</f>
        <v>0</v>
      </c>
      <c r="F141" s="18">
        <f>'Team 12 - Unused'!EH10</f>
        <v>0</v>
      </c>
      <c r="G141" s="18">
        <f>'Team 12 - Unused'!EI10</f>
        <v>0</v>
      </c>
      <c r="H141" s="20">
        <f>'Team 12 - Unused'!EL10</f>
        <v>0</v>
      </c>
      <c r="I141" s="20">
        <f>'Team 12 - Unused'!EM10</f>
        <v>0</v>
      </c>
      <c r="J141" s="19">
        <f>'Team 12 - Unused'!EK10</f>
        <v>0</v>
      </c>
      <c r="K141" s="19">
        <f>'Team 12 - Unused'!EJ10</f>
        <v>0</v>
      </c>
      <c r="L141" s="5">
        <f t="shared" si="3"/>
        <v>0</v>
      </c>
      <c r="M141" s="17"/>
    </row>
    <row r="142" spans="1:13" x14ac:dyDescent="0.2">
      <c r="A142" s="18">
        <f>'Team 12 - Unused'!A11</f>
        <v>0</v>
      </c>
      <c r="B142" s="18">
        <f>'Team 12 - Unused'!ED11</f>
        <v>0</v>
      </c>
      <c r="C142" s="18">
        <f>'Team 12 - Unused'!EE11</f>
        <v>0</v>
      </c>
      <c r="D142" s="18">
        <f>'Team 12 - Unused'!EF11</f>
        <v>0</v>
      </c>
      <c r="E142" s="18">
        <f>'Team 12 - Unused'!EG11</f>
        <v>0</v>
      </c>
      <c r="F142" s="18">
        <f>'Team 12 - Unused'!EH11</f>
        <v>0</v>
      </c>
      <c r="G142" s="18">
        <f>'Team 12 - Unused'!EI11</f>
        <v>0</v>
      </c>
      <c r="H142" s="20">
        <f>'Team 12 - Unused'!EL11</f>
        <v>0</v>
      </c>
      <c r="I142" s="20">
        <f>'Team 12 - Unused'!EM11</f>
        <v>0</v>
      </c>
      <c r="J142" s="19">
        <f>'Team 12 - Unused'!EK11</f>
        <v>0</v>
      </c>
      <c r="K142" s="19">
        <f>'Team 12 - Unused'!EJ11</f>
        <v>0</v>
      </c>
      <c r="L142" s="5">
        <f t="shared" si="3"/>
        <v>0</v>
      </c>
      <c r="M142" s="17"/>
    </row>
    <row r="143" spans="1:13" x14ac:dyDescent="0.2">
      <c r="A143" s="18">
        <f>'Team 12 - Unused'!A12</f>
        <v>0</v>
      </c>
      <c r="B143" s="18">
        <f>'Team 12 - Unused'!ED12</f>
        <v>0</v>
      </c>
      <c r="C143" s="18">
        <f>'Team 12 - Unused'!EE12</f>
        <v>0</v>
      </c>
      <c r="D143" s="18">
        <f>'Team 12 - Unused'!EF12</f>
        <v>0</v>
      </c>
      <c r="E143" s="18">
        <f>'Team 12 - Unused'!EG12</f>
        <v>0</v>
      </c>
      <c r="F143" s="18">
        <f>'Team 12 - Unused'!EH12</f>
        <v>0</v>
      </c>
      <c r="G143" s="18">
        <f>'Team 12 - Unused'!EI12</f>
        <v>0</v>
      </c>
      <c r="H143" s="20">
        <f>'Team 12 - Unused'!EL12</f>
        <v>0</v>
      </c>
      <c r="I143" s="20">
        <f>'Team 12 - Unused'!EM12</f>
        <v>0</v>
      </c>
      <c r="J143" s="19">
        <f>'Team 12 - Unused'!EK12</f>
        <v>0</v>
      </c>
      <c r="K143" s="19">
        <f>'Team 12 - Unused'!EJ12</f>
        <v>0</v>
      </c>
      <c r="L143" s="5">
        <f t="shared" si="3"/>
        <v>0</v>
      </c>
      <c r="M143" s="17"/>
    </row>
    <row r="144" spans="1:13" x14ac:dyDescent="0.2">
      <c r="A144" s="18">
        <f>'Team 12 - Unused'!A13</f>
        <v>0</v>
      </c>
      <c r="B144" s="18">
        <f>'Team 12 - Unused'!ED13</f>
        <v>0</v>
      </c>
      <c r="C144" s="18">
        <f>'Team 12 - Unused'!EE13</f>
        <v>0</v>
      </c>
      <c r="D144" s="18">
        <f>'Team 12 - Unused'!EF13</f>
        <v>0</v>
      </c>
      <c r="E144" s="18">
        <f>'Team 12 - Unused'!EG13</f>
        <v>0</v>
      </c>
      <c r="F144" s="18">
        <f>'Team 12 - Unused'!EH13</f>
        <v>0</v>
      </c>
      <c r="G144" s="18">
        <f>'Team 12 - Unused'!EI13</f>
        <v>0</v>
      </c>
      <c r="H144" s="20">
        <f>'Team 12 - Unused'!EL13</f>
        <v>0</v>
      </c>
      <c r="I144" s="20">
        <f>'Team 12 - Unused'!EM13</f>
        <v>0</v>
      </c>
      <c r="J144" s="19">
        <f>'Team 12 - Unused'!EK13</f>
        <v>0</v>
      </c>
      <c r="K144" s="19">
        <f>'Team 12 - Unused'!EJ13</f>
        <v>0</v>
      </c>
      <c r="L144" s="5">
        <f t="shared" si="3"/>
        <v>0</v>
      </c>
      <c r="M144" s="17"/>
    </row>
    <row r="145" spans="1:13" x14ac:dyDescent="0.2">
      <c r="A145" s="18">
        <f>'Team 12 - Unused'!A14</f>
        <v>0</v>
      </c>
      <c r="B145" s="18">
        <f>'Team 12 - Unused'!ED14</f>
        <v>0</v>
      </c>
      <c r="C145" s="18">
        <f>'Team 12 - Unused'!EE14</f>
        <v>0</v>
      </c>
      <c r="D145" s="18">
        <f>'Team 12 - Unused'!EF14</f>
        <v>0</v>
      </c>
      <c r="E145" s="18">
        <f>'Team 12 - Unused'!EG14</f>
        <v>0</v>
      </c>
      <c r="F145" s="18">
        <f>'Team 12 - Unused'!EH14</f>
        <v>0</v>
      </c>
      <c r="G145" s="18">
        <f>'Team 12 - Unused'!EI14</f>
        <v>0</v>
      </c>
      <c r="H145" s="20">
        <f>'Team 12 - Unused'!EL14</f>
        <v>0</v>
      </c>
      <c r="I145" s="20">
        <f>'Team 12 - Unused'!EM14</f>
        <v>0</v>
      </c>
      <c r="J145" s="19">
        <f>'Team 12 - Unused'!EK14</f>
        <v>0</v>
      </c>
      <c r="K145" s="19">
        <f>'Team 12 - Unused'!EJ14</f>
        <v>0</v>
      </c>
      <c r="L145" s="5">
        <f t="shared" si="3"/>
        <v>0</v>
      </c>
      <c r="M145" s="17"/>
    </row>
    <row r="146" spans="1:13" x14ac:dyDescent="0.2">
      <c r="M146" s="6"/>
    </row>
    <row r="147" spans="1:13" x14ac:dyDescent="0.2">
      <c r="M147" s="6"/>
    </row>
    <row r="148" spans="1:13" x14ac:dyDescent="0.2">
      <c r="M148" s="6"/>
    </row>
    <row r="149" spans="1:13" x14ac:dyDescent="0.2">
      <c r="M149" s="6"/>
    </row>
    <row r="150" spans="1:13" x14ac:dyDescent="0.2">
      <c r="M150" s="6"/>
    </row>
    <row r="151" spans="1:13" x14ac:dyDescent="0.2">
      <c r="M151" s="6"/>
    </row>
    <row r="152" spans="1:13" x14ac:dyDescent="0.2">
      <c r="M152" s="6"/>
    </row>
    <row r="153" spans="1:13" x14ac:dyDescent="0.2">
      <c r="M153" s="6"/>
    </row>
    <row r="154" spans="1:13" x14ac:dyDescent="0.2">
      <c r="M154" s="6"/>
    </row>
    <row r="155" spans="1:13" x14ac:dyDescent="0.2">
      <c r="M155" s="6"/>
    </row>
    <row r="156" spans="1:13" x14ac:dyDescent="0.2">
      <c r="M156" s="6"/>
    </row>
    <row r="157" spans="1:13" x14ac:dyDescent="0.2">
      <c r="M157" s="6"/>
    </row>
    <row r="158" spans="1:13" x14ac:dyDescent="0.2">
      <c r="M158" s="6"/>
    </row>
    <row r="159" spans="1:13" x14ac:dyDescent="0.2">
      <c r="M159" s="6"/>
    </row>
    <row r="160" spans="1:13" x14ac:dyDescent="0.2">
      <c r="M160" s="6"/>
    </row>
    <row r="161" spans="13:13" x14ac:dyDescent="0.2">
      <c r="M161" s="6"/>
    </row>
    <row r="162" spans="13:13" x14ac:dyDescent="0.2">
      <c r="M162" s="6"/>
    </row>
    <row r="163" spans="13:13" x14ac:dyDescent="0.2">
      <c r="M163" s="6"/>
    </row>
    <row r="164" spans="13:13" x14ac:dyDescent="0.2">
      <c r="M164" s="6"/>
    </row>
    <row r="165" spans="13:13" x14ac:dyDescent="0.2">
      <c r="M165" s="6"/>
    </row>
    <row r="166" spans="13:13" x14ac:dyDescent="0.2">
      <c r="M166" s="6"/>
    </row>
    <row r="167" spans="13:13" x14ac:dyDescent="0.2">
      <c r="M167" s="6"/>
    </row>
    <row r="168" spans="13:13" x14ac:dyDescent="0.2">
      <c r="M168" s="6"/>
    </row>
    <row r="169" spans="13:13" x14ac:dyDescent="0.2">
      <c r="M169" s="6"/>
    </row>
    <row r="170" spans="13:13" x14ac:dyDescent="0.2">
      <c r="M170" s="6"/>
    </row>
    <row r="171" spans="13:13" x14ac:dyDescent="0.2">
      <c r="M171" s="6"/>
    </row>
    <row r="172" spans="13:13" x14ac:dyDescent="0.2">
      <c r="M172" s="6"/>
    </row>
    <row r="173" spans="13:13" x14ac:dyDescent="0.2">
      <c r="M173" s="6"/>
    </row>
    <row r="174" spans="13:13" x14ac:dyDescent="0.2">
      <c r="M174" s="6"/>
    </row>
    <row r="175" spans="13:13" x14ac:dyDescent="0.2">
      <c r="M175" s="6"/>
    </row>
    <row r="176" spans="13:13" x14ac:dyDescent="0.2">
      <c r="M176" s="6"/>
    </row>
    <row r="177" spans="13:13" x14ac:dyDescent="0.2">
      <c r="M177" s="6"/>
    </row>
    <row r="178" spans="13:13" x14ac:dyDescent="0.2">
      <c r="M178" s="6"/>
    </row>
    <row r="179" spans="13:13" x14ac:dyDescent="0.2">
      <c r="M179" s="6"/>
    </row>
    <row r="180" spans="13:13" x14ac:dyDescent="0.2">
      <c r="M180" s="6"/>
    </row>
    <row r="181" spans="13:13" x14ac:dyDescent="0.2">
      <c r="M181" s="6"/>
    </row>
    <row r="182" spans="13:13" x14ac:dyDescent="0.2">
      <c r="M182" s="6"/>
    </row>
    <row r="183" spans="13:13" x14ac:dyDescent="0.2">
      <c r="M183" s="6"/>
    </row>
    <row r="184" spans="13:13" x14ac:dyDescent="0.2">
      <c r="M184" s="6"/>
    </row>
    <row r="185" spans="13:13" x14ac:dyDescent="0.2">
      <c r="M185" s="6"/>
    </row>
    <row r="186" spans="13:13" x14ac:dyDescent="0.2">
      <c r="M186" s="6"/>
    </row>
    <row r="187" spans="13:13" x14ac:dyDescent="0.2">
      <c r="M187" s="6"/>
    </row>
    <row r="188" spans="13:13" x14ac:dyDescent="0.2">
      <c r="M188" s="6"/>
    </row>
    <row r="189" spans="13:13" x14ac:dyDescent="0.2">
      <c r="M189" s="6"/>
    </row>
    <row r="190" spans="13:13" x14ac:dyDescent="0.2">
      <c r="M190" s="6"/>
    </row>
    <row r="191" spans="13:13" x14ac:dyDescent="0.2">
      <c r="M191" s="6"/>
    </row>
    <row r="192" spans="13:13" x14ac:dyDescent="0.2">
      <c r="M192" s="6"/>
    </row>
    <row r="193" spans="13:13" x14ac:dyDescent="0.2">
      <c r="M193" s="6"/>
    </row>
    <row r="194" spans="13:13" x14ac:dyDescent="0.2">
      <c r="M194" s="6"/>
    </row>
    <row r="195" spans="13:13" x14ac:dyDescent="0.2">
      <c r="M195" s="6"/>
    </row>
    <row r="196" spans="13:13" x14ac:dyDescent="0.2">
      <c r="M196" s="6"/>
    </row>
    <row r="197" spans="13:13" x14ac:dyDescent="0.2">
      <c r="M197" s="6"/>
    </row>
    <row r="198" spans="13:13" x14ac:dyDescent="0.2">
      <c r="M198" s="6"/>
    </row>
    <row r="199" spans="13:13" x14ac:dyDescent="0.2">
      <c r="M199" s="6"/>
    </row>
    <row r="200" spans="13:13" x14ac:dyDescent="0.2">
      <c r="M200" s="6"/>
    </row>
    <row r="201" spans="13:13" x14ac:dyDescent="0.2">
      <c r="M201" s="6"/>
    </row>
    <row r="202" spans="13:13" x14ac:dyDescent="0.2">
      <c r="M202" s="6"/>
    </row>
    <row r="203" spans="13:13" x14ac:dyDescent="0.2">
      <c r="M203" s="6"/>
    </row>
    <row r="204" spans="13:13" x14ac:dyDescent="0.2">
      <c r="M204" s="6"/>
    </row>
    <row r="205" spans="13:13" x14ac:dyDescent="0.2">
      <c r="M205" s="6"/>
    </row>
    <row r="206" spans="13:13" x14ac:dyDescent="0.2">
      <c r="M206" s="6"/>
    </row>
    <row r="207" spans="13:13" x14ac:dyDescent="0.2">
      <c r="M207" s="6"/>
    </row>
    <row r="208" spans="13:13" x14ac:dyDescent="0.2">
      <c r="M208" s="6"/>
    </row>
    <row r="209" spans="13:13" x14ac:dyDescent="0.2">
      <c r="M209" s="6"/>
    </row>
    <row r="210" spans="13:13" x14ac:dyDescent="0.2">
      <c r="M210" s="6"/>
    </row>
    <row r="211" spans="13:13" x14ac:dyDescent="0.2">
      <c r="M211" s="6"/>
    </row>
    <row r="212" spans="13:13" x14ac:dyDescent="0.2">
      <c r="M212" s="6"/>
    </row>
    <row r="213" spans="13:13" x14ac:dyDescent="0.2">
      <c r="M213" s="6"/>
    </row>
    <row r="214" spans="13:13" x14ac:dyDescent="0.2">
      <c r="M214" s="6"/>
    </row>
    <row r="215" spans="13:13" x14ac:dyDescent="0.2">
      <c r="M215" s="6"/>
    </row>
    <row r="216" spans="13:13" x14ac:dyDescent="0.2">
      <c r="M216" s="6"/>
    </row>
    <row r="217" spans="13:13" x14ac:dyDescent="0.2">
      <c r="M217" s="6"/>
    </row>
    <row r="218" spans="13:13" x14ac:dyDescent="0.2">
      <c r="M218" s="6"/>
    </row>
    <row r="219" spans="13:13" x14ac:dyDescent="0.2">
      <c r="M219" s="6"/>
    </row>
    <row r="220" spans="13:13" x14ac:dyDescent="0.2">
      <c r="M220" s="6"/>
    </row>
    <row r="221" spans="13:13" x14ac:dyDescent="0.2">
      <c r="M221" s="6"/>
    </row>
    <row r="222" spans="13:13" x14ac:dyDescent="0.2">
      <c r="M222" s="6"/>
    </row>
    <row r="223" spans="13:13" x14ac:dyDescent="0.2">
      <c r="M223" s="6"/>
    </row>
    <row r="224" spans="13:13" x14ac:dyDescent="0.2">
      <c r="M224" s="6"/>
    </row>
    <row r="225" spans="13:13" x14ac:dyDescent="0.2">
      <c r="M225" s="6"/>
    </row>
    <row r="226" spans="13:13" x14ac:dyDescent="0.2">
      <c r="M226" s="6"/>
    </row>
    <row r="227" spans="13:13" x14ac:dyDescent="0.2">
      <c r="M227" s="6"/>
    </row>
    <row r="228" spans="13:13" x14ac:dyDescent="0.2">
      <c r="M228" s="6"/>
    </row>
    <row r="229" spans="13:13" x14ac:dyDescent="0.2">
      <c r="M229" s="6"/>
    </row>
    <row r="230" spans="13:13" x14ac:dyDescent="0.2">
      <c r="M230" s="6"/>
    </row>
    <row r="231" spans="13:13" x14ac:dyDescent="0.2">
      <c r="M231" s="6"/>
    </row>
    <row r="232" spans="13:13" x14ac:dyDescent="0.2">
      <c r="M232" s="6"/>
    </row>
    <row r="233" spans="13:13" x14ac:dyDescent="0.2">
      <c r="M233" s="6"/>
    </row>
    <row r="234" spans="13:13" x14ac:dyDescent="0.2">
      <c r="M234" s="6"/>
    </row>
    <row r="235" spans="13:13" x14ac:dyDescent="0.2">
      <c r="M235" s="6"/>
    </row>
    <row r="236" spans="13:13" x14ac:dyDescent="0.2">
      <c r="M236" s="6"/>
    </row>
    <row r="237" spans="13:13" x14ac:dyDescent="0.2">
      <c r="M237" s="6"/>
    </row>
    <row r="238" spans="13:13" x14ac:dyDescent="0.2">
      <c r="M238" s="6"/>
    </row>
    <row r="239" spans="13:13" x14ac:dyDescent="0.2">
      <c r="M239" s="6"/>
    </row>
    <row r="240" spans="13:13" x14ac:dyDescent="0.2">
      <c r="M240" s="6"/>
    </row>
    <row r="241" spans="13:13" x14ac:dyDescent="0.2">
      <c r="M241" s="6"/>
    </row>
    <row r="242" spans="13:13" x14ac:dyDescent="0.2">
      <c r="M242" s="6"/>
    </row>
    <row r="243" spans="13:13" x14ac:dyDescent="0.2">
      <c r="M243" s="6"/>
    </row>
    <row r="244" spans="13:13" x14ac:dyDescent="0.2">
      <c r="M244" s="6"/>
    </row>
    <row r="245" spans="13:13" x14ac:dyDescent="0.2">
      <c r="M245" s="6"/>
    </row>
    <row r="246" spans="13:13" x14ac:dyDescent="0.2">
      <c r="M246" s="6"/>
    </row>
    <row r="247" spans="13:13" x14ac:dyDescent="0.2">
      <c r="M247" s="6"/>
    </row>
    <row r="248" spans="13:13" x14ac:dyDescent="0.2">
      <c r="M248" s="6"/>
    </row>
    <row r="249" spans="13:13" x14ac:dyDescent="0.2">
      <c r="M249" s="6"/>
    </row>
    <row r="250" spans="13:13" x14ac:dyDescent="0.2">
      <c r="M250" s="6"/>
    </row>
    <row r="251" spans="13:13" x14ac:dyDescent="0.2">
      <c r="M251" s="6"/>
    </row>
    <row r="252" spans="13:13" x14ac:dyDescent="0.2">
      <c r="M252" s="6"/>
    </row>
    <row r="253" spans="13:13" x14ac:dyDescent="0.2">
      <c r="M253" s="6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I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3" customWidth="1"/>
    <col min="3" max="4" width="9.140625" style="13"/>
    <col min="5" max="5" width="11" style="13" customWidth="1"/>
    <col min="6" max="6" width="9.140625" style="13" hidden="1" customWidth="1"/>
    <col min="7" max="7" width="9.140625" style="12" hidden="1" customWidth="1"/>
    <col min="8" max="16384" width="9.140625" style="12"/>
  </cols>
  <sheetData>
    <row r="1" spans="1:9" ht="33.75" x14ac:dyDescent="0.2">
      <c r="A1" s="21" t="s">
        <v>4</v>
      </c>
      <c r="B1" s="21" t="s">
        <v>2</v>
      </c>
      <c r="C1" s="22" t="s">
        <v>44</v>
      </c>
      <c r="D1" s="22" t="s">
        <v>15</v>
      </c>
      <c r="E1" s="10"/>
      <c r="F1" s="10"/>
      <c r="H1" s="6"/>
      <c r="I1" s="9"/>
    </row>
    <row r="2" spans="1:9" x14ac:dyDescent="0.2">
      <c r="A2" s="17">
        <v>1</v>
      </c>
      <c r="B2" s="18" t="s">
        <v>154</v>
      </c>
      <c r="C2" s="18">
        <v>12</v>
      </c>
      <c r="D2" s="20">
        <v>55</v>
      </c>
      <c r="E2" s="23"/>
      <c r="F2" s="13">
        <v>1</v>
      </c>
      <c r="G2" s="12">
        <v>1</v>
      </c>
    </row>
    <row r="3" spans="1:9" x14ac:dyDescent="0.2">
      <c r="A3" s="17">
        <f>IF(B3="","",F3)</f>
        <v>2</v>
      </c>
      <c r="B3" s="18" t="s">
        <v>164</v>
      </c>
      <c r="C3" s="18">
        <v>13</v>
      </c>
      <c r="D3" s="20">
        <v>43</v>
      </c>
      <c r="E3" s="23"/>
      <c r="F3" s="13">
        <f>IF(D3=D2,A2,G3)</f>
        <v>2</v>
      </c>
      <c r="G3" s="12">
        <f>SUM(G2+1)</f>
        <v>2</v>
      </c>
    </row>
    <row r="4" spans="1:9" x14ac:dyDescent="0.2">
      <c r="A4" s="17">
        <f t="shared" ref="A4:A67" si="0">IF(B4="","",F4)</f>
        <v>3</v>
      </c>
      <c r="B4" s="18" t="s">
        <v>149</v>
      </c>
      <c r="C4" s="18">
        <v>9</v>
      </c>
      <c r="D4" s="20">
        <v>42</v>
      </c>
      <c r="E4" s="23"/>
      <c r="F4" s="13">
        <f t="shared" ref="F4:F67" si="1">IF(D4=D3,A3,G4)</f>
        <v>3</v>
      </c>
      <c r="G4" s="12">
        <f t="shared" ref="G4:G67" si="2">SUM(G3+1)</f>
        <v>3</v>
      </c>
    </row>
    <row r="5" spans="1:9" x14ac:dyDescent="0.2">
      <c r="A5" s="17">
        <f t="shared" si="0"/>
        <v>4</v>
      </c>
      <c r="B5" s="18" t="s">
        <v>151</v>
      </c>
      <c r="C5" s="18">
        <v>10</v>
      </c>
      <c r="D5" s="20">
        <v>41</v>
      </c>
      <c r="E5" s="23"/>
      <c r="F5" s="13">
        <f t="shared" si="1"/>
        <v>4</v>
      </c>
      <c r="G5" s="12">
        <f t="shared" si="2"/>
        <v>4</v>
      </c>
    </row>
    <row r="6" spans="1:9" x14ac:dyDescent="0.2">
      <c r="A6" s="17">
        <f t="shared" si="0"/>
        <v>4</v>
      </c>
      <c r="B6" s="18" t="s">
        <v>158</v>
      </c>
      <c r="C6" s="18">
        <v>11</v>
      </c>
      <c r="D6" s="20">
        <v>41</v>
      </c>
      <c r="E6" s="23"/>
      <c r="F6" s="13">
        <f t="shared" si="1"/>
        <v>4</v>
      </c>
      <c r="G6" s="12">
        <f t="shared" si="2"/>
        <v>5</v>
      </c>
    </row>
    <row r="7" spans="1:9" x14ac:dyDescent="0.2">
      <c r="A7" s="17">
        <f t="shared" si="0"/>
        <v>4</v>
      </c>
      <c r="B7" s="18" t="s">
        <v>147</v>
      </c>
      <c r="C7" s="18">
        <v>10</v>
      </c>
      <c r="D7" s="20">
        <v>41</v>
      </c>
      <c r="E7" s="23"/>
      <c r="F7" s="13">
        <f t="shared" si="1"/>
        <v>4</v>
      </c>
      <c r="G7" s="12">
        <f t="shared" si="2"/>
        <v>6</v>
      </c>
    </row>
    <row r="8" spans="1:9" x14ac:dyDescent="0.2">
      <c r="A8" s="17">
        <f t="shared" si="0"/>
        <v>4</v>
      </c>
      <c r="B8" s="18" t="s">
        <v>237</v>
      </c>
      <c r="C8" s="18">
        <v>12</v>
      </c>
      <c r="D8" s="20">
        <v>41</v>
      </c>
      <c r="E8" s="23"/>
      <c r="F8" s="13">
        <f t="shared" si="1"/>
        <v>4</v>
      </c>
      <c r="G8" s="12">
        <f t="shared" si="2"/>
        <v>7</v>
      </c>
    </row>
    <row r="9" spans="1:9" x14ac:dyDescent="0.2">
      <c r="A9" s="17">
        <f t="shared" si="0"/>
        <v>8</v>
      </c>
      <c r="B9" s="18" t="s">
        <v>153</v>
      </c>
      <c r="C9" s="18">
        <v>12</v>
      </c>
      <c r="D9" s="20">
        <v>40</v>
      </c>
      <c r="E9" s="23"/>
      <c r="F9" s="13">
        <f t="shared" si="1"/>
        <v>8</v>
      </c>
      <c r="G9" s="12">
        <f t="shared" si="2"/>
        <v>8</v>
      </c>
    </row>
    <row r="10" spans="1:9" x14ac:dyDescent="0.2">
      <c r="A10" s="17">
        <f t="shared" si="0"/>
        <v>9</v>
      </c>
      <c r="B10" s="18" t="s">
        <v>141</v>
      </c>
      <c r="C10" s="18">
        <v>12</v>
      </c>
      <c r="D10" s="20">
        <v>39</v>
      </c>
      <c r="E10" s="23"/>
      <c r="F10" s="13">
        <f t="shared" si="1"/>
        <v>9</v>
      </c>
      <c r="G10" s="12">
        <f t="shared" si="2"/>
        <v>9</v>
      </c>
    </row>
    <row r="11" spans="1:9" x14ac:dyDescent="0.2">
      <c r="A11" s="17">
        <f t="shared" si="0"/>
        <v>10</v>
      </c>
      <c r="B11" s="18" t="s">
        <v>185</v>
      </c>
      <c r="C11" s="18">
        <v>12</v>
      </c>
      <c r="D11" s="20">
        <v>37</v>
      </c>
      <c r="E11" s="23"/>
      <c r="F11" s="13">
        <f t="shared" si="1"/>
        <v>10</v>
      </c>
      <c r="G11" s="12">
        <f t="shared" si="2"/>
        <v>10</v>
      </c>
    </row>
    <row r="12" spans="1:9" x14ac:dyDescent="0.2">
      <c r="A12" s="17">
        <f t="shared" si="0"/>
        <v>11</v>
      </c>
      <c r="B12" s="18" t="s">
        <v>180</v>
      </c>
      <c r="C12" s="18">
        <v>12</v>
      </c>
      <c r="D12" s="20">
        <v>35</v>
      </c>
      <c r="E12" s="23"/>
      <c r="F12" s="13">
        <f t="shared" si="1"/>
        <v>11</v>
      </c>
      <c r="G12" s="12">
        <f t="shared" si="2"/>
        <v>11</v>
      </c>
    </row>
    <row r="13" spans="1:9" x14ac:dyDescent="0.2">
      <c r="A13" s="17">
        <f t="shared" si="0"/>
        <v>12</v>
      </c>
      <c r="B13" s="18" t="s">
        <v>165</v>
      </c>
      <c r="C13" s="18">
        <v>12</v>
      </c>
      <c r="D13" s="20">
        <v>34</v>
      </c>
      <c r="E13" s="23"/>
      <c r="F13" s="13">
        <f t="shared" si="1"/>
        <v>12</v>
      </c>
      <c r="G13" s="12">
        <f t="shared" si="2"/>
        <v>12</v>
      </c>
    </row>
    <row r="14" spans="1:9" x14ac:dyDescent="0.2">
      <c r="A14" s="17">
        <f t="shared" si="0"/>
        <v>13</v>
      </c>
      <c r="B14" s="18" t="s">
        <v>162</v>
      </c>
      <c r="C14" s="18">
        <v>10</v>
      </c>
      <c r="D14" s="20">
        <v>33</v>
      </c>
      <c r="E14" s="23"/>
      <c r="F14" s="13">
        <f t="shared" si="1"/>
        <v>13</v>
      </c>
      <c r="G14" s="12">
        <f t="shared" si="2"/>
        <v>13</v>
      </c>
    </row>
    <row r="15" spans="1:9" x14ac:dyDescent="0.2">
      <c r="A15" s="17">
        <f t="shared" si="0"/>
        <v>13</v>
      </c>
      <c r="B15" s="18" t="s">
        <v>142</v>
      </c>
      <c r="C15" s="18">
        <v>11</v>
      </c>
      <c r="D15" s="20">
        <v>33</v>
      </c>
      <c r="E15" s="23"/>
      <c r="F15" s="13">
        <f t="shared" si="1"/>
        <v>13</v>
      </c>
      <c r="G15" s="12">
        <f t="shared" si="2"/>
        <v>14</v>
      </c>
    </row>
    <row r="16" spans="1:9" x14ac:dyDescent="0.2">
      <c r="A16" s="17">
        <f t="shared" si="0"/>
        <v>15</v>
      </c>
      <c r="B16" s="18" t="s">
        <v>145</v>
      </c>
      <c r="C16" s="18">
        <v>11</v>
      </c>
      <c r="D16" s="20">
        <v>32</v>
      </c>
      <c r="E16" s="23"/>
      <c r="F16" s="13">
        <f t="shared" si="1"/>
        <v>15</v>
      </c>
      <c r="G16" s="12">
        <f t="shared" si="2"/>
        <v>15</v>
      </c>
    </row>
    <row r="17" spans="1:7" x14ac:dyDescent="0.2">
      <c r="A17" s="17">
        <f t="shared" si="0"/>
        <v>15</v>
      </c>
      <c r="B17" s="18" t="s">
        <v>191</v>
      </c>
      <c r="C17" s="18">
        <v>12</v>
      </c>
      <c r="D17" s="20">
        <v>32</v>
      </c>
      <c r="E17" s="23"/>
      <c r="F17" s="13">
        <f t="shared" si="1"/>
        <v>15</v>
      </c>
      <c r="G17" s="12">
        <f t="shared" si="2"/>
        <v>16</v>
      </c>
    </row>
    <row r="18" spans="1:7" x14ac:dyDescent="0.2">
      <c r="A18" s="17">
        <f t="shared" si="0"/>
        <v>17</v>
      </c>
      <c r="B18" s="18" t="s">
        <v>195</v>
      </c>
      <c r="C18" s="18">
        <v>12</v>
      </c>
      <c r="D18" s="20">
        <v>31</v>
      </c>
      <c r="E18" s="23"/>
      <c r="F18" s="13">
        <f t="shared" si="1"/>
        <v>17</v>
      </c>
      <c r="G18" s="12">
        <f t="shared" si="2"/>
        <v>17</v>
      </c>
    </row>
    <row r="19" spans="1:7" x14ac:dyDescent="0.2">
      <c r="A19" s="17">
        <f t="shared" si="0"/>
        <v>17</v>
      </c>
      <c r="B19" s="18" t="s">
        <v>155</v>
      </c>
      <c r="C19" s="18">
        <v>9</v>
      </c>
      <c r="D19" s="20">
        <v>31</v>
      </c>
      <c r="E19" s="23"/>
      <c r="F19" s="13">
        <f t="shared" si="1"/>
        <v>17</v>
      </c>
      <c r="G19" s="12">
        <f t="shared" si="2"/>
        <v>18</v>
      </c>
    </row>
    <row r="20" spans="1:7" x14ac:dyDescent="0.2">
      <c r="A20" s="17">
        <f t="shared" si="0"/>
        <v>19</v>
      </c>
      <c r="B20" s="18" t="s">
        <v>144</v>
      </c>
      <c r="C20" s="18">
        <v>12</v>
      </c>
      <c r="D20" s="20">
        <v>28</v>
      </c>
      <c r="E20" s="23"/>
      <c r="F20" s="13">
        <f t="shared" si="1"/>
        <v>19</v>
      </c>
      <c r="G20" s="12">
        <f t="shared" si="2"/>
        <v>19</v>
      </c>
    </row>
    <row r="21" spans="1:7" x14ac:dyDescent="0.2">
      <c r="A21" s="17">
        <f t="shared" si="0"/>
        <v>19</v>
      </c>
      <c r="B21" s="18" t="s">
        <v>146</v>
      </c>
      <c r="C21" s="18">
        <v>10</v>
      </c>
      <c r="D21" s="20">
        <v>28</v>
      </c>
      <c r="E21" s="23"/>
      <c r="F21" s="13">
        <f t="shared" si="1"/>
        <v>19</v>
      </c>
      <c r="G21" s="12">
        <f t="shared" si="2"/>
        <v>20</v>
      </c>
    </row>
    <row r="22" spans="1:7" x14ac:dyDescent="0.2">
      <c r="A22" s="17">
        <f t="shared" si="0"/>
        <v>21</v>
      </c>
      <c r="B22" s="18" t="s">
        <v>152</v>
      </c>
      <c r="C22" s="18">
        <v>12</v>
      </c>
      <c r="D22" s="20">
        <v>27</v>
      </c>
      <c r="E22" s="23"/>
      <c r="F22" s="13">
        <f t="shared" si="1"/>
        <v>21</v>
      </c>
      <c r="G22" s="12">
        <f t="shared" si="2"/>
        <v>21</v>
      </c>
    </row>
    <row r="23" spans="1:7" x14ac:dyDescent="0.2">
      <c r="A23" s="17">
        <f t="shared" si="0"/>
        <v>21</v>
      </c>
      <c r="B23" s="18" t="s">
        <v>184</v>
      </c>
      <c r="C23" s="18">
        <v>11</v>
      </c>
      <c r="D23" s="20">
        <v>27</v>
      </c>
      <c r="E23" s="23"/>
      <c r="F23" s="13">
        <f t="shared" si="1"/>
        <v>21</v>
      </c>
      <c r="G23" s="12">
        <f t="shared" si="2"/>
        <v>22</v>
      </c>
    </row>
    <row r="24" spans="1:7" x14ac:dyDescent="0.2">
      <c r="A24" s="17">
        <f t="shared" si="0"/>
        <v>23</v>
      </c>
      <c r="B24" s="18" t="s">
        <v>157</v>
      </c>
      <c r="C24" s="18">
        <v>11</v>
      </c>
      <c r="D24" s="20">
        <v>25</v>
      </c>
      <c r="E24" s="23"/>
      <c r="F24" s="13">
        <f t="shared" si="1"/>
        <v>23</v>
      </c>
      <c r="G24" s="12">
        <f t="shared" si="2"/>
        <v>23</v>
      </c>
    </row>
    <row r="25" spans="1:7" x14ac:dyDescent="0.2">
      <c r="A25" s="17">
        <f t="shared" si="0"/>
        <v>24</v>
      </c>
      <c r="B25" s="18" t="s">
        <v>163</v>
      </c>
      <c r="C25" s="18">
        <v>11</v>
      </c>
      <c r="D25" s="20">
        <v>24</v>
      </c>
      <c r="E25" s="23"/>
      <c r="F25" s="13">
        <f t="shared" si="1"/>
        <v>24</v>
      </c>
      <c r="G25" s="12">
        <f t="shared" si="2"/>
        <v>24</v>
      </c>
    </row>
    <row r="26" spans="1:7" x14ac:dyDescent="0.2">
      <c r="A26" s="17">
        <f t="shared" si="0"/>
        <v>25</v>
      </c>
      <c r="B26" s="18" t="s">
        <v>188</v>
      </c>
      <c r="C26" s="18">
        <v>7</v>
      </c>
      <c r="D26" s="20">
        <v>23</v>
      </c>
      <c r="E26" s="23"/>
      <c r="F26" s="13">
        <f t="shared" si="1"/>
        <v>25</v>
      </c>
      <c r="G26" s="12">
        <f t="shared" si="2"/>
        <v>25</v>
      </c>
    </row>
    <row r="27" spans="1:7" x14ac:dyDescent="0.2">
      <c r="A27" s="17">
        <f t="shared" si="0"/>
        <v>26</v>
      </c>
      <c r="B27" s="18" t="s">
        <v>189</v>
      </c>
      <c r="C27" s="18">
        <v>11</v>
      </c>
      <c r="D27" s="20">
        <v>22</v>
      </c>
      <c r="E27" s="23"/>
      <c r="F27" s="13">
        <f t="shared" si="1"/>
        <v>26</v>
      </c>
      <c r="G27" s="12">
        <f t="shared" si="2"/>
        <v>26</v>
      </c>
    </row>
    <row r="28" spans="1:7" x14ac:dyDescent="0.2">
      <c r="A28" s="17">
        <f t="shared" si="0"/>
        <v>27</v>
      </c>
      <c r="B28" s="18" t="s">
        <v>160</v>
      </c>
      <c r="C28" s="18">
        <v>8</v>
      </c>
      <c r="D28" s="20">
        <v>21</v>
      </c>
      <c r="E28" s="23"/>
      <c r="F28" s="13">
        <f t="shared" si="1"/>
        <v>27</v>
      </c>
      <c r="G28" s="12">
        <f t="shared" si="2"/>
        <v>27</v>
      </c>
    </row>
    <row r="29" spans="1:7" x14ac:dyDescent="0.2">
      <c r="A29" s="17">
        <f t="shared" si="0"/>
        <v>28</v>
      </c>
      <c r="B29" s="18" t="s">
        <v>150</v>
      </c>
      <c r="C29" s="18">
        <v>9</v>
      </c>
      <c r="D29" s="20">
        <v>20</v>
      </c>
      <c r="E29" s="23"/>
      <c r="F29" s="13">
        <f t="shared" si="1"/>
        <v>28</v>
      </c>
      <c r="G29" s="12">
        <f t="shared" si="2"/>
        <v>28</v>
      </c>
    </row>
    <row r="30" spans="1:7" x14ac:dyDescent="0.2">
      <c r="A30" s="17">
        <f t="shared" si="0"/>
        <v>28</v>
      </c>
      <c r="B30" s="18" t="s">
        <v>256</v>
      </c>
      <c r="C30" s="18">
        <v>10</v>
      </c>
      <c r="D30" s="20">
        <v>20</v>
      </c>
      <c r="E30" s="23"/>
      <c r="F30" s="13">
        <f t="shared" si="1"/>
        <v>28</v>
      </c>
      <c r="G30" s="12">
        <f t="shared" si="2"/>
        <v>29</v>
      </c>
    </row>
    <row r="31" spans="1:7" x14ac:dyDescent="0.2">
      <c r="A31" s="17">
        <f t="shared" si="0"/>
        <v>30</v>
      </c>
      <c r="B31" s="18" t="s">
        <v>161</v>
      </c>
      <c r="C31" s="18">
        <v>12</v>
      </c>
      <c r="D31" s="20">
        <v>19</v>
      </c>
      <c r="E31" s="23"/>
      <c r="F31" s="13">
        <f t="shared" si="1"/>
        <v>30</v>
      </c>
      <c r="G31" s="12">
        <f t="shared" si="2"/>
        <v>30</v>
      </c>
    </row>
    <row r="32" spans="1:7" x14ac:dyDescent="0.2">
      <c r="A32" s="17">
        <f t="shared" si="0"/>
        <v>30</v>
      </c>
      <c r="B32" s="18" t="s">
        <v>205</v>
      </c>
      <c r="C32" s="18">
        <v>12</v>
      </c>
      <c r="D32" s="20">
        <v>19</v>
      </c>
      <c r="E32" s="23"/>
      <c r="F32" s="13">
        <f t="shared" si="1"/>
        <v>30</v>
      </c>
      <c r="G32" s="12">
        <f t="shared" si="2"/>
        <v>31</v>
      </c>
    </row>
    <row r="33" spans="1:7" x14ac:dyDescent="0.2">
      <c r="A33" s="17">
        <f t="shared" si="0"/>
        <v>30</v>
      </c>
      <c r="B33" s="18" t="s">
        <v>190</v>
      </c>
      <c r="C33" s="18">
        <v>10</v>
      </c>
      <c r="D33" s="20">
        <v>19</v>
      </c>
      <c r="E33" s="23"/>
      <c r="F33" s="13">
        <f t="shared" si="1"/>
        <v>30</v>
      </c>
      <c r="G33" s="12">
        <f t="shared" si="2"/>
        <v>32</v>
      </c>
    </row>
    <row r="34" spans="1:7" x14ac:dyDescent="0.2">
      <c r="A34" s="17">
        <f t="shared" si="0"/>
        <v>30</v>
      </c>
      <c r="B34" s="18" t="s">
        <v>226</v>
      </c>
      <c r="C34" s="18">
        <v>6</v>
      </c>
      <c r="D34" s="20">
        <v>19</v>
      </c>
      <c r="E34" s="23"/>
      <c r="F34" s="13">
        <f t="shared" si="1"/>
        <v>30</v>
      </c>
      <c r="G34" s="12">
        <f t="shared" si="2"/>
        <v>33</v>
      </c>
    </row>
    <row r="35" spans="1:7" x14ac:dyDescent="0.2">
      <c r="A35" s="17">
        <f t="shared" si="0"/>
        <v>34</v>
      </c>
      <c r="B35" s="18" t="s">
        <v>156</v>
      </c>
      <c r="C35" s="18">
        <v>11</v>
      </c>
      <c r="D35" s="20">
        <v>18</v>
      </c>
      <c r="E35" s="23"/>
      <c r="F35" s="13">
        <f t="shared" si="1"/>
        <v>34</v>
      </c>
      <c r="G35" s="12">
        <f t="shared" si="2"/>
        <v>34</v>
      </c>
    </row>
    <row r="36" spans="1:7" x14ac:dyDescent="0.2">
      <c r="A36" s="17">
        <f t="shared" si="0"/>
        <v>34</v>
      </c>
      <c r="B36" s="18" t="s">
        <v>225</v>
      </c>
      <c r="C36" s="18">
        <v>7</v>
      </c>
      <c r="D36" s="20">
        <v>18</v>
      </c>
      <c r="E36" s="23"/>
      <c r="F36" s="13">
        <f t="shared" si="1"/>
        <v>34</v>
      </c>
      <c r="G36" s="12">
        <f t="shared" si="2"/>
        <v>35</v>
      </c>
    </row>
    <row r="37" spans="1:7" x14ac:dyDescent="0.2">
      <c r="A37" s="17">
        <f t="shared" si="0"/>
        <v>36</v>
      </c>
      <c r="B37" s="18" t="s">
        <v>197</v>
      </c>
      <c r="C37" s="18">
        <v>11</v>
      </c>
      <c r="D37" s="20">
        <v>17</v>
      </c>
      <c r="E37" s="23"/>
      <c r="F37" s="13">
        <f t="shared" si="1"/>
        <v>36</v>
      </c>
      <c r="G37" s="12">
        <f t="shared" si="2"/>
        <v>36</v>
      </c>
    </row>
    <row r="38" spans="1:7" x14ac:dyDescent="0.2">
      <c r="A38" s="17">
        <f t="shared" si="0"/>
        <v>37</v>
      </c>
      <c r="B38" s="18" t="s">
        <v>183</v>
      </c>
      <c r="C38" s="18">
        <v>7</v>
      </c>
      <c r="D38" s="20">
        <v>15</v>
      </c>
      <c r="E38" s="23"/>
      <c r="F38" s="13">
        <f t="shared" si="1"/>
        <v>37</v>
      </c>
      <c r="G38" s="12">
        <f t="shared" si="2"/>
        <v>37</v>
      </c>
    </row>
    <row r="39" spans="1:7" x14ac:dyDescent="0.2">
      <c r="A39" s="17">
        <f t="shared" si="0"/>
        <v>37</v>
      </c>
      <c r="B39" s="18" t="s">
        <v>187</v>
      </c>
      <c r="C39" s="18">
        <v>12</v>
      </c>
      <c r="D39" s="20">
        <v>15</v>
      </c>
      <c r="E39" s="23"/>
      <c r="F39" s="13">
        <f t="shared" si="1"/>
        <v>37</v>
      </c>
      <c r="G39" s="12">
        <f t="shared" si="2"/>
        <v>38</v>
      </c>
    </row>
    <row r="40" spans="1:7" x14ac:dyDescent="0.2">
      <c r="A40" s="17">
        <f t="shared" si="0"/>
        <v>39</v>
      </c>
      <c r="B40" s="18" t="s">
        <v>224</v>
      </c>
      <c r="C40" s="18">
        <v>8</v>
      </c>
      <c r="D40" s="20">
        <v>14</v>
      </c>
      <c r="E40" s="23"/>
      <c r="F40" s="13">
        <f t="shared" si="1"/>
        <v>39</v>
      </c>
      <c r="G40" s="12">
        <f t="shared" si="2"/>
        <v>39</v>
      </c>
    </row>
    <row r="41" spans="1:7" x14ac:dyDescent="0.2">
      <c r="A41" s="17">
        <f t="shared" si="0"/>
        <v>39</v>
      </c>
      <c r="B41" s="18" t="s">
        <v>274</v>
      </c>
      <c r="C41" s="18">
        <v>9</v>
      </c>
      <c r="D41" s="20">
        <v>14</v>
      </c>
      <c r="E41" s="23"/>
      <c r="F41" s="13">
        <f t="shared" si="1"/>
        <v>39</v>
      </c>
      <c r="G41" s="12">
        <f t="shared" si="2"/>
        <v>40</v>
      </c>
    </row>
    <row r="42" spans="1:7" x14ac:dyDescent="0.2">
      <c r="A42" s="17">
        <f t="shared" si="0"/>
        <v>39</v>
      </c>
      <c r="B42" s="18" t="s">
        <v>340</v>
      </c>
      <c r="C42" s="18">
        <v>4</v>
      </c>
      <c r="D42" s="20">
        <v>14</v>
      </c>
      <c r="E42" s="23"/>
      <c r="F42" s="13">
        <f t="shared" si="1"/>
        <v>39</v>
      </c>
      <c r="G42" s="12">
        <f t="shared" si="2"/>
        <v>41</v>
      </c>
    </row>
    <row r="43" spans="1:7" x14ac:dyDescent="0.2">
      <c r="A43" s="17">
        <f t="shared" si="0"/>
        <v>42</v>
      </c>
      <c r="B43" s="18" t="s">
        <v>286</v>
      </c>
      <c r="C43" s="18">
        <v>9</v>
      </c>
      <c r="D43" s="20">
        <v>12</v>
      </c>
      <c r="E43" s="23"/>
      <c r="F43" s="13">
        <f t="shared" si="1"/>
        <v>42</v>
      </c>
      <c r="G43" s="12">
        <f t="shared" si="2"/>
        <v>42</v>
      </c>
    </row>
    <row r="44" spans="1:7" x14ac:dyDescent="0.2">
      <c r="A44" s="17">
        <f t="shared" si="0"/>
        <v>42</v>
      </c>
      <c r="B44" s="18" t="s">
        <v>200</v>
      </c>
      <c r="C44" s="18">
        <v>6</v>
      </c>
      <c r="D44" s="20">
        <v>12</v>
      </c>
      <c r="E44" s="23"/>
      <c r="F44" s="13">
        <f t="shared" si="1"/>
        <v>42</v>
      </c>
      <c r="G44" s="12">
        <f t="shared" si="2"/>
        <v>43</v>
      </c>
    </row>
    <row r="45" spans="1:7" x14ac:dyDescent="0.2">
      <c r="A45" s="17">
        <f t="shared" si="0"/>
        <v>42</v>
      </c>
      <c r="B45" s="18" t="s">
        <v>159</v>
      </c>
      <c r="C45" s="18">
        <v>6</v>
      </c>
      <c r="D45" s="20">
        <v>12</v>
      </c>
      <c r="E45" s="23"/>
      <c r="F45" s="13">
        <f t="shared" si="1"/>
        <v>42</v>
      </c>
      <c r="G45" s="12">
        <f t="shared" si="2"/>
        <v>44</v>
      </c>
    </row>
    <row r="46" spans="1:7" x14ac:dyDescent="0.2">
      <c r="A46" s="17">
        <f t="shared" si="0"/>
        <v>42</v>
      </c>
      <c r="B46" s="18" t="s">
        <v>198</v>
      </c>
      <c r="C46" s="18">
        <v>7</v>
      </c>
      <c r="D46" s="20">
        <v>12</v>
      </c>
      <c r="E46" s="23"/>
      <c r="F46" s="13">
        <f t="shared" si="1"/>
        <v>42</v>
      </c>
      <c r="G46" s="12">
        <f t="shared" si="2"/>
        <v>45</v>
      </c>
    </row>
    <row r="47" spans="1:7" x14ac:dyDescent="0.2">
      <c r="A47" s="17">
        <f t="shared" si="0"/>
        <v>42</v>
      </c>
      <c r="B47" s="18" t="s">
        <v>233</v>
      </c>
      <c r="C47" s="18">
        <v>6</v>
      </c>
      <c r="D47" s="20">
        <v>12</v>
      </c>
      <c r="E47" s="23"/>
      <c r="F47" s="13">
        <f t="shared" si="1"/>
        <v>42</v>
      </c>
      <c r="G47" s="12">
        <f t="shared" si="2"/>
        <v>46</v>
      </c>
    </row>
    <row r="48" spans="1:7" x14ac:dyDescent="0.2">
      <c r="A48" s="17">
        <f t="shared" si="0"/>
        <v>47</v>
      </c>
      <c r="B48" s="18" t="s">
        <v>186</v>
      </c>
      <c r="C48" s="18">
        <v>8</v>
      </c>
      <c r="D48" s="20">
        <v>11</v>
      </c>
      <c r="E48" s="23"/>
      <c r="F48" s="13">
        <f t="shared" si="1"/>
        <v>47</v>
      </c>
      <c r="G48" s="12">
        <f t="shared" si="2"/>
        <v>47</v>
      </c>
    </row>
    <row r="49" spans="1:7" x14ac:dyDescent="0.2">
      <c r="A49" s="17">
        <f t="shared" si="0"/>
        <v>48</v>
      </c>
      <c r="B49" s="18" t="s">
        <v>143</v>
      </c>
      <c r="C49" s="18">
        <v>6</v>
      </c>
      <c r="D49" s="20">
        <v>10</v>
      </c>
      <c r="E49" s="23"/>
      <c r="F49" s="13">
        <f t="shared" si="1"/>
        <v>48</v>
      </c>
      <c r="G49" s="12">
        <f t="shared" si="2"/>
        <v>48</v>
      </c>
    </row>
    <row r="50" spans="1:7" x14ac:dyDescent="0.2">
      <c r="A50" s="17">
        <f t="shared" si="0"/>
        <v>48</v>
      </c>
      <c r="B50" s="18" t="s">
        <v>236</v>
      </c>
      <c r="C50" s="18">
        <v>7</v>
      </c>
      <c r="D50" s="20">
        <v>10</v>
      </c>
      <c r="E50" s="23"/>
      <c r="F50" s="13">
        <f t="shared" si="1"/>
        <v>48</v>
      </c>
      <c r="G50" s="12">
        <f t="shared" si="2"/>
        <v>49</v>
      </c>
    </row>
    <row r="51" spans="1:7" x14ac:dyDescent="0.2">
      <c r="A51" s="17">
        <f t="shared" si="0"/>
        <v>48</v>
      </c>
      <c r="B51" s="18" t="s">
        <v>352</v>
      </c>
      <c r="C51" s="18">
        <v>4</v>
      </c>
      <c r="D51" s="20">
        <v>10</v>
      </c>
      <c r="E51" s="23"/>
      <c r="F51" s="13">
        <f t="shared" si="1"/>
        <v>48</v>
      </c>
      <c r="G51" s="12">
        <f t="shared" si="2"/>
        <v>50</v>
      </c>
    </row>
    <row r="52" spans="1:7" x14ac:dyDescent="0.2">
      <c r="A52" s="17">
        <f t="shared" si="0"/>
        <v>48</v>
      </c>
      <c r="B52" s="18" t="s">
        <v>239</v>
      </c>
      <c r="C52" s="18">
        <v>10</v>
      </c>
      <c r="D52" s="20">
        <v>10</v>
      </c>
      <c r="E52" s="23"/>
      <c r="F52" s="13">
        <f t="shared" si="1"/>
        <v>48</v>
      </c>
      <c r="G52" s="12">
        <f t="shared" si="2"/>
        <v>51</v>
      </c>
    </row>
    <row r="53" spans="1:7" x14ac:dyDescent="0.2">
      <c r="A53" s="17">
        <f t="shared" si="0"/>
        <v>48</v>
      </c>
      <c r="B53" s="18" t="s">
        <v>339</v>
      </c>
      <c r="C53" s="18">
        <v>4</v>
      </c>
      <c r="D53" s="20">
        <v>10</v>
      </c>
      <c r="E53" s="23"/>
      <c r="F53" s="13">
        <f t="shared" si="1"/>
        <v>48</v>
      </c>
      <c r="G53" s="12">
        <f t="shared" si="2"/>
        <v>52</v>
      </c>
    </row>
    <row r="54" spans="1:7" x14ac:dyDescent="0.2">
      <c r="A54" s="17">
        <f t="shared" si="0"/>
        <v>53</v>
      </c>
      <c r="B54" s="18" t="s">
        <v>148</v>
      </c>
      <c r="C54" s="18">
        <v>7</v>
      </c>
      <c r="D54" s="20">
        <v>8</v>
      </c>
      <c r="E54" s="23"/>
      <c r="F54" s="13">
        <f t="shared" si="1"/>
        <v>53</v>
      </c>
      <c r="G54" s="12">
        <f t="shared" si="2"/>
        <v>53</v>
      </c>
    </row>
    <row r="55" spans="1:7" x14ac:dyDescent="0.2">
      <c r="A55" s="17">
        <f t="shared" si="0"/>
        <v>53</v>
      </c>
      <c r="B55" s="18" t="s">
        <v>258</v>
      </c>
      <c r="C55" s="18">
        <v>2</v>
      </c>
      <c r="D55" s="20">
        <v>8</v>
      </c>
      <c r="E55" s="23"/>
      <c r="F55" s="13">
        <f t="shared" si="1"/>
        <v>53</v>
      </c>
      <c r="G55" s="12">
        <f t="shared" si="2"/>
        <v>54</v>
      </c>
    </row>
    <row r="56" spans="1:7" x14ac:dyDescent="0.2">
      <c r="A56" s="17">
        <f t="shared" si="0"/>
        <v>55</v>
      </c>
      <c r="B56" s="18" t="s">
        <v>194</v>
      </c>
      <c r="C56" s="18">
        <v>8</v>
      </c>
      <c r="D56" s="20">
        <v>7</v>
      </c>
      <c r="E56" s="23"/>
      <c r="F56" s="13">
        <f t="shared" si="1"/>
        <v>55</v>
      </c>
      <c r="G56" s="12">
        <f t="shared" si="2"/>
        <v>55</v>
      </c>
    </row>
    <row r="57" spans="1:7" x14ac:dyDescent="0.2">
      <c r="A57" s="17">
        <f t="shared" si="0"/>
        <v>55</v>
      </c>
      <c r="B57" s="18" t="s">
        <v>232</v>
      </c>
      <c r="C57" s="18">
        <v>5</v>
      </c>
      <c r="D57" s="20">
        <v>7</v>
      </c>
      <c r="E57" s="23"/>
      <c r="F57" s="13">
        <f t="shared" si="1"/>
        <v>55</v>
      </c>
      <c r="G57" s="12">
        <f t="shared" si="2"/>
        <v>56</v>
      </c>
    </row>
    <row r="58" spans="1:7" x14ac:dyDescent="0.2">
      <c r="A58" s="17">
        <f t="shared" si="0"/>
        <v>55</v>
      </c>
      <c r="B58" s="18" t="s">
        <v>196</v>
      </c>
      <c r="C58" s="18">
        <v>4</v>
      </c>
      <c r="D58" s="20">
        <v>7</v>
      </c>
      <c r="E58" s="23"/>
      <c r="F58" s="13">
        <f t="shared" si="1"/>
        <v>55</v>
      </c>
      <c r="G58" s="12">
        <f t="shared" si="2"/>
        <v>57</v>
      </c>
    </row>
    <row r="59" spans="1:7" x14ac:dyDescent="0.2">
      <c r="A59" s="17">
        <f t="shared" si="0"/>
        <v>55</v>
      </c>
      <c r="B59" s="18" t="s">
        <v>181</v>
      </c>
      <c r="C59" s="18">
        <v>6</v>
      </c>
      <c r="D59" s="20">
        <v>7</v>
      </c>
      <c r="E59" s="23"/>
      <c r="F59" s="13">
        <f t="shared" si="1"/>
        <v>55</v>
      </c>
      <c r="G59" s="12">
        <f t="shared" si="2"/>
        <v>58</v>
      </c>
    </row>
    <row r="60" spans="1:7" x14ac:dyDescent="0.2">
      <c r="A60" s="17">
        <f t="shared" si="0"/>
        <v>55</v>
      </c>
      <c r="B60" s="18" t="s">
        <v>230</v>
      </c>
      <c r="C60" s="18">
        <v>3</v>
      </c>
      <c r="D60" s="20">
        <v>7</v>
      </c>
      <c r="E60" s="23"/>
      <c r="F60" s="13">
        <f t="shared" si="1"/>
        <v>55</v>
      </c>
      <c r="G60" s="12">
        <f t="shared" si="2"/>
        <v>59</v>
      </c>
    </row>
    <row r="61" spans="1:7" x14ac:dyDescent="0.2">
      <c r="A61" s="17">
        <f t="shared" si="0"/>
        <v>55</v>
      </c>
      <c r="B61" s="18" t="s">
        <v>255</v>
      </c>
      <c r="C61" s="18">
        <v>4</v>
      </c>
      <c r="D61" s="20">
        <v>7</v>
      </c>
      <c r="E61" s="23"/>
      <c r="F61" s="13">
        <f t="shared" si="1"/>
        <v>55</v>
      </c>
      <c r="G61" s="12">
        <f t="shared" si="2"/>
        <v>60</v>
      </c>
    </row>
    <row r="62" spans="1:7" x14ac:dyDescent="0.2">
      <c r="A62" s="17">
        <f t="shared" si="0"/>
        <v>61</v>
      </c>
      <c r="B62" s="18" t="s">
        <v>234</v>
      </c>
      <c r="C62" s="18">
        <v>5</v>
      </c>
      <c r="D62" s="20">
        <v>5</v>
      </c>
      <c r="E62" s="23"/>
      <c r="F62" s="13">
        <f t="shared" si="1"/>
        <v>61</v>
      </c>
      <c r="G62" s="12">
        <f t="shared" si="2"/>
        <v>61</v>
      </c>
    </row>
    <row r="63" spans="1:7" x14ac:dyDescent="0.2">
      <c r="A63" s="17">
        <f t="shared" si="0"/>
        <v>61</v>
      </c>
      <c r="B63" s="18" t="s">
        <v>166</v>
      </c>
      <c r="C63" s="18">
        <v>10</v>
      </c>
      <c r="D63" s="20">
        <v>5</v>
      </c>
      <c r="E63" s="23"/>
      <c r="F63" s="13">
        <f t="shared" si="1"/>
        <v>61</v>
      </c>
      <c r="G63" s="12">
        <f t="shared" si="2"/>
        <v>62</v>
      </c>
    </row>
    <row r="64" spans="1:7" x14ac:dyDescent="0.2">
      <c r="A64" s="17">
        <f t="shared" si="0"/>
        <v>61</v>
      </c>
      <c r="B64" s="18" t="s">
        <v>227</v>
      </c>
      <c r="C64" s="18">
        <v>4</v>
      </c>
      <c r="D64" s="20">
        <v>5</v>
      </c>
      <c r="E64" s="23"/>
      <c r="F64" s="13">
        <f t="shared" si="1"/>
        <v>61</v>
      </c>
      <c r="G64" s="12">
        <f t="shared" si="2"/>
        <v>63</v>
      </c>
    </row>
    <row r="65" spans="1:7" x14ac:dyDescent="0.2">
      <c r="A65" s="17">
        <f t="shared" si="0"/>
        <v>64</v>
      </c>
      <c r="B65" s="18" t="s">
        <v>341</v>
      </c>
      <c r="C65" s="18">
        <v>3</v>
      </c>
      <c r="D65" s="20">
        <v>4</v>
      </c>
      <c r="E65" s="23"/>
      <c r="F65" s="13">
        <f t="shared" si="1"/>
        <v>64</v>
      </c>
      <c r="G65" s="12">
        <f t="shared" si="2"/>
        <v>64</v>
      </c>
    </row>
    <row r="66" spans="1:7" x14ac:dyDescent="0.2">
      <c r="A66" s="17">
        <f t="shared" si="0"/>
        <v>64</v>
      </c>
      <c r="B66" s="18" t="s">
        <v>254</v>
      </c>
      <c r="C66" s="18">
        <v>5</v>
      </c>
      <c r="D66" s="20">
        <v>4</v>
      </c>
      <c r="E66" s="23"/>
      <c r="F66" s="13">
        <f t="shared" si="1"/>
        <v>64</v>
      </c>
      <c r="G66" s="12">
        <f t="shared" si="2"/>
        <v>65</v>
      </c>
    </row>
    <row r="67" spans="1:7" x14ac:dyDescent="0.2">
      <c r="A67" s="17">
        <f t="shared" si="0"/>
        <v>66</v>
      </c>
      <c r="B67" s="18" t="s">
        <v>231</v>
      </c>
      <c r="C67" s="18">
        <v>2</v>
      </c>
      <c r="D67" s="20">
        <v>3</v>
      </c>
      <c r="E67" s="23"/>
      <c r="F67" s="13">
        <f t="shared" si="1"/>
        <v>66</v>
      </c>
      <c r="G67" s="12">
        <f t="shared" si="2"/>
        <v>66</v>
      </c>
    </row>
    <row r="68" spans="1:7" x14ac:dyDescent="0.2">
      <c r="A68" s="17">
        <f t="shared" ref="A68:A131" si="3">IF(B68="","",F68)</f>
        <v>66</v>
      </c>
      <c r="B68" s="18" t="s">
        <v>253</v>
      </c>
      <c r="C68" s="18">
        <v>3</v>
      </c>
      <c r="D68" s="20">
        <v>3</v>
      </c>
      <c r="E68" s="23"/>
      <c r="F68" s="13">
        <f t="shared" ref="F68:F121" si="4">IF(D68=D67,A67,G68)</f>
        <v>66</v>
      </c>
      <c r="G68" s="12">
        <f t="shared" ref="G68:G121" si="5">SUM(G67+1)</f>
        <v>67</v>
      </c>
    </row>
    <row r="69" spans="1:7" x14ac:dyDescent="0.2">
      <c r="A69" s="17">
        <f t="shared" si="3"/>
        <v>66</v>
      </c>
      <c r="B69" s="18" t="s">
        <v>275</v>
      </c>
      <c r="C69" s="18">
        <v>4</v>
      </c>
      <c r="D69" s="20">
        <v>3</v>
      </c>
      <c r="E69" s="23"/>
      <c r="F69" s="13">
        <f t="shared" si="4"/>
        <v>66</v>
      </c>
      <c r="G69" s="12">
        <f t="shared" si="5"/>
        <v>68</v>
      </c>
    </row>
    <row r="70" spans="1:7" x14ac:dyDescent="0.2">
      <c r="A70" s="17">
        <f t="shared" si="3"/>
        <v>66</v>
      </c>
      <c r="B70" s="18" t="s">
        <v>241</v>
      </c>
      <c r="C70" s="18">
        <v>4</v>
      </c>
      <c r="D70" s="20">
        <v>3</v>
      </c>
      <c r="E70" s="23"/>
      <c r="F70" s="13">
        <f t="shared" si="4"/>
        <v>66</v>
      </c>
      <c r="G70" s="12">
        <f t="shared" si="5"/>
        <v>69</v>
      </c>
    </row>
    <row r="71" spans="1:7" x14ac:dyDescent="0.2">
      <c r="A71" s="17">
        <f t="shared" si="3"/>
        <v>66</v>
      </c>
      <c r="B71" s="18" t="s">
        <v>331</v>
      </c>
      <c r="C71" s="18">
        <v>3</v>
      </c>
      <c r="D71" s="20">
        <v>3</v>
      </c>
      <c r="E71" s="23"/>
      <c r="F71" s="13">
        <f t="shared" si="4"/>
        <v>66</v>
      </c>
      <c r="G71" s="12">
        <f t="shared" si="5"/>
        <v>70</v>
      </c>
    </row>
    <row r="72" spans="1:7" x14ac:dyDescent="0.2">
      <c r="A72" s="17">
        <f t="shared" si="3"/>
        <v>71</v>
      </c>
      <c r="B72" s="18" t="s">
        <v>287</v>
      </c>
      <c r="C72" s="18">
        <v>1</v>
      </c>
      <c r="D72" s="20">
        <v>2</v>
      </c>
      <c r="E72" s="23"/>
      <c r="F72" s="13">
        <f t="shared" si="4"/>
        <v>71</v>
      </c>
      <c r="G72" s="12">
        <f t="shared" si="5"/>
        <v>71</v>
      </c>
    </row>
    <row r="73" spans="1:7" x14ac:dyDescent="0.2">
      <c r="A73" s="17">
        <f t="shared" si="3"/>
        <v>71</v>
      </c>
      <c r="B73" s="18" t="s">
        <v>303</v>
      </c>
      <c r="C73" s="18">
        <v>1</v>
      </c>
      <c r="D73" s="20">
        <v>2</v>
      </c>
      <c r="E73" s="23"/>
      <c r="F73" s="13">
        <f t="shared" si="4"/>
        <v>71</v>
      </c>
      <c r="G73" s="12">
        <f t="shared" si="5"/>
        <v>72</v>
      </c>
    </row>
    <row r="74" spans="1:7" x14ac:dyDescent="0.2">
      <c r="A74" s="17">
        <f t="shared" si="3"/>
        <v>71</v>
      </c>
      <c r="B74" s="18" t="s">
        <v>257</v>
      </c>
      <c r="C74" s="18">
        <v>5</v>
      </c>
      <c r="D74" s="20">
        <v>2</v>
      </c>
      <c r="E74" s="23"/>
      <c r="F74" s="13">
        <f t="shared" si="4"/>
        <v>71</v>
      </c>
      <c r="G74" s="12">
        <f t="shared" si="5"/>
        <v>73</v>
      </c>
    </row>
    <row r="75" spans="1:7" x14ac:dyDescent="0.2">
      <c r="A75" s="17">
        <f t="shared" si="3"/>
        <v>71</v>
      </c>
      <c r="B75" s="18" t="s">
        <v>228</v>
      </c>
      <c r="C75" s="18">
        <v>0</v>
      </c>
      <c r="D75" s="20">
        <v>2</v>
      </c>
      <c r="E75" s="23"/>
      <c r="F75" s="13">
        <f t="shared" si="4"/>
        <v>71</v>
      </c>
      <c r="G75" s="12">
        <f t="shared" si="5"/>
        <v>74</v>
      </c>
    </row>
    <row r="76" spans="1:7" x14ac:dyDescent="0.2">
      <c r="A76" s="17">
        <f t="shared" si="3"/>
        <v>75</v>
      </c>
      <c r="B76" s="18" t="s">
        <v>238</v>
      </c>
      <c r="C76" s="18">
        <v>10</v>
      </c>
      <c r="D76" s="20">
        <v>1</v>
      </c>
      <c r="E76" s="23"/>
      <c r="F76" s="13">
        <f t="shared" si="4"/>
        <v>75</v>
      </c>
      <c r="G76" s="12">
        <f t="shared" si="5"/>
        <v>75</v>
      </c>
    </row>
    <row r="77" spans="1:7" x14ac:dyDescent="0.2">
      <c r="A77" s="17">
        <f t="shared" si="3"/>
        <v>75</v>
      </c>
      <c r="B77" s="18" t="s">
        <v>240</v>
      </c>
      <c r="C77" s="18">
        <v>1</v>
      </c>
      <c r="D77" s="20">
        <v>1</v>
      </c>
      <c r="E77" s="23"/>
      <c r="F77" s="13">
        <f t="shared" si="4"/>
        <v>75</v>
      </c>
      <c r="G77" s="12">
        <f t="shared" si="5"/>
        <v>76</v>
      </c>
    </row>
    <row r="78" spans="1:7" x14ac:dyDescent="0.2">
      <c r="A78" s="17">
        <f t="shared" si="3"/>
        <v>75</v>
      </c>
      <c r="B78" s="18" t="s">
        <v>204</v>
      </c>
      <c r="C78" s="18">
        <v>1</v>
      </c>
      <c r="D78" s="20">
        <v>1</v>
      </c>
      <c r="E78" s="23"/>
      <c r="F78" s="13">
        <f t="shared" si="4"/>
        <v>75</v>
      </c>
      <c r="G78" s="12">
        <f t="shared" si="5"/>
        <v>77</v>
      </c>
    </row>
    <row r="79" spans="1:7" x14ac:dyDescent="0.2">
      <c r="A79" s="17">
        <f t="shared" si="3"/>
        <v>75</v>
      </c>
      <c r="B79" s="18" t="s">
        <v>202</v>
      </c>
      <c r="C79" s="18">
        <v>1</v>
      </c>
      <c r="D79" s="20">
        <v>1</v>
      </c>
      <c r="E79" s="23"/>
      <c r="F79" s="13">
        <f t="shared" si="4"/>
        <v>75</v>
      </c>
      <c r="G79" s="12">
        <f t="shared" si="5"/>
        <v>78</v>
      </c>
    </row>
    <row r="80" spans="1:7" x14ac:dyDescent="0.2">
      <c r="A80" s="17">
        <f t="shared" si="3"/>
        <v>75</v>
      </c>
      <c r="B80" s="18" t="s">
        <v>203</v>
      </c>
      <c r="C80" s="18">
        <v>1</v>
      </c>
      <c r="D80" s="20">
        <v>1</v>
      </c>
      <c r="E80" s="23"/>
      <c r="F80" s="13">
        <f t="shared" si="4"/>
        <v>75</v>
      </c>
      <c r="G80" s="12">
        <f t="shared" si="5"/>
        <v>79</v>
      </c>
    </row>
    <row r="81" spans="1:7" x14ac:dyDescent="0.2">
      <c r="A81" s="17">
        <f t="shared" si="3"/>
        <v>75</v>
      </c>
      <c r="B81" s="18" t="s">
        <v>199</v>
      </c>
      <c r="C81" s="18">
        <v>1</v>
      </c>
      <c r="D81" s="20">
        <v>1</v>
      </c>
      <c r="E81" s="23"/>
      <c r="F81" s="13">
        <f t="shared" si="4"/>
        <v>75</v>
      </c>
      <c r="G81" s="12">
        <f t="shared" si="5"/>
        <v>80</v>
      </c>
    </row>
    <row r="82" spans="1:7" x14ac:dyDescent="0.2">
      <c r="A82" s="99" t="str">
        <f t="shared" si="3"/>
        <v/>
      </c>
      <c r="B82" s="39"/>
      <c r="C82" s="39"/>
      <c r="D82" s="23"/>
      <c r="E82" s="23"/>
      <c r="F82" s="13">
        <f t="shared" si="4"/>
        <v>81</v>
      </c>
      <c r="G82" s="12">
        <f t="shared" si="5"/>
        <v>81</v>
      </c>
    </row>
    <row r="83" spans="1:7" x14ac:dyDescent="0.2">
      <c r="A83" s="99" t="str">
        <f t="shared" si="3"/>
        <v/>
      </c>
      <c r="B83" s="39"/>
      <c r="C83" s="39"/>
      <c r="D83" s="23"/>
      <c r="E83" s="23"/>
      <c r="F83" s="13" t="str">
        <f t="shared" si="4"/>
        <v/>
      </c>
      <c r="G83" s="12">
        <f t="shared" si="5"/>
        <v>82</v>
      </c>
    </row>
    <row r="84" spans="1:7" x14ac:dyDescent="0.2">
      <c r="A84" s="99" t="str">
        <f t="shared" si="3"/>
        <v/>
      </c>
      <c r="B84" s="39"/>
      <c r="C84" s="39"/>
      <c r="D84" s="23"/>
      <c r="E84" s="23"/>
      <c r="F84" s="13" t="str">
        <f t="shared" si="4"/>
        <v/>
      </c>
      <c r="G84" s="12">
        <f t="shared" si="5"/>
        <v>83</v>
      </c>
    </row>
    <row r="85" spans="1:7" x14ac:dyDescent="0.2">
      <c r="A85" s="99" t="str">
        <f t="shared" si="3"/>
        <v/>
      </c>
      <c r="B85" s="39"/>
      <c r="C85" s="39"/>
      <c r="D85" s="23"/>
      <c r="E85" s="23"/>
      <c r="F85" s="13" t="str">
        <f t="shared" si="4"/>
        <v/>
      </c>
      <c r="G85" s="12">
        <f t="shared" si="5"/>
        <v>84</v>
      </c>
    </row>
    <row r="86" spans="1:7" x14ac:dyDescent="0.2">
      <c r="A86" s="99" t="str">
        <f t="shared" si="3"/>
        <v/>
      </c>
      <c r="B86" s="39"/>
      <c r="C86" s="39"/>
      <c r="D86" s="23"/>
      <c r="E86" s="23"/>
      <c r="F86" s="13" t="str">
        <f t="shared" si="4"/>
        <v/>
      </c>
      <c r="G86" s="12">
        <f t="shared" si="5"/>
        <v>85</v>
      </c>
    </row>
    <row r="87" spans="1:7" x14ac:dyDescent="0.2">
      <c r="A87" s="99" t="str">
        <f t="shared" si="3"/>
        <v/>
      </c>
      <c r="B87" s="39"/>
      <c r="C87" s="39"/>
      <c r="D87" s="23"/>
      <c r="E87" s="23"/>
      <c r="F87" s="13" t="str">
        <f t="shared" si="4"/>
        <v/>
      </c>
      <c r="G87" s="12">
        <f t="shared" si="5"/>
        <v>86</v>
      </c>
    </row>
    <row r="88" spans="1:7" x14ac:dyDescent="0.2">
      <c r="A88" s="99" t="str">
        <f t="shared" si="3"/>
        <v/>
      </c>
      <c r="B88" s="39"/>
      <c r="C88" s="39"/>
      <c r="D88" s="23"/>
      <c r="E88" s="23"/>
      <c r="F88" s="13" t="str">
        <f t="shared" si="4"/>
        <v/>
      </c>
      <c r="G88" s="12">
        <f t="shared" si="5"/>
        <v>87</v>
      </c>
    </row>
    <row r="89" spans="1:7" x14ac:dyDescent="0.2">
      <c r="A89" s="99" t="str">
        <f t="shared" si="3"/>
        <v/>
      </c>
      <c r="B89" s="39"/>
      <c r="C89" s="39"/>
      <c r="D89" s="23"/>
      <c r="E89" s="23"/>
      <c r="F89" s="13" t="str">
        <f t="shared" si="4"/>
        <v/>
      </c>
      <c r="G89" s="12">
        <f t="shared" si="5"/>
        <v>88</v>
      </c>
    </row>
    <row r="90" spans="1:7" x14ac:dyDescent="0.2">
      <c r="A90" s="99" t="str">
        <f t="shared" si="3"/>
        <v/>
      </c>
      <c r="B90" s="39"/>
      <c r="C90" s="39"/>
      <c r="D90" s="23"/>
      <c r="E90" s="23"/>
      <c r="F90" s="13" t="str">
        <f t="shared" si="4"/>
        <v/>
      </c>
      <c r="G90" s="12">
        <f t="shared" si="5"/>
        <v>89</v>
      </c>
    </row>
    <row r="91" spans="1:7" x14ac:dyDescent="0.2">
      <c r="A91" s="99" t="str">
        <f t="shared" si="3"/>
        <v/>
      </c>
      <c r="B91" s="39"/>
      <c r="C91" s="39"/>
      <c r="D91" s="23"/>
      <c r="E91" s="23"/>
      <c r="F91" s="13" t="str">
        <f t="shared" si="4"/>
        <v/>
      </c>
      <c r="G91" s="12">
        <f t="shared" si="5"/>
        <v>90</v>
      </c>
    </row>
    <row r="92" spans="1:7" x14ac:dyDescent="0.2">
      <c r="A92" s="99" t="str">
        <f t="shared" si="3"/>
        <v/>
      </c>
      <c r="B92" s="39"/>
      <c r="C92" s="39"/>
      <c r="D92" s="23"/>
      <c r="E92" s="23"/>
      <c r="F92" s="13" t="str">
        <f t="shared" si="4"/>
        <v/>
      </c>
      <c r="G92" s="12">
        <f t="shared" si="5"/>
        <v>91</v>
      </c>
    </row>
    <row r="93" spans="1:7" x14ac:dyDescent="0.2">
      <c r="A93" s="99" t="str">
        <f t="shared" si="3"/>
        <v/>
      </c>
      <c r="B93" s="39"/>
      <c r="C93" s="39"/>
      <c r="D93" s="23"/>
      <c r="E93" s="23"/>
      <c r="F93" s="13" t="str">
        <f t="shared" si="4"/>
        <v/>
      </c>
      <c r="G93" s="12">
        <f t="shared" si="5"/>
        <v>92</v>
      </c>
    </row>
    <row r="94" spans="1:7" x14ac:dyDescent="0.2">
      <c r="A94" s="99" t="str">
        <f t="shared" si="3"/>
        <v/>
      </c>
      <c r="B94" s="39"/>
      <c r="C94" s="39"/>
      <c r="D94" s="23"/>
      <c r="E94" s="23"/>
      <c r="F94" s="13" t="str">
        <f t="shared" si="4"/>
        <v/>
      </c>
      <c r="G94" s="12">
        <f t="shared" si="5"/>
        <v>93</v>
      </c>
    </row>
    <row r="95" spans="1:7" x14ac:dyDescent="0.2">
      <c r="A95" s="99" t="str">
        <f t="shared" si="3"/>
        <v/>
      </c>
      <c r="B95" s="39"/>
      <c r="C95" s="39"/>
      <c r="D95" s="23"/>
      <c r="E95" s="23"/>
      <c r="F95" s="13" t="str">
        <f t="shared" si="4"/>
        <v/>
      </c>
      <c r="G95" s="12">
        <f t="shared" si="5"/>
        <v>94</v>
      </c>
    </row>
    <row r="96" spans="1:7" x14ac:dyDescent="0.2">
      <c r="A96" s="99" t="str">
        <f t="shared" si="3"/>
        <v/>
      </c>
      <c r="B96" s="39"/>
      <c r="C96" s="39"/>
      <c r="D96" s="23"/>
      <c r="E96" s="23"/>
      <c r="F96" s="13" t="str">
        <f t="shared" si="4"/>
        <v/>
      </c>
      <c r="G96" s="12">
        <f t="shared" si="5"/>
        <v>95</v>
      </c>
    </row>
    <row r="97" spans="1:7" x14ac:dyDescent="0.2">
      <c r="A97" s="99" t="str">
        <f t="shared" si="3"/>
        <v/>
      </c>
      <c r="B97" s="39"/>
      <c r="C97" s="39"/>
      <c r="D97" s="23"/>
      <c r="E97" s="23"/>
      <c r="F97" s="13" t="str">
        <f t="shared" si="4"/>
        <v/>
      </c>
      <c r="G97" s="12">
        <f t="shared" si="5"/>
        <v>96</v>
      </c>
    </row>
    <row r="98" spans="1:7" x14ac:dyDescent="0.2">
      <c r="A98" s="99" t="str">
        <f t="shared" si="3"/>
        <v/>
      </c>
      <c r="B98" s="39"/>
      <c r="C98" s="39"/>
      <c r="D98" s="23"/>
      <c r="E98" s="23"/>
      <c r="F98" s="13" t="str">
        <f t="shared" si="4"/>
        <v/>
      </c>
      <c r="G98" s="12">
        <f t="shared" si="5"/>
        <v>97</v>
      </c>
    </row>
    <row r="99" spans="1:7" x14ac:dyDescent="0.2">
      <c r="A99" s="99" t="str">
        <f t="shared" si="3"/>
        <v/>
      </c>
      <c r="B99" s="39"/>
      <c r="C99" s="39"/>
      <c r="D99" s="23"/>
      <c r="E99" s="23"/>
      <c r="F99" s="13" t="str">
        <f t="shared" si="4"/>
        <v/>
      </c>
      <c r="G99" s="12">
        <f t="shared" si="5"/>
        <v>98</v>
      </c>
    </row>
    <row r="100" spans="1:7" x14ac:dyDescent="0.2">
      <c r="A100" s="99" t="str">
        <f t="shared" si="3"/>
        <v/>
      </c>
      <c r="B100" s="39"/>
      <c r="C100" s="39"/>
      <c r="D100" s="23"/>
      <c r="E100" s="23"/>
      <c r="F100" s="13" t="str">
        <f t="shared" si="4"/>
        <v/>
      </c>
      <c r="G100" s="12">
        <f t="shared" si="5"/>
        <v>99</v>
      </c>
    </row>
    <row r="101" spans="1:7" x14ac:dyDescent="0.2">
      <c r="A101" s="99" t="str">
        <f t="shared" si="3"/>
        <v/>
      </c>
      <c r="B101" s="39"/>
      <c r="C101" s="39"/>
      <c r="D101" s="23"/>
      <c r="E101" s="23"/>
      <c r="F101" s="13" t="str">
        <f t="shared" si="4"/>
        <v/>
      </c>
      <c r="G101" s="12">
        <f t="shared" si="5"/>
        <v>100</v>
      </c>
    </row>
    <row r="102" spans="1:7" x14ac:dyDescent="0.2">
      <c r="A102" s="99" t="str">
        <f t="shared" si="3"/>
        <v/>
      </c>
      <c r="B102" s="39"/>
      <c r="C102" s="39"/>
      <c r="D102" s="23"/>
      <c r="E102" s="23"/>
      <c r="F102" s="13" t="str">
        <f t="shared" si="4"/>
        <v/>
      </c>
      <c r="G102" s="12">
        <f t="shared" si="5"/>
        <v>101</v>
      </c>
    </row>
    <row r="103" spans="1:7" x14ac:dyDescent="0.2">
      <c r="A103" s="99" t="str">
        <f t="shared" si="3"/>
        <v/>
      </c>
      <c r="B103" s="39"/>
      <c r="C103" s="39"/>
      <c r="D103" s="23"/>
      <c r="E103" s="23"/>
      <c r="F103" s="13" t="str">
        <f t="shared" si="4"/>
        <v/>
      </c>
      <c r="G103" s="12">
        <f t="shared" si="5"/>
        <v>102</v>
      </c>
    </row>
    <row r="104" spans="1:7" x14ac:dyDescent="0.2">
      <c r="A104" s="99" t="str">
        <f t="shared" si="3"/>
        <v/>
      </c>
      <c r="B104" s="39"/>
      <c r="C104" s="39"/>
      <c r="D104" s="23"/>
      <c r="E104" s="23"/>
      <c r="F104" s="13" t="str">
        <f t="shared" si="4"/>
        <v/>
      </c>
      <c r="G104" s="12">
        <f t="shared" si="5"/>
        <v>103</v>
      </c>
    </row>
    <row r="105" spans="1:7" x14ac:dyDescent="0.2">
      <c r="A105" s="99" t="str">
        <f t="shared" si="3"/>
        <v/>
      </c>
      <c r="B105" s="39"/>
      <c r="C105" s="39"/>
      <c r="D105" s="23"/>
      <c r="E105" s="23"/>
      <c r="F105" s="13" t="str">
        <f t="shared" si="4"/>
        <v/>
      </c>
      <c r="G105" s="12">
        <f t="shared" si="5"/>
        <v>104</v>
      </c>
    </row>
    <row r="106" spans="1:7" x14ac:dyDescent="0.2">
      <c r="A106" s="99" t="str">
        <f t="shared" si="3"/>
        <v/>
      </c>
      <c r="B106" s="39"/>
      <c r="C106" s="39"/>
      <c r="D106" s="23"/>
      <c r="E106" s="23"/>
      <c r="F106" s="13" t="str">
        <f t="shared" si="4"/>
        <v/>
      </c>
      <c r="G106" s="12">
        <f t="shared" si="5"/>
        <v>105</v>
      </c>
    </row>
    <row r="107" spans="1:7" x14ac:dyDescent="0.2">
      <c r="A107" s="99" t="str">
        <f t="shared" si="3"/>
        <v/>
      </c>
      <c r="B107" s="39"/>
      <c r="C107" s="39"/>
      <c r="D107" s="23"/>
      <c r="E107" s="23"/>
      <c r="F107" s="13" t="str">
        <f t="shared" si="4"/>
        <v/>
      </c>
      <c r="G107" s="12">
        <f t="shared" si="5"/>
        <v>106</v>
      </c>
    </row>
    <row r="108" spans="1:7" x14ac:dyDescent="0.2">
      <c r="A108" s="99" t="str">
        <f t="shared" si="3"/>
        <v/>
      </c>
      <c r="B108" s="39"/>
      <c r="C108" s="39"/>
      <c r="D108" s="23"/>
      <c r="E108" s="23"/>
      <c r="F108" s="13" t="str">
        <f t="shared" si="4"/>
        <v/>
      </c>
      <c r="G108" s="12">
        <f t="shared" si="5"/>
        <v>107</v>
      </c>
    </row>
    <row r="109" spans="1:7" x14ac:dyDescent="0.2">
      <c r="A109" s="99" t="str">
        <f t="shared" si="3"/>
        <v/>
      </c>
      <c r="B109" s="39"/>
      <c r="C109" s="39"/>
      <c r="D109" s="23"/>
      <c r="E109" s="23"/>
      <c r="F109" s="13" t="str">
        <f t="shared" si="4"/>
        <v/>
      </c>
      <c r="G109" s="12">
        <f t="shared" si="5"/>
        <v>108</v>
      </c>
    </row>
    <row r="110" spans="1:7" x14ac:dyDescent="0.2">
      <c r="A110" s="99" t="str">
        <f t="shared" si="3"/>
        <v/>
      </c>
      <c r="B110" s="39"/>
      <c r="C110" s="39"/>
      <c r="D110" s="23"/>
      <c r="E110" s="23"/>
      <c r="F110" s="13" t="str">
        <f t="shared" si="4"/>
        <v/>
      </c>
      <c r="G110" s="12">
        <f t="shared" si="5"/>
        <v>109</v>
      </c>
    </row>
    <row r="111" spans="1:7" x14ac:dyDescent="0.2">
      <c r="A111" s="99" t="str">
        <f t="shared" si="3"/>
        <v/>
      </c>
      <c r="B111" s="39"/>
      <c r="C111" s="39"/>
      <c r="D111" s="23"/>
      <c r="E111" s="23"/>
      <c r="F111" s="13" t="str">
        <f t="shared" si="4"/>
        <v/>
      </c>
      <c r="G111" s="12">
        <f t="shared" si="5"/>
        <v>110</v>
      </c>
    </row>
    <row r="112" spans="1:7" x14ac:dyDescent="0.2">
      <c r="A112" s="99" t="str">
        <f t="shared" si="3"/>
        <v/>
      </c>
      <c r="B112" s="39"/>
      <c r="C112" s="39"/>
      <c r="D112" s="23"/>
      <c r="E112" s="23"/>
      <c r="F112" s="13" t="str">
        <f t="shared" si="4"/>
        <v/>
      </c>
      <c r="G112" s="12">
        <f t="shared" si="5"/>
        <v>111</v>
      </c>
    </row>
    <row r="113" spans="1:7" x14ac:dyDescent="0.2">
      <c r="A113" s="99" t="str">
        <f t="shared" si="3"/>
        <v/>
      </c>
      <c r="B113" s="39"/>
      <c r="C113" s="39"/>
      <c r="D113" s="23"/>
      <c r="E113" s="23"/>
      <c r="F113" s="13" t="str">
        <f t="shared" si="4"/>
        <v/>
      </c>
      <c r="G113" s="12">
        <f t="shared" si="5"/>
        <v>112</v>
      </c>
    </row>
    <row r="114" spans="1:7" x14ac:dyDescent="0.2">
      <c r="A114" s="99" t="str">
        <f t="shared" si="3"/>
        <v/>
      </c>
      <c r="B114" s="39"/>
      <c r="C114" s="39"/>
      <c r="D114" s="23"/>
      <c r="E114" s="23"/>
      <c r="F114" s="13" t="str">
        <f t="shared" si="4"/>
        <v/>
      </c>
      <c r="G114" s="12">
        <f t="shared" si="5"/>
        <v>113</v>
      </c>
    </row>
    <row r="115" spans="1:7" x14ac:dyDescent="0.2">
      <c r="A115" s="99" t="str">
        <f t="shared" si="3"/>
        <v/>
      </c>
      <c r="B115" s="39"/>
      <c r="C115" s="39"/>
      <c r="D115" s="23"/>
      <c r="E115" s="23"/>
      <c r="F115" s="13" t="str">
        <f t="shared" si="4"/>
        <v/>
      </c>
      <c r="G115" s="12">
        <f t="shared" si="5"/>
        <v>114</v>
      </c>
    </row>
    <row r="116" spans="1:7" x14ac:dyDescent="0.2">
      <c r="A116" s="99" t="str">
        <f t="shared" si="3"/>
        <v/>
      </c>
      <c r="B116" s="39"/>
      <c r="C116" s="39"/>
      <c r="D116" s="23"/>
      <c r="E116" s="23"/>
      <c r="F116" s="13" t="str">
        <f t="shared" si="4"/>
        <v/>
      </c>
      <c r="G116" s="12">
        <f t="shared" si="5"/>
        <v>115</v>
      </c>
    </row>
    <row r="117" spans="1:7" x14ac:dyDescent="0.2">
      <c r="A117" s="99" t="str">
        <f t="shared" si="3"/>
        <v/>
      </c>
      <c r="B117" s="39"/>
      <c r="C117" s="39"/>
      <c r="D117" s="23"/>
      <c r="E117" s="23"/>
      <c r="F117" s="13" t="str">
        <f t="shared" si="4"/>
        <v/>
      </c>
      <c r="G117" s="12">
        <f t="shared" si="5"/>
        <v>116</v>
      </c>
    </row>
    <row r="118" spans="1:7" x14ac:dyDescent="0.2">
      <c r="A118" s="99" t="str">
        <f t="shared" si="3"/>
        <v/>
      </c>
      <c r="B118" s="39"/>
      <c r="C118" s="39"/>
      <c r="D118" s="23"/>
      <c r="E118" s="23"/>
      <c r="F118" s="13" t="str">
        <f t="shared" si="4"/>
        <v/>
      </c>
      <c r="G118" s="12">
        <f t="shared" si="5"/>
        <v>117</v>
      </c>
    </row>
    <row r="119" spans="1:7" x14ac:dyDescent="0.2">
      <c r="A119" s="99" t="str">
        <f t="shared" si="3"/>
        <v/>
      </c>
      <c r="B119" s="39"/>
      <c r="C119" s="39"/>
      <c r="D119" s="23"/>
      <c r="E119" s="23"/>
      <c r="F119" s="13" t="str">
        <f t="shared" si="4"/>
        <v/>
      </c>
      <c r="G119" s="12">
        <f t="shared" si="5"/>
        <v>118</v>
      </c>
    </row>
    <row r="120" spans="1:7" x14ac:dyDescent="0.2">
      <c r="A120" s="99" t="str">
        <f t="shared" si="3"/>
        <v/>
      </c>
      <c r="B120" s="39"/>
      <c r="C120" s="39"/>
      <c r="D120" s="23"/>
      <c r="E120" s="23"/>
      <c r="F120" s="13" t="str">
        <f t="shared" si="4"/>
        <v/>
      </c>
      <c r="G120" s="12">
        <f t="shared" si="5"/>
        <v>119</v>
      </c>
    </row>
    <row r="121" spans="1:7" x14ac:dyDescent="0.2">
      <c r="A121" s="99" t="str">
        <f t="shared" si="3"/>
        <v/>
      </c>
      <c r="B121" s="39"/>
      <c r="C121" s="39"/>
      <c r="D121" s="23"/>
      <c r="E121" s="23"/>
      <c r="F121" s="13" t="str">
        <f t="shared" si="4"/>
        <v/>
      </c>
      <c r="G121" s="12">
        <f t="shared" si="5"/>
        <v>120</v>
      </c>
    </row>
    <row r="122" spans="1:7" x14ac:dyDescent="0.2">
      <c r="A122" s="99" t="str">
        <f t="shared" si="3"/>
        <v/>
      </c>
      <c r="B122" s="39"/>
      <c r="C122" s="39"/>
      <c r="D122" s="23"/>
      <c r="E122" s="38"/>
      <c r="F122" s="13" t="str">
        <f t="shared" ref="F122:F145" si="6">IF(D122=D121,A121,G122)</f>
        <v/>
      </c>
      <c r="G122" s="12">
        <f t="shared" ref="G122:G145" si="7">SUM(G121+1)</f>
        <v>121</v>
      </c>
    </row>
    <row r="123" spans="1:7" x14ac:dyDescent="0.2">
      <c r="A123" s="99" t="str">
        <f t="shared" si="3"/>
        <v/>
      </c>
      <c r="B123" s="39"/>
      <c r="C123" s="39"/>
      <c r="D123" s="23"/>
      <c r="E123" s="38"/>
      <c r="F123" s="13" t="str">
        <f t="shared" si="6"/>
        <v/>
      </c>
      <c r="G123" s="12">
        <f t="shared" si="7"/>
        <v>122</v>
      </c>
    </row>
    <row r="124" spans="1:7" x14ac:dyDescent="0.2">
      <c r="A124" s="99" t="str">
        <f t="shared" si="3"/>
        <v/>
      </c>
      <c r="B124" s="39"/>
      <c r="C124" s="39"/>
      <c r="D124" s="23"/>
      <c r="E124" s="38"/>
      <c r="F124" s="13" t="str">
        <f t="shared" si="6"/>
        <v/>
      </c>
      <c r="G124" s="12">
        <f t="shared" si="7"/>
        <v>123</v>
      </c>
    </row>
    <row r="125" spans="1:7" x14ac:dyDescent="0.2">
      <c r="A125" s="99" t="str">
        <f t="shared" si="3"/>
        <v/>
      </c>
      <c r="B125" s="39"/>
      <c r="C125" s="39"/>
      <c r="D125" s="23"/>
      <c r="E125" s="38"/>
      <c r="F125" s="13" t="str">
        <f t="shared" si="6"/>
        <v/>
      </c>
      <c r="G125" s="12">
        <f t="shared" si="7"/>
        <v>124</v>
      </c>
    </row>
    <row r="126" spans="1:7" x14ac:dyDescent="0.2">
      <c r="A126" s="99" t="str">
        <f t="shared" si="3"/>
        <v/>
      </c>
      <c r="B126" s="39"/>
      <c r="C126" s="39"/>
      <c r="D126" s="23"/>
      <c r="E126" s="38"/>
      <c r="F126" s="13" t="str">
        <f t="shared" si="6"/>
        <v/>
      </c>
      <c r="G126" s="12">
        <f t="shared" si="7"/>
        <v>125</v>
      </c>
    </row>
    <row r="127" spans="1:7" x14ac:dyDescent="0.2">
      <c r="A127" s="99" t="str">
        <f t="shared" si="3"/>
        <v/>
      </c>
      <c r="B127" s="39"/>
      <c r="C127" s="39"/>
      <c r="D127" s="23"/>
      <c r="E127" s="38"/>
      <c r="F127" s="13" t="str">
        <f t="shared" si="6"/>
        <v/>
      </c>
      <c r="G127" s="12">
        <f t="shared" si="7"/>
        <v>126</v>
      </c>
    </row>
    <row r="128" spans="1:7" x14ac:dyDescent="0.2">
      <c r="A128" s="99" t="str">
        <f t="shared" si="3"/>
        <v/>
      </c>
      <c r="B128" s="39"/>
      <c r="C128" s="39"/>
      <c r="D128" s="23"/>
      <c r="E128" s="38"/>
      <c r="F128" s="13" t="str">
        <f t="shared" si="6"/>
        <v/>
      </c>
      <c r="G128" s="12">
        <f t="shared" si="7"/>
        <v>127</v>
      </c>
    </row>
    <row r="129" spans="1:7" x14ac:dyDescent="0.2">
      <c r="A129" s="99" t="str">
        <f t="shared" si="3"/>
        <v/>
      </c>
      <c r="B129" s="39"/>
      <c r="C129" s="39"/>
      <c r="D129" s="23"/>
      <c r="E129" s="38"/>
      <c r="F129" s="13" t="str">
        <f t="shared" si="6"/>
        <v/>
      </c>
      <c r="G129" s="12">
        <f t="shared" si="7"/>
        <v>128</v>
      </c>
    </row>
    <row r="130" spans="1:7" x14ac:dyDescent="0.2">
      <c r="A130" s="99" t="str">
        <f t="shared" si="3"/>
        <v/>
      </c>
      <c r="B130" s="39"/>
      <c r="C130" s="39"/>
      <c r="D130" s="23"/>
      <c r="E130" s="38"/>
      <c r="F130" s="13" t="str">
        <f t="shared" si="6"/>
        <v/>
      </c>
      <c r="G130" s="12">
        <f t="shared" si="7"/>
        <v>129</v>
      </c>
    </row>
    <row r="131" spans="1:7" x14ac:dyDescent="0.2">
      <c r="A131" s="99" t="str">
        <f t="shared" si="3"/>
        <v/>
      </c>
      <c r="B131" s="39"/>
      <c r="C131" s="39"/>
      <c r="D131" s="23"/>
      <c r="E131" s="38"/>
      <c r="F131" s="13" t="str">
        <f t="shared" si="6"/>
        <v/>
      </c>
      <c r="G131" s="12">
        <f t="shared" si="7"/>
        <v>130</v>
      </c>
    </row>
    <row r="132" spans="1:7" x14ac:dyDescent="0.2">
      <c r="A132" s="99" t="str">
        <f>IF(B132="","",F132)</f>
        <v/>
      </c>
      <c r="B132" s="39"/>
      <c r="C132" s="39"/>
      <c r="D132" s="23"/>
      <c r="E132" s="38"/>
      <c r="F132" s="13" t="str">
        <f t="shared" si="6"/>
        <v/>
      </c>
      <c r="G132" s="12">
        <f t="shared" si="7"/>
        <v>131</v>
      </c>
    </row>
    <row r="133" spans="1:7" x14ac:dyDescent="0.2">
      <c r="A133" s="99" t="str">
        <f>IF(B133="","",F133)</f>
        <v/>
      </c>
      <c r="B133" s="39"/>
      <c r="C133" s="39"/>
      <c r="D133" s="23"/>
      <c r="E133" s="38"/>
      <c r="F133" s="13" t="str">
        <f t="shared" si="6"/>
        <v/>
      </c>
      <c r="G133" s="12">
        <f t="shared" si="7"/>
        <v>132</v>
      </c>
    </row>
    <row r="134" spans="1:7" x14ac:dyDescent="0.2">
      <c r="A134" s="99" t="str">
        <f t="shared" ref="A134:A145" si="8">IF(B134="","",F134)</f>
        <v/>
      </c>
      <c r="B134" s="39"/>
      <c r="C134" s="39"/>
      <c r="D134" s="23"/>
      <c r="E134" s="38"/>
      <c r="F134" s="13" t="str">
        <f t="shared" si="6"/>
        <v/>
      </c>
      <c r="G134" s="12">
        <f t="shared" si="7"/>
        <v>133</v>
      </c>
    </row>
    <row r="135" spans="1:7" x14ac:dyDescent="0.2">
      <c r="A135" s="99" t="str">
        <f t="shared" si="8"/>
        <v/>
      </c>
      <c r="B135" s="39"/>
      <c r="C135" s="39"/>
      <c r="D135" s="23"/>
      <c r="E135" s="38"/>
      <c r="F135" s="13" t="str">
        <f t="shared" si="6"/>
        <v/>
      </c>
      <c r="G135" s="12">
        <f t="shared" si="7"/>
        <v>134</v>
      </c>
    </row>
    <row r="136" spans="1:7" x14ac:dyDescent="0.2">
      <c r="A136" s="99" t="str">
        <f t="shared" si="8"/>
        <v/>
      </c>
      <c r="B136" s="39"/>
      <c r="C136" s="39"/>
      <c r="D136" s="23"/>
      <c r="E136" s="38"/>
      <c r="F136" s="13" t="str">
        <f t="shared" si="6"/>
        <v/>
      </c>
      <c r="G136" s="12">
        <f t="shared" si="7"/>
        <v>135</v>
      </c>
    </row>
    <row r="137" spans="1:7" x14ac:dyDescent="0.2">
      <c r="A137" s="99" t="str">
        <f t="shared" si="8"/>
        <v/>
      </c>
      <c r="B137" s="39"/>
      <c r="C137" s="39"/>
      <c r="D137" s="23"/>
      <c r="E137" s="38"/>
      <c r="F137" s="13" t="str">
        <f t="shared" si="6"/>
        <v/>
      </c>
      <c r="G137" s="12">
        <f t="shared" si="7"/>
        <v>136</v>
      </c>
    </row>
    <row r="138" spans="1:7" x14ac:dyDescent="0.2">
      <c r="A138" s="99" t="str">
        <f t="shared" si="8"/>
        <v/>
      </c>
      <c r="B138" s="39"/>
      <c r="C138" s="39"/>
      <c r="D138" s="23"/>
      <c r="E138" s="38"/>
      <c r="F138" s="13" t="str">
        <f t="shared" si="6"/>
        <v/>
      </c>
      <c r="G138" s="12">
        <f t="shared" si="7"/>
        <v>137</v>
      </c>
    </row>
    <row r="139" spans="1:7" x14ac:dyDescent="0.2">
      <c r="A139" s="99" t="str">
        <f t="shared" si="8"/>
        <v/>
      </c>
      <c r="B139" s="39"/>
      <c r="C139" s="39"/>
      <c r="D139" s="23"/>
      <c r="E139" s="38"/>
      <c r="F139" s="13" t="str">
        <f t="shared" si="6"/>
        <v/>
      </c>
      <c r="G139" s="12">
        <f t="shared" si="7"/>
        <v>138</v>
      </c>
    </row>
    <row r="140" spans="1:7" x14ac:dyDescent="0.2">
      <c r="A140" s="99" t="str">
        <f t="shared" si="8"/>
        <v/>
      </c>
      <c r="B140" s="39"/>
      <c r="C140" s="39"/>
      <c r="D140" s="23"/>
      <c r="E140" s="38"/>
      <c r="F140" s="13" t="str">
        <f t="shared" si="6"/>
        <v/>
      </c>
      <c r="G140" s="12">
        <f t="shared" si="7"/>
        <v>139</v>
      </c>
    </row>
    <row r="141" spans="1:7" x14ac:dyDescent="0.2">
      <c r="A141" s="99" t="str">
        <f t="shared" si="8"/>
        <v/>
      </c>
      <c r="B141" s="39"/>
      <c r="C141" s="39"/>
      <c r="D141" s="23"/>
      <c r="E141" s="38"/>
      <c r="F141" s="13" t="str">
        <f t="shared" si="6"/>
        <v/>
      </c>
      <c r="G141" s="12">
        <f t="shared" si="7"/>
        <v>140</v>
      </c>
    </row>
    <row r="142" spans="1:7" x14ac:dyDescent="0.2">
      <c r="A142" s="99" t="str">
        <f t="shared" si="8"/>
        <v/>
      </c>
      <c r="B142" s="39"/>
      <c r="C142" s="39"/>
      <c r="D142" s="23"/>
      <c r="E142" s="38"/>
      <c r="F142" s="13" t="str">
        <f t="shared" si="6"/>
        <v/>
      </c>
      <c r="G142" s="12">
        <f t="shared" si="7"/>
        <v>141</v>
      </c>
    </row>
    <row r="143" spans="1:7" x14ac:dyDescent="0.2">
      <c r="A143" s="99" t="str">
        <f t="shared" si="8"/>
        <v/>
      </c>
      <c r="B143" s="39"/>
      <c r="C143" s="39"/>
      <c r="D143" s="23"/>
      <c r="E143" s="38"/>
      <c r="F143" s="13" t="str">
        <f t="shared" si="6"/>
        <v/>
      </c>
      <c r="G143" s="12">
        <f t="shared" si="7"/>
        <v>142</v>
      </c>
    </row>
    <row r="144" spans="1:7" x14ac:dyDescent="0.2">
      <c r="A144" s="99" t="str">
        <f t="shared" si="8"/>
        <v/>
      </c>
      <c r="B144" s="39"/>
      <c r="C144" s="39"/>
      <c r="D144" s="23"/>
      <c r="E144" s="38"/>
      <c r="F144" s="13" t="str">
        <f t="shared" si="6"/>
        <v/>
      </c>
      <c r="G144" s="12">
        <f t="shared" si="7"/>
        <v>143</v>
      </c>
    </row>
    <row r="145" spans="1:7" x14ac:dyDescent="0.2">
      <c r="A145" s="99" t="str">
        <f t="shared" si="8"/>
        <v/>
      </c>
      <c r="B145" s="39"/>
      <c r="C145" s="39"/>
      <c r="D145" s="23"/>
      <c r="E145" s="38"/>
      <c r="F145" s="13" t="str">
        <f t="shared" si="6"/>
        <v/>
      </c>
      <c r="G145" s="12">
        <f t="shared" si="7"/>
        <v>144</v>
      </c>
    </row>
  </sheetData>
  <sheetProtection sheet="1" objects="1" scenarios="1" selectLockedCells="1"/>
  <sortState ref="B2:D81">
    <sortCondition descending="1" ref="D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E145"/>
  <sheetViews>
    <sheetView showGridLines="0" workbookViewId="0">
      <selection activeCell="I3" sqref="I3"/>
    </sheetView>
  </sheetViews>
  <sheetFormatPr defaultRowHeight="11.25" x14ac:dyDescent="0.2"/>
  <cols>
    <col min="1" max="1" width="7.42578125" style="6" bestFit="1" customWidth="1"/>
    <col min="2" max="2" width="18.5703125" style="1" customWidth="1"/>
    <col min="3" max="3" width="9.140625" style="1"/>
    <col min="4" max="5" width="9.140625" style="1" hidden="1" customWidth="1"/>
    <col min="6" max="16384" width="9.140625" style="1"/>
  </cols>
  <sheetData>
    <row r="1" spans="1:5" ht="33.75" customHeight="1" x14ac:dyDescent="0.2">
      <c r="A1" s="21" t="s">
        <v>4</v>
      </c>
      <c r="B1" s="21" t="s">
        <v>2</v>
      </c>
      <c r="C1" s="22" t="s">
        <v>19</v>
      </c>
    </row>
    <row r="2" spans="1:5" x14ac:dyDescent="0.2">
      <c r="A2" s="17">
        <v>1</v>
      </c>
      <c r="B2" s="18" t="s">
        <v>149</v>
      </c>
      <c r="C2" s="18">
        <v>5</v>
      </c>
      <c r="D2" s="5">
        <v>1</v>
      </c>
      <c r="E2" s="1">
        <v>1</v>
      </c>
    </row>
    <row r="3" spans="1:5" x14ac:dyDescent="0.2">
      <c r="A3" s="17">
        <f>IF(B3="","",D3)</f>
        <v>2</v>
      </c>
      <c r="B3" s="18" t="s">
        <v>180</v>
      </c>
      <c r="C3" s="18">
        <v>3</v>
      </c>
      <c r="D3" s="5">
        <f>IF(C3=C2,A2,E3)</f>
        <v>2</v>
      </c>
      <c r="E3" s="1">
        <f>SUM(E2+1)</f>
        <v>2</v>
      </c>
    </row>
    <row r="4" spans="1:5" x14ac:dyDescent="0.2">
      <c r="A4" s="17">
        <f t="shared" ref="A4:A67" si="0">IF(B4="","",D4)</f>
        <v>2</v>
      </c>
      <c r="B4" s="18" t="s">
        <v>154</v>
      </c>
      <c r="C4" s="18">
        <v>3</v>
      </c>
      <c r="D4" s="5">
        <f>IF(C4=C3,A3,E4)</f>
        <v>2</v>
      </c>
      <c r="E4" s="1">
        <f t="shared" ref="E4:E67" si="1">SUM(E3+1)</f>
        <v>3</v>
      </c>
    </row>
    <row r="5" spans="1:5" x14ac:dyDescent="0.2">
      <c r="A5" s="17">
        <f t="shared" si="0"/>
        <v>2</v>
      </c>
      <c r="B5" s="18" t="s">
        <v>237</v>
      </c>
      <c r="C5" s="18">
        <v>3</v>
      </c>
      <c r="D5" s="5">
        <f t="shared" ref="D5:D68" si="2">IF(C5=C4,A4,E5)</f>
        <v>2</v>
      </c>
      <c r="E5" s="1">
        <f t="shared" si="1"/>
        <v>4</v>
      </c>
    </row>
    <row r="6" spans="1:5" x14ac:dyDescent="0.2">
      <c r="A6" s="17">
        <f t="shared" si="0"/>
        <v>5</v>
      </c>
      <c r="B6" s="18" t="s">
        <v>147</v>
      </c>
      <c r="C6" s="18">
        <v>2</v>
      </c>
      <c r="D6" s="5">
        <f t="shared" si="2"/>
        <v>5</v>
      </c>
      <c r="E6" s="1">
        <f t="shared" si="1"/>
        <v>5</v>
      </c>
    </row>
    <row r="7" spans="1:5" x14ac:dyDescent="0.2">
      <c r="A7" s="17">
        <f t="shared" si="0"/>
        <v>5</v>
      </c>
      <c r="B7" s="18" t="s">
        <v>153</v>
      </c>
      <c r="C7" s="18">
        <v>2</v>
      </c>
      <c r="D7" s="5">
        <f t="shared" si="2"/>
        <v>5</v>
      </c>
      <c r="E7" s="1">
        <f t="shared" si="1"/>
        <v>6</v>
      </c>
    </row>
    <row r="8" spans="1:5" x14ac:dyDescent="0.2">
      <c r="A8" s="17">
        <f t="shared" si="0"/>
        <v>5</v>
      </c>
      <c r="B8" s="18" t="s">
        <v>151</v>
      </c>
      <c r="C8" s="18">
        <v>2</v>
      </c>
      <c r="D8" s="5">
        <f t="shared" si="2"/>
        <v>5</v>
      </c>
      <c r="E8" s="1">
        <f t="shared" si="1"/>
        <v>7</v>
      </c>
    </row>
    <row r="9" spans="1:5" x14ac:dyDescent="0.2">
      <c r="A9" s="17">
        <f t="shared" si="0"/>
        <v>5</v>
      </c>
      <c r="B9" s="18" t="s">
        <v>184</v>
      </c>
      <c r="C9" s="18">
        <v>2</v>
      </c>
      <c r="D9" s="5">
        <f t="shared" si="2"/>
        <v>5</v>
      </c>
      <c r="E9" s="1">
        <f t="shared" si="1"/>
        <v>8</v>
      </c>
    </row>
    <row r="10" spans="1:5" x14ac:dyDescent="0.2">
      <c r="A10" s="17">
        <f t="shared" si="0"/>
        <v>5</v>
      </c>
      <c r="B10" s="18" t="s">
        <v>142</v>
      </c>
      <c r="C10" s="18">
        <v>2</v>
      </c>
      <c r="D10" s="5">
        <f t="shared" si="2"/>
        <v>5</v>
      </c>
      <c r="E10" s="1">
        <f t="shared" si="1"/>
        <v>9</v>
      </c>
    </row>
    <row r="11" spans="1:5" x14ac:dyDescent="0.2">
      <c r="A11" s="17">
        <f t="shared" si="0"/>
        <v>10</v>
      </c>
      <c r="B11" s="18" t="s">
        <v>150</v>
      </c>
      <c r="C11" s="18">
        <v>1</v>
      </c>
      <c r="D11" s="5">
        <f t="shared" si="2"/>
        <v>10</v>
      </c>
      <c r="E11" s="1">
        <f t="shared" si="1"/>
        <v>10</v>
      </c>
    </row>
    <row r="12" spans="1:5" x14ac:dyDescent="0.2">
      <c r="A12" s="17">
        <f t="shared" si="0"/>
        <v>10</v>
      </c>
      <c r="B12" s="18" t="s">
        <v>339</v>
      </c>
      <c r="C12" s="18">
        <v>1</v>
      </c>
      <c r="D12" s="5">
        <f t="shared" si="2"/>
        <v>10</v>
      </c>
      <c r="E12" s="1">
        <f t="shared" si="1"/>
        <v>11</v>
      </c>
    </row>
    <row r="13" spans="1:5" x14ac:dyDescent="0.2">
      <c r="A13" s="17">
        <f t="shared" si="0"/>
        <v>10</v>
      </c>
      <c r="B13" s="18" t="s">
        <v>226</v>
      </c>
      <c r="C13" s="18">
        <v>1</v>
      </c>
      <c r="D13" s="5">
        <f t="shared" si="2"/>
        <v>10</v>
      </c>
      <c r="E13" s="1">
        <f t="shared" si="1"/>
        <v>12</v>
      </c>
    </row>
    <row r="14" spans="1:5" x14ac:dyDescent="0.2">
      <c r="A14" s="17">
        <f t="shared" si="0"/>
        <v>10</v>
      </c>
      <c r="B14" s="18" t="s">
        <v>152</v>
      </c>
      <c r="C14" s="18">
        <v>1</v>
      </c>
      <c r="D14" s="5">
        <f t="shared" si="2"/>
        <v>10</v>
      </c>
      <c r="E14" s="1">
        <f t="shared" si="1"/>
        <v>13</v>
      </c>
    </row>
    <row r="15" spans="1:5" x14ac:dyDescent="0.2">
      <c r="A15" s="17">
        <f t="shared" si="0"/>
        <v>10</v>
      </c>
      <c r="B15" s="18" t="s">
        <v>143</v>
      </c>
      <c r="C15" s="18">
        <v>1</v>
      </c>
      <c r="D15" s="5">
        <f t="shared" si="2"/>
        <v>10</v>
      </c>
      <c r="E15" s="1">
        <f t="shared" si="1"/>
        <v>14</v>
      </c>
    </row>
    <row r="16" spans="1:5" x14ac:dyDescent="0.2">
      <c r="A16" s="17">
        <f t="shared" si="0"/>
        <v>10</v>
      </c>
      <c r="B16" s="18" t="s">
        <v>232</v>
      </c>
      <c r="C16" s="18">
        <v>1</v>
      </c>
      <c r="D16" s="5">
        <f t="shared" si="2"/>
        <v>10</v>
      </c>
      <c r="E16" s="1">
        <f t="shared" si="1"/>
        <v>15</v>
      </c>
    </row>
    <row r="17" spans="1:5" x14ac:dyDescent="0.2">
      <c r="A17" s="17">
        <f t="shared" si="0"/>
        <v>10</v>
      </c>
      <c r="B17" s="18" t="s">
        <v>224</v>
      </c>
      <c r="C17" s="18">
        <v>1</v>
      </c>
      <c r="D17" s="5">
        <f t="shared" si="2"/>
        <v>10</v>
      </c>
      <c r="E17" s="1">
        <f t="shared" si="1"/>
        <v>16</v>
      </c>
    </row>
    <row r="18" spans="1:5" x14ac:dyDescent="0.2">
      <c r="A18" s="17">
        <f t="shared" si="0"/>
        <v>10</v>
      </c>
      <c r="B18" s="18" t="s">
        <v>165</v>
      </c>
      <c r="C18" s="18">
        <v>1</v>
      </c>
      <c r="D18" s="5">
        <f t="shared" si="2"/>
        <v>10</v>
      </c>
      <c r="E18" s="1">
        <f t="shared" si="1"/>
        <v>17</v>
      </c>
    </row>
    <row r="19" spans="1:5" x14ac:dyDescent="0.2">
      <c r="A19" s="17">
        <f t="shared" si="0"/>
        <v>10</v>
      </c>
      <c r="B19" s="18" t="s">
        <v>233</v>
      </c>
      <c r="C19" s="18">
        <v>1</v>
      </c>
      <c r="D19" s="5">
        <f t="shared" si="2"/>
        <v>10</v>
      </c>
      <c r="E19" s="1">
        <f t="shared" si="1"/>
        <v>18</v>
      </c>
    </row>
    <row r="20" spans="1:5" x14ac:dyDescent="0.2">
      <c r="A20" s="17">
        <f t="shared" si="0"/>
        <v>10</v>
      </c>
      <c r="B20" s="18" t="s">
        <v>195</v>
      </c>
      <c r="C20" s="18">
        <v>1</v>
      </c>
      <c r="D20" s="5">
        <f t="shared" si="2"/>
        <v>10</v>
      </c>
      <c r="E20" s="1">
        <f t="shared" si="1"/>
        <v>19</v>
      </c>
    </row>
    <row r="21" spans="1:5" x14ac:dyDescent="0.2">
      <c r="A21" s="17">
        <f t="shared" si="0"/>
        <v>10</v>
      </c>
      <c r="B21" s="18" t="s">
        <v>191</v>
      </c>
      <c r="C21" s="18">
        <v>1</v>
      </c>
      <c r="D21" s="5">
        <f t="shared" si="2"/>
        <v>10</v>
      </c>
      <c r="E21" s="1">
        <f t="shared" si="1"/>
        <v>20</v>
      </c>
    </row>
    <row r="22" spans="1:5" x14ac:dyDescent="0.2">
      <c r="A22" s="17">
        <f t="shared" si="0"/>
        <v>10</v>
      </c>
      <c r="B22" s="18" t="s">
        <v>274</v>
      </c>
      <c r="C22" s="18">
        <v>1</v>
      </c>
      <c r="D22" s="5">
        <f t="shared" si="2"/>
        <v>10</v>
      </c>
      <c r="E22" s="1">
        <f t="shared" si="1"/>
        <v>21</v>
      </c>
    </row>
    <row r="23" spans="1:5" x14ac:dyDescent="0.2">
      <c r="A23" s="17">
        <f t="shared" si="0"/>
        <v>10</v>
      </c>
      <c r="B23" s="18" t="s">
        <v>256</v>
      </c>
      <c r="C23" s="18">
        <v>1</v>
      </c>
      <c r="D23" s="5">
        <f t="shared" si="2"/>
        <v>10</v>
      </c>
      <c r="E23" s="1">
        <f t="shared" si="1"/>
        <v>22</v>
      </c>
    </row>
    <row r="24" spans="1:5" x14ac:dyDescent="0.2">
      <c r="A24" s="17">
        <f t="shared" si="0"/>
        <v>10</v>
      </c>
      <c r="B24" s="18" t="s">
        <v>185</v>
      </c>
      <c r="C24" s="18">
        <v>1</v>
      </c>
      <c r="D24" s="5">
        <f t="shared" si="2"/>
        <v>10</v>
      </c>
      <c r="E24" s="1">
        <f t="shared" si="1"/>
        <v>23</v>
      </c>
    </row>
    <row r="25" spans="1:5" x14ac:dyDescent="0.2">
      <c r="A25" s="17">
        <f t="shared" si="0"/>
        <v>10</v>
      </c>
      <c r="B25" s="18" t="s">
        <v>141</v>
      </c>
      <c r="C25" s="18">
        <v>1</v>
      </c>
      <c r="D25" s="5">
        <f t="shared" si="2"/>
        <v>10</v>
      </c>
      <c r="E25" s="1">
        <f t="shared" si="1"/>
        <v>24</v>
      </c>
    </row>
    <row r="26" spans="1:5" x14ac:dyDescent="0.2">
      <c r="A26" s="99" t="str">
        <f t="shared" si="0"/>
        <v/>
      </c>
      <c r="B26" s="39"/>
      <c r="C26" s="39"/>
      <c r="D26" s="5">
        <f t="shared" si="2"/>
        <v>25</v>
      </c>
      <c r="E26" s="1">
        <f t="shared" si="1"/>
        <v>25</v>
      </c>
    </row>
    <row r="27" spans="1:5" x14ac:dyDescent="0.2">
      <c r="A27" s="99" t="str">
        <f t="shared" si="0"/>
        <v/>
      </c>
      <c r="B27" s="39"/>
      <c r="C27" s="39"/>
      <c r="D27" s="5" t="str">
        <f t="shared" si="2"/>
        <v/>
      </c>
      <c r="E27" s="1">
        <f t="shared" si="1"/>
        <v>26</v>
      </c>
    </row>
    <row r="28" spans="1:5" x14ac:dyDescent="0.2">
      <c r="A28" s="99" t="str">
        <f t="shared" si="0"/>
        <v/>
      </c>
      <c r="B28" s="39"/>
      <c r="C28" s="39"/>
      <c r="D28" s="5" t="str">
        <f t="shared" si="2"/>
        <v/>
      </c>
      <c r="E28" s="1">
        <f t="shared" si="1"/>
        <v>27</v>
      </c>
    </row>
    <row r="29" spans="1:5" x14ac:dyDescent="0.2">
      <c r="A29" s="99" t="str">
        <f t="shared" si="0"/>
        <v/>
      </c>
      <c r="B29" s="39"/>
      <c r="C29" s="39"/>
      <c r="D29" s="5" t="str">
        <f t="shared" si="2"/>
        <v/>
      </c>
      <c r="E29" s="1">
        <f t="shared" si="1"/>
        <v>28</v>
      </c>
    </row>
    <row r="30" spans="1:5" x14ac:dyDescent="0.2">
      <c r="A30" s="99" t="str">
        <f t="shared" si="0"/>
        <v/>
      </c>
      <c r="B30" s="39"/>
      <c r="C30" s="39"/>
      <c r="D30" s="5" t="str">
        <f t="shared" si="2"/>
        <v/>
      </c>
      <c r="E30" s="1">
        <f t="shared" si="1"/>
        <v>29</v>
      </c>
    </row>
    <row r="31" spans="1:5" x14ac:dyDescent="0.2">
      <c r="A31" s="99" t="str">
        <f t="shared" si="0"/>
        <v/>
      </c>
      <c r="B31" s="39"/>
      <c r="C31" s="39"/>
      <c r="D31" s="5" t="str">
        <f t="shared" si="2"/>
        <v/>
      </c>
      <c r="E31" s="1">
        <f t="shared" si="1"/>
        <v>30</v>
      </c>
    </row>
    <row r="32" spans="1:5" x14ac:dyDescent="0.2">
      <c r="A32" s="99" t="str">
        <f t="shared" si="0"/>
        <v/>
      </c>
      <c r="B32" s="39"/>
      <c r="C32" s="39"/>
      <c r="D32" s="5" t="str">
        <f t="shared" si="2"/>
        <v/>
      </c>
      <c r="E32" s="1">
        <f t="shared" si="1"/>
        <v>31</v>
      </c>
    </row>
    <row r="33" spans="1:5" x14ac:dyDescent="0.2">
      <c r="A33" s="99" t="str">
        <f t="shared" si="0"/>
        <v/>
      </c>
      <c r="B33" s="39"/>
      <c r="C33" s="39"/>
      <c r="D33" s="5" t="str">
        <f t="shared" si="2"/>
        <v/>
      </c>
      <c r="E33" s="1">
        <f t="shared" si="1"/>
        <v>32</v>
      </c>
    </row>
    <row r="34" spans="1:5" x14ac:dyDescent="0.2">
      <c r="A34" s="99" t="str">
        <f t="shared" si="0"/>
        <v/>
      </c>
      <c r="B34" s="39"/>
      <c r="C34" s="39"/>
      <c r="D34" s="5" t="str">
        <f t="shared" si="2"/>
        <v/>
      </c>
      <c r="E34" s="1">
        <f t="shared" si="1"/>
        <v>33</v>
      </c>
    </row>
    <row r="35" spans="1:5" x14ac:dyDescent="0.2">
      <c r="A35" s="99" t="str">
        <f t="shared" si="0"/>
        <v/>
      </c>
      <c r="B35" s="39"/>
      <c r="C35" s="39"/>
      <c r="D35" s="5" t="str">
        <f t="shared" si="2"/>
        <v/>
      </c>
      <c r="E35" s="1">
        <f t="shared" si="1"/>
        <v>34</v>
      </c>
    </row>
    <row r="36" spans="1:5" x14ac:dyDescent="0.2">
      <c r="A36" s="99" t="str">
        <f t="shared" si="0"/>
        <v/>
      </c>
      <c r="B36" s="39"/>
      <c r="C36" s="39"/>
      <c r="D36" s="5" t="str">
        <f t="shared" si="2"/>
        <v/>
      </c>
      <c r="E36" s="1">
        <f t="shared" si="1"/>
        <v>35</v>
      </c>
    </row>
    <row r="37" spans="1:5" x14ac:dyDescent="0.2">
      <c r="A37" s="99" t="str">
        <f t="shared" si="0"/>
        <v/>
      </c>
      <c r="B37" s="39"/>
      <c r="C37" s="39"/>
      <c r="D37" s="5" t="str">
        <f t="shared" si="2"/>
        <v/>
      </c>
      <c r="E37" s="1">
        <f t="shared" si="1"/>
        <v>36</v>
      </c>
    </row>
    <row r="38" spans="1:5" x14ac:dyDescent="0.2">
      <c r="A38" s="99" t="str">
        <f t="shared" si="0"/>
        <v/>
      </c>
      <c r="B38" s="39"/>
      <c r="C38" s="39"/>
      <c r="D38" s="5" t="str">
        <f t="shared" si="2"/>
        <v/>
      </c>
      <c r="E38" s="1">
        <f t="shared" si="1"/>
        <v>37</v>
      </c>
    </row>
    <row r="39" spans="1:5" x14ac:dyDescent="0.2">
      <c r="A39" s="99" t="str">
        <f t="shared" si="0"/>
        <v/>
      </c>
      <c r="B39" s="39"/>
      <c r="C39" s="39"/>
      <c r="D39" s="5" t="str">
        <f t="shared" si="2"/>
        <v/>
      </c>
      <c r="E39" s="1">
        <f t="shared" si="1"/>
        <v>38</v>
      </c>
    </row>
    <row r="40" spans="1:5" x14ac:dyDescent="0.2">
      <c r="A40" s="99" t="str">
        <f t="shared" si="0"/>
        <v/>
      </c>
      <c r="B40" s="39"/>
      <c r="C40" s="39"/>
      <c r="D40" s="5" t="str">
        <f t="shared" si="2"/>
        <v/>
      </c>
      <c r="E40" s="1">
        <f t="shared" si="1"/>
        <v>39</v>
      </c>
    </row>
    <row r="41" spans="1:5" x14ac:dyDescent="0.2">
      <c r="A41" s="99" t="str">
        <f t="shared" si="0"/>
        <v/>
      </c>
      <c r="B41" s="39"/>
      <c r="C41" s="39"/>
      <c r="D41" s="5" t="str">
        <f t="shared" si="2"/>
        <v/>
      </c>
      <c r="E41" s="1">
        <f t="shared" si="1"/>
        <v>40</v>
      </c>
    </row>
    <row r="42" spans="1:5" x14ac:dyDescent="0.2">
      <c r="A42" s="99" t="str">
        <f t="shared" si="0"/>
        <v/>
      </c>
      <c r="B42" s="39"/>
      <c r="C42" s="39"/>
      <c r="D42" s="5" t="str">
        <f t="shared" si="2"/>
        <v/>
      </c>
      <c r="E42" s="1">
        <f t="shared" si="1"/>
        <v>41</v>
      </c>
    </row>
    <row r="43" spans="1:5" x14ac:dyDescent="0.2">
      <c r="A43" s="99" t="str">
        <f t="shared" si="0"/>
        <v/>
      </c>
      <c r="B43" s="39"/>
      <c r="C43" s="39"/>
      <c r="D43" s="5" t="str">
        <f t="shared" si="2"/>
        <v/>
      </c>
      <c r="E43" s="1">
        <f t="shared" si="1"/>
        <v>42</v>
      </c>
    </row>
    <row r="44" spans="1:5" x14ac:dyDescent="0.2">
      <c r="A44" s="99" t="str">
        <f t="shared" si="0"/>
        <v/>
      </c>
      <c r="B44" s="39"/>
      <c r="C44" s="39"/>
      <c r="D44" s="5" t="str">
        <f t="shared" si="2"/>
        <v/>
      </c>
      <c r="E44" s="1">
        <f t="shared" si="1"/>
        <v>43</v>
      </c>
    </row>
    <row r="45" spans="1:5" x14ac:dyDescent="0.2">
      <c r="A45" s="99" t="str">
        <f t="shared" si="0"/>
        <v/>
      </c>
      <c r="B45" s="39"/>
      <c r="C45" s="39"/>
      <c r="D45" s="5" t="str">
        <f t="shared" si="2"/>
        <v/>
      </c>
      <c r="E45" s="1">
        <f t="shared" si="1"/>
        <v>44</v>
      </c>
    </row>
    <row r="46" spans="1:5" x14ac:dyDescent="0.2">
      <c r="A46" s="99" t="str">
        <f t="shared" si="0"/>
        <v/>
      </c>
      <c r="B46" s="39"/>
      <c r="C46" s="39"/>
      <c r="D46" s="5" t="str">
        <f t="shared" si="2"/>
        <v/>
      </c>
      <c r="E46" s="1">
        <f t="shared" si="1"/>
        <v>45</v>
      </c>
    </row>
    <row r="47" spans="1:5" x14ac:dyDescent="0.2">
      <c r="A47" s="99" t="str">
        <f t="shared" si="0"/>
        <v/>
      </c>
      <c r="B47" s="39"/>
      <c r="C47" s="39"/>
      <c r="D47" s="5" t="str">
        <f t="shared" si="2"/>
        <v/>
      </c>
      <c r="E47" s="1">
        <f t="shared" si="1"/>
        <v>46</v>
      </c>
    </row>
    <row r="48" spans="1:5" x14ac:dyDescent="0.2">
      <c r="A48" s="99" t="str">
        <f t="shared" si="0"/>
        <v/>
      </c>
      <c r="B48" s="39"/>
      <c r="C48" s="39"/>
      <c r="D48" s="5" t="str">
        <f t="shared" si="2"/>
        <v/>
      </c>
      <c r="E48" s="1">
        <f t="shared" si="1"/>
        <v>47</v>
      </c>
    </row>
    <row r="49" spans="1:5" x14ac:dyDescent="0.2">
      <c r="A49" s="99" t="str">
        <f t="shared" si="0"/>
        <v/>
      </c>
      <c r="B49" s="39"/>
      <c r="C49" s="39"/>
      <c r="D49" s="5" t="str">
        <f t="shared" si="2"/>
        <v/>
      </c>
      <c r="E49" s="1">
        <f t="shared" si="1"/>
        <v>48</v>
      </c>
    </row>
    <row r="50" spans="1:5" x14ac:dyDescent="0.2">
      <c r="A50" s="99" t="str">
        <f t="shared" si="0"/>
        <v/>
      </c>
      <c r="B50" s="39"/>
      <c r="C50" s="39"/>
      <c r="D50" s="5" t="str">
        <f t="shared" si="2"/>
        <v/>
      </c>
      <c r="E50" s="1">
        <f t="shared" si="1"/>
        <v>49</v>
      </c>
    </row>
    <row r="51" spans="1:5" x14ac:dyDescent="0.2">
      <c r="A51" s="99" t="str">
        <f t="shared" si="0"/>
        <v/>
      </c>
      <c r="B51" s="39"/>
      <c r="C51" s="39"/>
      <c r="D51" s="5" t="str">
        <f t="shared" si="2"/>
        <v/>
      </c>
      <c r="E51" s="1">
        <f t="shared" si="1"/>
        <v>50</v>
      </c>
    </row>
    <row r="52" spans="1:5" x14ac:dyDescent="0.2">
      <c r="A52" s="99" t="str">
        <f t="shared" si="0"/>
        <v/>
      </c>
      <c r="B52" s="39"/>
      <c r="C52" s="39"/>
      <c r="D52" s="5" t="str">
        <f t="shared" si="2"/>
        <v/>
      </c>
      <c r="E52" s="1">
        <f t="shared" si="1"/>
        <v>51</v>
      </c>
    </row>
    <row r="53" spans="1:5" x14ac:dyDescent="0.2">
      <c r="A53" s="99" t="str">
        <f t="shared" si="0"/>
        <v/>
      </c>
      <c r="B53" s="39"/>
      <c r="C53" s="39"/>
      <c r="D53" s="5" t="str">
        <f t="shared" si="2"/>
        <v/>
      </c>
      <c r="E53" s="1">
        <f t="shared" si="1"/>
        <v>52</v>
      </c>
    </row>
    <row r="54" spans="1:5" x14ac:dyDescent="0.2">
      <c r="A54" s="99" t="str">
        <f t="shared" si="0"/>
        <v/>
      </c>
      <c r="B54" s="39"/>
      <c r="C54" s="39"/>
      <c r="D54" s="5" t="str">
        <f t="shared" si="2"/>
        <v/>
      </c>
      <c r="E54" s="1">
        <f t="shared" si="1"/>
        <v>53</v>
      </c>
    </row>
    <row r="55" spans="1:5" x14ac:dyDescent="0.2">
      <c r="A55" s="99" t="str">
        <f t="shared" si="0"/>
        <v/>
      </c>
      <c r="B55" s="39"/>
      <c r="C55" s="39"/>
      <c r="D55" s="5" t="str">
        <f t="shared" si="2"/>
        <v/>
      </c>
      <c r="E55" s="1">
        <f t="shared" si="1"/>
        <v>54</v>
      </c>
    </row>
    <row r="56" spans="1:5" x14ac:dyDescent="0.2">
      <c r="A56" s="99" t="str">
        <f t="shared" si="0"/>
        <v/>
      </c>
      <c r="B56" s="39"/>
      <c r="C56" s="39"/>
      <c r="D56" s="5" t="str">
        <f t="shared" si="2"/>
        <v/>
      </c>
      <c r="E56" s="1">
        <f t="shared" si="1"/>
        <v>55</v>
      </c>
    </row>
    <row r="57" spans="1:5" x14ac:dyDescent="0.2">
      <c r="A57" s="99" t="str">
        <f t="shared" si="0"/>
        <v/>
      </c>
      <c r="B57" s="39"/>
      <c r="C57" s="39"/>
      <c r="D57" s="5" t="str">
        <f t="shared" si="2"/>
        <v/>
      </c>
      <c r="E57" s="1">
        <f t="shared" si="1"/>
        <v>56</v>
      </c>
    </row>
    <row r="58" spans="1:5" x14ac:dyDescent="0.2">
      <c r="A58" s="99" t="str">
        <f t="shared" si="0"/>
        <v/>
      </c>
      <c r="B58" s="39"/>
      <c r="C58" s="39"/>
      <c r="D58" s="5" t="str">
        <f t="shared" si="2"/>
        <v/>
      </c>
      <c r="E58" s="1">
        <f t="shared" si="1"/>
        <v>57</v>
      </c>
    </row>
    <row r="59" spans="1:5" x14ac:dyDescent="0.2">
      <c r="A59" s="99" t="str">
        <f t="shared" si="0"/>
        <v/>
      </c>
      <c r="B59" s="39"/>
      <c r="C59" s="39"/>
      <c r="D59" s="5" t="str">
        <f t="shared" si="2"/>
        <v/>
      </c>
      <c r="E59" s="1">
        <f t="shared" si="1"/>
        <v>58</v>
      </c>
    </row>
    <row r="60" spans="1:5" x14ac:dyDescent="0.2">
      <c r="A60" s="99" t="str">
        <f t="shared" si="0"/>
        <v/>
      </c>
      <c r="B60" s="39"/>
      <c r="C60" s="39"/>
      <c r="D60" s="5" t="str">
        <f t="shared" si="2"/>
        <v/>
      </c>
      <c r="E60" s="1">
        <f t="shared" si="1"/>
        <v>59</v>
      </c>
    </row>
    <row r="61" spans="1:5" x14ac:dyDescent="0.2">
      <c r="A61" s="99" t="str">
        <f t="shared" si="0"/>
        <v/>
      </c>
      <c r="B61" s="39"/>
      <c r="C61" s="39"/>
      <c r="D61" s="5" t="str">
        <f t="shared" si="2"/>
        <v/>
      </c>
      <c r="E61" s="1">
        <f t="shared" si="1"/>
        <v>60</v>
      </c>
    </row>
    <row r="62" spans="1:5" x14ac:dyDescent="0.2">
      <c r="A62" s="99" t="str">
        <f t="shared" si="0"/>
        <v/>
      </c>
      <c r="B62" s="39"/>
      <c r="C62" s="39"/>
      <c r="D62" s="5" t="str">
        <f t="shared" si="2"/>
        <v/>
      </c>
      <c r="E62" s="1">
        <f t="shared" si="1"/>
        <v>61</v>
      </c>
    </row>
    <row r="63" spans="1:5" x14ac:dyDescent="0.2">
      <c r="A63" s="99" t="str">
        <f t="shared" si="0"/>
        <v/>
      </c>
      <c r="B63" s="39"/>
      <c r="C63" s="39"/>
      <c r="D63" s="5" t="str">
        <f t="shared" si="2"/>
        <v/>
      </c>
      <c r="E63" s="1">
        <f t="shared" si="1"/>
        <v>62</v>
      </c>
    </row>
    <row r="64" spans="1:5" x14ac:dyDescent="0.2">
      <c r="A64" s="99" t="str">
        <f t="shared" si="0"/>
        <v/>
      </c>
      <c r="B64" s="39"/>
      <c r="C64" s="39"/>
      <c r="D64" s="5" t="str">
        <f t="shared" si="2"/>
        <v/>
      </c>
      <c r="E64" s="1">
        <f t="shared" si="1"/>
        <v>63</v>
      </c>
    </row>
    <row r="65" spans="1:5" x14ac:dyDescent="0.2">
      <c r="A65" s="99" t="str">
        <f t="shared" si="0"/>
        <v/>
      </c>
      <c r="B65" s="39"/>
      <c r="C65" s="39"/>
      <c r="D65" s="5" t="str">
        <f t="shared" si="2"/>
        <v/>
      </c>
      <c r="E65" s="1">
        <f t="shared" si="1"/>
        <v>64</v>
      </c>
    </row>
    <row r="66" spans="1:5" x14ac:dyDescent="0.2">
      <c r="A66" s="99" t="str">
        <f t="shared" si="0"/>
        <v/>
      </c>
      <c r="B66" s="39"/>
      <c r="C66" s="39"/>
      <c r="D66" s="5" t="str">
        <f t="shared" si="2"/>
        <v/>
      </c>
      <c r="E66" s="1">
        <f t="shared" si="1"/>
        <v>65</v>
      </c>
    </row>
    <row r="67" spans="1:5" x14ac:dyDescent="0.2">
      <c r="A67" s="99" t="str">
        <f t="shared" si="0"/>
        <v/>
      </c>
      <c r="B67" s="39"/>
      <c r="C67" s="39"/>
      <c r="D67" s="5" t="str">
        <f t="shared" si="2"/>
        <v/>
      </c>
      <c r="E67" s="1">
        <f t="shared" si="1"/>
        <v>66</v>
      </c>
    </row>
    <row r="68" spans="1:5" x14ac:dyDescent="0.2">
      <c r="A68" s="99" t="str">
        <f t="shared" ref="A68:A131" si="3">IF(B68="","",D68)</f>
        <v/>
      </c>
      <c r="B68" s="39"/>
      <c r="C68" s="39"/>
      <c r="D68" s="5" t="str">
        <f t="shared" si="2"/>
        <v/>
      </c>
      <c r="E68" s="1">
        <f t="shared" ref="E68:E121" si="4">SUM(E67+1)</f>
        <v>67</v>
      </c>
    </row>
    <row r="69" spans="1:5" x14ac:dyDescent="0.2">
      <c r="A69" s="99" t="str">
        <f t="shared" si="3"/>
        <v/>
      </c>
      <c r="B69" s="39"/>
      <c r="C69" s="39"/>
      <c r="D69" s="5" t="str">
        <f t="shared" ref="D69:D121" si="5">IF(C69=C68,A68,E69)</f>
        <v/>
      </c>
      <c r="E69" s="1">
        <f t="shared" si="4"/>
        <v>68</v>
      </c>
    </row>
    <row r="70" spans="1:5" x14ac:dyDescent="0.2">
      <c r="A70" s="99" t="str">
        <f t="shared" si="3"/>
        <v/>
      </c>
      <c r="B70" s="39"/>
      <c r="C70" s="39"/>
      <c r="D70" s="5" t="str">
        <f t="shared" si="5"/>
        <v/>
      </c>
      <c r="E70" s="1">
        <f t="shared" si="4"/>
        <v>69</v>
      </c>
    </row>
    <row r="71" spans="1:5" x14ac:dyDescent="0.2">
      <c r="A71" s="99" t="str">
        <f t="shared" si="3"/>
        <v/>
      </c>
      <c r="B71" s="39"/>
      <c r="C71" s="39"/>
      <c r="D71" s="5" t="str">
        <f t="shared" si="5"/>
        <v/>
      </c>
      <c r="E71" s="1">
        <f t="shared" si="4"/>
        <v>70</v>
      </c>
    </row>
    <row r="72" spans="1:5" x14ac:dyDescent="0.2">
      <c r="A72" s="99" t="str">
        <f t="shared" si="3"/>
        <v/>
      </c>
      <c r="B72" s="39"/>
      <c r="C72" s="39"/>
      <c r="D72" s="5" t="str">
        <f t="shared" si="5"/>
        <v/>
      </c>
      <c r="E72" s="1">
        <f t="shared" si="4"/>
        <v>71</v>
      </c>
    </row>
    <row r="73" spans="1:5" x14ac:dyDescent="0.2">
      <c r="A73" s="99" t="str">
        <f t="shared" si="3"/>
        <v/>
      </c>
      <c r="B73" s="39"/>
      <c r="C73" s="39"/>
      <c r="D73" s="5" t="str">
        <f t="shared" si="5"/>
        <v/>
      </c>
      <c r="E73" s="1">
        <f t="shared" si="4"/>
        <v>72</v>
      </c>
    </row>
    <row r="74" spans="1:5" x14ac:dyDescent="0.2">
      <c r="A74" s="99" t="str">
        <f t="shared" si="3"/>
        <v/>
      </c>
      <c r="B74" s="39"/>
      <c r="C74" s="39"/>
      <c r="D74" s="5" t="str">
        <f t="shared" si="5"/>
        <v/>
      </c>
      <c r="E74" s="1">
        <f t="shared" si="4"/>
        <v>73</v>
      </c>
    </row>
    <row r="75" spans="1:5" x14ac:dyDescent="0.2">
      <c r="A75" s="99" t="str">
        <f t="shared" si="3"/>
        <v/>
      </c>
      <c r="B75" s="39"/>
      <c r="C75" s="39"/>
      <c r="D75" s="5" t="str">
        <f t="shared" si="5"/>
        <v/>
      </c>
      <c r="E75" s="1">
        <f t="shared" si="4"/>
        <v>74</v>
      </c>
    </row>
    <row r="76" spans="1:5" x14ac:dyDescent="0.2">
      <c r="A76" s="99" t="str">
        <f t="shared" si="3"/>
        <v/>
      </c>
      <c r="B76" s="39"/>
      <c r="C76" s="39"/>
      <c r="D76" s="5" t="str">
        <f t="shared" si="5"/>
        <v/>
      </c>
      <c r="E76" s="1">
        <f t="shared" si="4"/>
        <v>75</v>
      </c>
    </row>
    <row r="77" spans="1:5" x14ac:dyDescent="0.2">
      <c r="A77" s="99" t="str">
        <f t="shared" si="3"/>
        <v/>
      </c>
      <c r="B77" s="39"/>
      <c r="C77" s="39"/>
      <c r="D77" s="5" t="str">
        <f t="shared" si="5"/>
        <v/>
      </c>
      <c r="E77" s="1">
        <f t="shared" si="4"/>
        <v>76</v>
      </c>
    </row>
    <row r="78" spans="1:5" x14ac:dyDescent="0.2">
      <c r="A78" s="99" t="str">
        <f t="shared" si="3"/>
        <v/>
      </c>
      <c r="B78" s="39"/>
      <c r="C78" s="39"/>
      <c r="D78" s="5" t="str">
        <f t="shared" si="5"/>
        <v/>
      </c>
      <c r="E78" s="1">
        <f t="shared" si="4"/>
        <v>77</v>
      </c>
    </row>
    <row r="79" spans="1:5" x14ac:dyDescent="0.2">
      <c r="A79" s="99" t="str">
        <f t="shared" si="3"/>
        <v/>
      </c>
      <c r="B79" s="39"/>
      <c r="C79" s="39"/>
      <c r="D79" s="5" t="str">
        <f t="shared" si="5"/>
        <v/>
      </c>
      <c r="E79" s="1">
        <f t="shared" si="4"/>
        <v>78</v>
      </c>
    </row>
    <row r="80" spans="1:5" x14ac:dyDescent="0.2">
      <c r="A80" s="99" t="str">
        <f t="shared" si="3"/>
        <v/>
      </c>
      <c r="B80" s="39"/>
      <c r="C80" s="39"/>
      <c r="D80" s="5" t="str">
        <f t="shared" si="5"/>
        <v/>
      </c>
      <c r="E80" s="1">
        <f t="shared" si="4"/>
        <v>79</v>
      </c>
    </row>
    <row r="81" spans="1:5" x14ac:dyDescent="0.2">
      <c r="A81" s="99" t="str">
        <f t="shared" si="3"/>
        <v/>
      </c>
      <c r="B81" s="39"/>
      <c r="C81" s="39"/>
      <c r="D81" s="5" t="str">
        <f t="shared" si="5"/>
        <v/>
      </c>
      <c r="E81" s="1">
        <f t="shared" si="4"/>
        <v>80</v>
      </c>
    </row>
    <row r="82" spans="1:5" x14ac:dyDescent="0.2">
      <c r="A82" s="99" t="str">
        <f t="shared" si="3"/>
        <v/>
      </c>
      <c r="B82" s="39"/>
      <c r="C82" s="39"/>
      <c r="D82" s="5" t="str">
        <f t="shared" si="5"/>
        <v/>
      </c>
      <c r="E82" s="1">
        <f t="shared" si="4"/>
        <v>81</v>
      </c>
    </row>
    <row r="83" spans="1:5" x14ac:dyDescent="0.2">
      <c r="A83" s="99" t="str">
        <f t="shared" si="3"/>
        <v/>
      </c>
      <c r="B83" s="39"/>
      <c r="C83" s="39"/>
      <c r="D83" s="5" t="str">
        <f t="shared" si="5"/>
        <v/>
      </c>
      <c r="E83" s="1">
        <f t="shared" si="4"/>
        <v>82</v>
      </c>
    </row>
    <row r="84" spans="1:5" x14ac:dyDescent="0.2">
      <c r="A84" s="99" t="str">
        <f t="shared" si="3"/>
        <v/>
      </c>
      <c r="B84" s="39"/>
      <c r="C84" s="39"/>
      <c r="D84" s="5" t="str">
        <f t="shared" si="5"/>
        <v/>
      </c>
      <c r="E84" s="1">
        <f t="shared" si="4"/>
        <v>83</v>
      </c>
    </row>
    <row r="85" spans="1:5" x14ac:dyDescent="0.2">
      <c r="A85" s="99" t="str">
        <f t="shared" si="3"/>
        <v/>
      </c>
      <c r="B85" s="39"/>
      <c r="C85" s="39"/>
      <c r="D85" s="5" t="str">
        <f t="shared" si="5"/>
        <v/>
      </c>
      <c r="E85" s="1">
        <f t="shared" si="4"/>
        <v>84</v>
      </c>
    </row>
    <row r="86" spans="1:5" x14ac:dyDescent="0.2">
      <c r="A86" s="99" t="str">
        <f t="shared" si="3"/>
        <v/>
      </c>
      <c r="B86" s="39"/>
      <c r="C86" s="39"/>
      <c r="D86" s="5" t="str">
        <f t="shared" si="5"/>
        <v/>
      </c>
      <c r="E86" s="1">
        <f t="shared" si="4"/>
        <v>85</v>
      </c>
    </row>
    <row r="87" spans="1:5" x14ac:dyDescent="0.2">
      <c r="A87" s="99" t="str">
        <f t="shared" si="3"/>
        <v/>
      </c>
      <c r="B87" s="39"/>
      <c r="C87" s="39"/>
      <c r="D87" s="5" t="str">
        <f t="shared" si="5"/>
        <v/>
      </c>
      <c r="E87" s="1">
        <f t="shared" si="4"/>
        <v>86</v>
      </c>
    </row>
    <row r="88" spans="1:5" x14ac:dyDescent="0.2">
      <c r="A88" s="99" t="str">
        <f t="shared" si="3"/>
        <v/>
      </c>
      <c r="B88" s="39"/>
      <c r="C88" s="39"/>
      <c r="D88" s="5" t="str">
        <f t="shared" si="5"/>
        <v/>
      </c>
      <c r="E88" s="1">
        <f t="shared" si="4"/>
        <v>87</v>
      </c>
    </row>
    <row r="89" spans="1:5" x14ac:dyDescent="0.2">
      <c r="A89" s="99" t="str">
        <f t="shared" si="3"/>
        <v/>
      </c>
      <c r="B89" s="39"/>
      <c r="C89" s="39"/>
      <c r="D89" s="5" t="str">
        <f t="shared" si="5"/>
        <v/>
      </c>
      <c r="E89" s="1">
        <f t="shared" si="4"/>
        <v>88</v>
      </c>
    </row>
    <row r="90" spans="1:5" x14ac:dyDescent="0.2">
      <c r="A90" s="99" t="str">
        <f t="shared" si="3"/>
        <v/>
      </c>
      <c r="B90" s="39"/>
      <c r="C90" s="39"/>
      <c r="D90" s="5" t="str">
        <f t="shared" si="5"/>
        <v/>
      </c>
      <c r="E90" s="1">
        <f t="shared" si="4"/>
        <v>89</v>
      </c>
    </row>
    <row r="91" spans="1:5" x14ac:dyDescent="0.2">
      <c r="A91" s="99" t="str">
        <f t="shared" si="3"/>
        <v/>
      </c>
      <c r="B91" s="39"/>
      <c r="C91" s="39"/>
      <c r="D91" s="5" t="str">
        <f t="shared" si="5"/>
        <v/>
      </c>
      <c r="E91" s="1">
        <f t="shared" si="4"/>
        <v>90</v>
      </c>
    </row>
    <row r="92" spans="1:5" x14ac:dyDescent="0.2">
      <c r="A92" s="99" t="str">
        <f t="shared" si="3"/>
        <v/>
      </c>
      <c r="B92" s="39"/>
      <c r="C92" s="39"/>
      <c r="D92" s="5" t="str">
        <f t="shared" si="5"/>
        <v/>
      </c>
      <c r="E92" s="1">
        <f t="shared" si="4"/>
        <v>91</v>
      </c>
    </row>
    <row r="93" spans="1:5" x14ac:dyDescent="0.2">
      <c r="A93" s="99" t="str">
        <f t="shared" si="3"/>
        <v/>
      </c>
      <c r="B93" s="39"/>
      <c r="C93" s="39"/>
      <c r="D93" s="5" t="str">
        <f t="shared" si="5"/>
        <v/>
      </c>
      <c r="E93" s="1">
        <f t="shared" si="4"/>
        <v>92</v>
      </c>
    </row>
    <row r="94" spans="1:5" x14ac:dyDescent="0.2">
      <c r="A94" s="99" t="str">
        <f t="shared" si="3"/>
        <v/>
      </c>
      <c r="B94" s="39"/>
      <c r="C94" s="39"/>
      <c r="D94" s="5" t="str">
        <f t="shared" si="5"/>
        <v/>
      </c>
      <c r="E94" s="1">
        <f t="shared" si="4"/>
        <v>93</v>
      </c>
    </row>
    <row r="95" spans="1:5" x14ac:dyDescent="0.2">
      <c r="A95" s="99" t="str">
        <f t="shared" si="3"/>
        <v/>
      </c>
      <c r="B95" s="39"/>
      <c r="C95" s="39"/>
      <c r="D95" s="5" t="str">
        <f t="shared" si="5"/>
        <v/>
      </c>
      <c r="E95" s="1">
        <f t="shared" si="4"/>
        <v>94</v>
      </c>
    </row>
    <row r="96" spans="1:5" x14ac:dyDescent="0.2">
      <c r="A96" s="99" t="str">
        <f t="shared" si="3"/>
        <v/>
      </c>
      <c r="B96" s="39"/>
      <c r="C96" s="39"/>
      <c r="D96" s="5" t="str">
        <f t="shared" si="5"/>
        <v/>
      </c>
      <c r="E96" s="1">
        <f t="shared" si="4"/>
        <v>95</v>
      </c>
    </row>
    <row r="97" spans="1:5" x14ac:dyDescent="0.2">
      <c r="A97" s="99" t="str">
        <f t="shared" si="3"/>
        <v/>
      </c>
      <c r="B97" s="39"/>
      <c r="C97" s="39"/>
      <c r="D97" s="5" t="str">
        <f t="shared" si="5"/>
        <v/>
      </c>
      <c r="E97" s="1">
        <f t="shared" si="4"/>
        <v>96</v>
      </c>
    </row>
    <row r="98" spans="1:5" x14ac:dyDescent="0.2">
      <c r="A98" s="99" t="str">
        <f t="shared" si="3"/>
        <v/>
      </c>
      <c r="B98" s="39"/>
      <c r="C98" s="39"/>
      <c r="D98" s="5" t="str">
        <f t="shared" si="5"/>
        <v/>
      </c>
      <c r="E98" s="1">
        <f t="shared" si="4"/>
        <v>97</v>
      </c>
    </row>
    <row r="99" spans="1:5" x14ac:dyDescent="0.2">
      <c r="A99" s="99" t="str">
        <f t="shared" si="3"/>
        <v/>
      </c>
      <c r="B99" s="39"/>
      <c r="C99" s="39"/>
      <c r="D99" s="5" t="str">
        <f t="shared" si="5"/>
        <v/>
      </c>
      <c r="E99" s="1">
        <f t="shared" si="4"/>
        <v>98</v>
      </c>
    </row>
    <row r="100" spans="1:5" x14ac:dyDescent="0.2">
      <c r="A100" s="99" t="str">
        <f t="shared" si="3"/>
        <v/>
      </c>
      <c r="B100" s="39"/>
      <c r="C100" s="39"/>
      <c r="D100" s="5" t="str">
        <f t="shared" si="5"/>
        <v/>
      </c>
      <c r="E100" s="1">
        <f t="shared" si="4"/>
        <v>99</v>
      </c>
    </row>
    <row r="101" spans="1:5" x14ac:dyDescent="0.2">
      <c r="A101" s="99" t="str">
        <f t="shared" si="3"/>
        <v/>
      </c>
      <c r="B101" s="39"/>
      <c r="C101" s="39"/>
      <c r="D101" s="5" t="str">
        <f t="shared" si="5"/>
        <v/>
      </c>
      <c r="E101" s="1">
        <f t="shared" si="4"/>
        <v>100</v>
      </c>
    </row>
    <row r="102" spans="1:5" x14ac:dyDescent="0.2">
      <c r="A102" s="99" t="str">
        <f t="shared" si="3"/>
        <v/>
      </c>
      <c r="B102" s="39"/>
      <c r="C102" s="39"/>
      <c r="D102" s="5" t="str">
        <f t="shared" si="5"/>
        <v/>
      </c>
      <c r="E102" s="1">
        <f t="shared" si="4"/>
        <v>101</v>
      </c>
    </row>
    <row r="103" spans="1:5" x14ac:dyDescent="0.2">
      <c r="A103" s="99" t="str">
        <f t="shared" si="3"/>
        <v/>
      </c>
      <c r="B103" s="39"/>
      <c r="C103" s="39"/>
      <c r="D103" s="5" t="str">
        <f t="shared" si="5"/>
        <v/>
      </c>
      <c r="E103" s="1">
        <f t="shared" si="4"/>
        <v>102</v>
      </c>
    </row>
    <row r="104" spans="1:5" x14ac:dyDescent="0.2">
      <c r="A104" s="99" t="str">
        <f t="shared" si="3"/>
        <v/>
      </c>
      <c r="B104" s="39"/>
      <c r="C104" s="39"/>
      <c r="D104" s="5" t="str">
        <f t="shared" si="5"/>
        <v/>
      </c>
      <c r="E104" s="1">
        <f t="shared" si="4"/>
        <v>103</v>
      </c>
    </row>
    <row r="105" spans="1:5" x14ac:dyDescent="0.2">
      <c r="A105" s="99" t="str">
        <f t="shared" si="3"/>
        <v/>
      </c>
      <c r="B105" s="39"/>
      <c r="C105" s="39"/>
      <c r="D105" s="5" t="str">
        <f t="shared" si="5"/>
        <v/>
      </c>
      <c r="E105" s="1">
        <f t="shared" si="4"/>
        <v>104</v>
      </c>
    </row>
    <row r="106" spans="1:5" x14ac:dyDescent="0.2">
      <c r="A106" s="99" t="str">
        <f t="shared" si="3"/>
        <v/>
      </c>
      <c r="B106" s="39"/>
      <c r="C106" s="39"/>
      <c r="D106" s="5" t="str">
        <f t="shared" si="5"/>
        <v/>
      </c>
      <c r="E106" s="1">
        <f t="shared" si="4"/>
        <v>105</v>
      </c>
    </row>
    <row r="107" spans="1:5" x14ac:dyDescent="0.2">
      <c r="A107" s="99" t="str">
        <f t="shared" si="3"/>
        <v/>
      </c>
      <c r="B107" s="39"/>
      <c r="C107" s="39"/>
      <c r="D107" s="5" t="str">
        <f t="shared" si="5"/>
        <v/>
      </c>
      <c r="E107" s="1">
        <f t="shared" si="4"/>
        <v>106</v>
      </c>
    </row>
    <row r="108" spans="1:5" x14ac:dyDescent="0.2">
      <c r="A108" s="99" t="str">
        <f t="shared" si="3"/>
        <v/>
      </c>
      <c r="B108" s="39"/>
      <c r="C108" s="39"/>
      <c r="D108" s="5" t="str">
        <f t="shared" si="5"/>
        <v/>
      </c>
      <c r="E108" s="1">
        <f t="shared" si="4"/>
        <v>107</v>
      </c>
    </row>
    <row r="109" spans="1:5" x14ac:dyDescent="0.2">
      <c r="A109" s="99" t="str">
        <f t="shared" si="3"/>
        <v/>
      </c>
      <c r="B109" s="39"/>
      <c r="C109" s="39"/>
      <c r="D109" s="5" t="str">
        <f t="shared" si="5"/>
        <v/>
      </c>
      <c r="E109" s="1">
        <f t="shared" si="4"/>
        <v>108</v>
      </c>
    </row>
    <row r="110" spans="1:5" x14ac:dyDescent="0.2">
      <c r="A110" s="99" t="str">
        <f t="shared" si="3"/>
        <v/>
      </c>
      <c r="B110" s="39"/>
      <c r="C110" s="39"/>
      <c r="D110" s="5" t="str">
        <f t="shared" si="5"/>
        <v/>
      </c>
      <c r="E110" s="1">
        <f t="shared" si="4"/>
        <v>109</v>
      </c>
    </row>
    <row r="111" spans="1:5" x14ac:dyDescent="0.2">
      <c r="A111" s="99" t="str">
        <f t="shared" si="3"/>
        <v/>
      </c>
      <c r="B111" s="39"/>
      <c r="C111" s="39"/>
      <c r="D111" s="5" t="str">
        <f t="shared" si="5"/>
        <v/>
      </c>
      <c r="E111" s="1">
        <f t="shared" si="4"/>
        <v>110</v>
      </c>
    </row>
    <row r="112" spans="1:5" x14ac:dyDescent="0.2">
      <c r="A112" s="99" t="str">
        <f t="shared" si="3"/>
        <v/>
      </c>
      <c r="B112" s="39"/>
      <c r="C112" s="39"/>
      <c r="D112" s="5" t="str">
        <f t="shared" si="5"/>
        <v/>
      </c>
      <c r="E112" s="1">
        <f t="shared" si="4"/>
        <v>111</v>
      </c>
    </row>
    <row r="113" spans="1:5" x14ac:dyDescent="0.2">
      <c r="A113" s="99" t="str">
        <f t="shared" si="3"/>
        <v/>
      </c>
      <c r="B113" s="39"/>
      <c r="C113" s="39"/>
      <c r="D113" s="5" t="str">
        <f t="shared" si="5"/>
        <v/>
      </c>
      <c r="E113" s="1">
        <f t="shared" si="4"/>
        <v>112</v>
      </c>
    </row>
    <row r="114" spans="1:5" x14ac:dyDescent="0.2">
      <c r="A114" s="99" t="str">
        <f t="shared" si="3"/>
        <v/>
      </c>
      <c r="B114" s="39"/>
      <c r="C114" s="39"/>
      <c r="D114" s="5" t="str">
        <f t="shared" si="5"/>
        <v/>
      </c>
      <c r="E114" s="1">
        <f t="shared" si="4"/>
        <v>113</v>
      </c>
    </row>
    <row r="115" spans="1:5" x14ac:dyDescent="0.2">
      <c r="A115" s="99" t="str">
        <f t="shared" si="3"/>
        <v/>
      </c>
      <c r="B115" s="39"/>
      <c r="C115" s="39"/>
      <c r="D115" s="5" t="str">
        <f t="shared" si="5"/>
        <v/>
      </c>
      <c r="E115" s="1">
        <f t="shared" si="4"/>
        <v>114</v>
      </c>
    </row>
    <row r="116" spans="1:5" x14ac:dyDescent="0.2">
      <c r="A116" s="99" t="str">
        <f t="shared" si="3"/>
        <v/>
      </c>
      <c r="B116" s="39"/>
      <c r="C116" s="39"/>
      <c r="D116" s="5" t="str">
        <f t="shared" si="5"/>
        <v/>
      </c>
      <c r="E116" s="1">
        <f t="shared" si="4"/>
        <v>115</v>
      </c>
    </row>
    <row r="117" spans="1:5" x14ac:dyDescent="0.2">
      <c r="A117" s="99" t="str">
        <f t="shared" si="3"/>
        <v/>
      </c>
      <c r="B117" s="39"/>
      <c r="C117" s="39"/>
      <c r="D117" s="5" t="str">
        <f t="shared" si="5"/>
        <v/>
      </c>
      <c r="E117" s="1">
        <f t="shared" si="4"/>
        <v>116</v>
      </c>
    </row>
    <row r="118" spans="1:5" x14ac:dyDescent="0.2">
      <c r="A118" s="99" t="str">
        <f t="shared" si="3"/>
        <v/>
      </c>
      <c r="B118" s="39"/>
      <c r="C118" s="39"/>
      <c r="D118" s="5" t="str">
        <f t="shared" si="5"/>
        <v/>
      </c>
      <c r="E118" s="1">
        <f t="shared" si="4"/>
        <v>117</v>
      </c>
    </row>
    <row r="119" spans="1:5" x14ac:dyDescent="0.2">
      <c r="A119" s="99" t="str">
        <f t="shared" si="3"/>
        <v/>
      </c>
      <c r="B119" s="39"/>
      <c r="C119" s="39"/>
      <c r="D119" s="5" t="str">
        <f t="shared" si="5"/>
        <v/>
      </c>
      <c r="E119" s="1">
        <f t="shared" si="4"/>
        <v>118</v>
      </c>
    </row>
    <row r="120" spans="1:5" x14ac:dyDescent="0.2">
      <c r="A120" s="99" t="str">
        <f t="shared" si="3"/>
        <v/>
      </c>
      <c r="B120" s="39"/>
      <c r="C120" s="39"/>
      <c r="D120" s="5" t="str">
        <f t="shared" si="5"/>
        <v/>
      </c>
      <c r="E120" s="1">
        <f t="shared" si="4"/>
        <v>119</v>
      </c>
    </row>
    <row r="121" spans="1:5" x14ac:dyDescent="0.2">
      <c r="A121" s="99" t="str">
        <f t="shared" si="3"/>
        <v/>
      </c>
      <c r="B121" s="39"/>
      <c r="C121" s="39"/>
      <c r="D121" s="5" t="str">
        <f t="shared" si="5"/>
        <v/>
      </c>
      <c r="E121" s="1">
        <f t="shared" si="4"/>
        <v>120</v>
      </c>
    </row>
    <row r="122" spans="1:5" x14ac:dyDescent="0.2">
      <c r="A122" s="99" t="str">
        <f t="shared" si="3"/>
        <v/>
      </c>
      <c r="B122" s="39"/>
      <c r="C122" s="39"/>
      <c r="D122" s="5" t="str">
        <f t="shared" ref="D122:D145" si="6">IF(C122=C121,A121,E122)</f>
        <v/>
      </c>
      <c r="E122" s="1">
        <f t="shared" ref="E122:E145" si="7">SUM(E121+1)</f>
        <v>121</v>
      </c>
    </row>
    <row r="123" spans="1:5" x14ac:dyDescent="0.2">
      <c r="A123" s="99" t="str">
        <f t="shared" si="3"/>
        <v/>
      </c>
      <c r="B123" s="39"/>
      <c r="C123" s="39"/>
      <c r="D123" s="5" t="str">
        <f t="shared" si="6"/>
        <v/>
      </c>
      <c r="E123" s="1">
        <f t="shared" si="7"/>
        <v>122</v>
      </c>
    </row>
    <row r="124" spans="1:5" x14ac:dyDescent="0.2">
      <c r="A124" s="99" t="str">
        <f t="shared" si="3"/>
        <v/>
      </c>
      <c r="B124" s="39"/>
      <c r="C124" s="39"/>
      <c r="D124" s="5" t="str">
        <f t="shared" si="6"/>
        <v/>
      </c>
      <c r="E124" s="1">
        <f t="shared" si="7"/>
        <v>123</v>
      </c>
    </row>
    <row r="125" spans="1:5" x14ac:dyDescent="0.2">
      <c r="A125" s="99" t="str">
        <f t="shared" si="3"/>
        <v/>
      </c>
      <c r="B125" s="39"/>
      <c r="C125" s="39"/>
      <c r="D125" s="5" t="str">
        <f t="shared" si="6"/>
        <v/>
      </c>
      <c r="E125" s="1">
        <f t="shared" si="7"/>
        <v>124</v>
      </c>
    </row>
    <row r="126" spans="1:5" x14ac:dyDescent="0.2">
      <c r="A126" s="99" t="str">
        <f t="shared" si="3"/>
        <v/>
      </c>
      <c r="B126" s="39"/>
      <c r="C126" s="39"/>
      <c r="D126" s="5" t="str">
        <f t="shared" si="6"/>
        <v/>
      </c>
      <c r="E126" s="1">
        <f t="shared" si="7"/>
        <v>125</v>
      </c>
    </row>
    <row r="127" spans="1:5" x14ac:dyDescent="0.2">
      <c r="A127" s="99" t="str">
        <f t="shared" si="3"/>
        <v/>
      </c>
      <c r="B127" s="39"/>
      <c r="C127" s="39"/>
      <c r="D127" s="5" t="str">
        <f t="shared" si="6"/>
        <v/>
      </c>
      <c r="E127" s="1">
        <f t="shared" si="7"/>
        <v>126</v>
      </c>
    </row>
    <row r="128" spans="1:5" x14ac:dyDescent="0.2">
      <c r="A128" s="99" t="str">
        <f t="shared" si="3"/>
        <v/>
      </c>
      <c r="B128" s="39"/>
      <c r="C128" s="39"/>
      <c r="D128" s="5" t="str">
        <f t="shared" si="6"/>
        <v/>
      </c>
      <c r="E128" s="1">
        <f t="shared" si="7"/>
        <v>127</v>
      </c>
    </row>
    <row r="129" spans="1:5" x14ac:dyDescent="0.2">
      <c r="A129" s="99" t="str">
        <f t="shared" si="3"/>
        <v/>
      </c>
      <c r="B129" s="39"/>
      <c r="C129" s="39"/>
      <c r="D129" s="5" t="str">
        <f t="shared" si="6"/>
        <v/>
      </c>
      <c r="E129" s="1">
        <f t="shared" si="7"/>
        <v>128</v>
      </c>
    </row>
    <row r="130" spans="1:5" x14ac:dyDescent="0.2">
      <c r="A130" s="99" t="str">
        <f t="shared" si="3"/>
        <v/>
      </c>
      <c r="B130" s="39"/>
      <c r="C130" s="39"/>
      <c r="D130" s="5" t="str">
        <f t="shared" si="6"/>
        <v/>
      </c>
      <c r="E130" s="1">
        <f t="shared" si="7"/>
        <v>129</v>
      </c>
    </row>
    <row r="131" spans="1:5" x14ac:dyDescent="0.2">
      <c r="A131" s="99" t="str">
        <f t="shared" si="3"/>
        <v/>
      </c>
      <c r="B131" s="39"/>
      <c r="C131" s="39"/>
      <c r="D131" s="5" t="str">
        <f t="shared" si="6"/>
        <v/>
      </c>
      <c r="E131" s="1">
        <f t="shared" si="7"/>
        <v>130</v>
      </c>
    </row>
    <row r="132" spans="1:5" x14ac:dyDescent="0.2">
      <c r="A132" s="99" t="str">
        <f>IF(B132="","",D132)</f>
        <v/>
      </c>
      <c r="B132" s="39"/>
      <c r="C132" s="39"/>
      <c r="D132" s="5" t="str">
        <f t="shared" si="6"/>
        <v/>
      </c>
      <c r="E132" s="1">
        <f t="shared" si="7"/>
        <v>131</v>
      </c>
    </row>
    <row r="133" spans="1:5" x14ac:dyDescent="0.2">
      <c r="A133" s="99" t="str">
        <f>IF(B133="","",D133)</f>
        <v/>
      </c>
      <c r="B133" s="39"/>
      <c r="C133" s="39"/>
      <c r="D133" s="5" t="str">
        <f t="shared" si="6"/>
        <v/>
      </c>
      <c r="E133" s="1">
        <f t="shared" si="7"/>
        <v>132</v>
      </c>
    </row>
    <row r="134" spans="1:5" x14ac:dyDescent="0.2">
      <c r="A134" s="99" t="str">
        <f t="shared" ref="A134:A145" si="8">IF(B134="","",D134)</f>
        <v/>
      </c>
      <c r="B134" s="39"/>
      <c r="C134" s="39"/>
      <c r="D134" s="5" t="str">
        <f t="shared" si="6"/>
        <v/>
      </c>
      <c r="E134" s="1">
        <f t="shared" si="7"/>
        <v>133</v>
      </c>
    </row>
    <row r="135" spans="1:5" x14ac:dyDescent="0.2">
      <c r="A135" s="99" t="str">
        <f t="shared" si="8"/>
        <v/>
      </c>
      <c r="B135" s="39"/>
      <c r="C135" s="39"/>
      <c r="D135" s="5" t="str">
        <f t="shared" si="6"/>
        <v/>
      </c>
      <c r="E135" s="1">
        <f t="shared" si="7"/>
        <v>134</v>
      </c>
    </row>
    <row r="136" spans="1:5" x14ac:dyDescent="0.2">
      <c r="A136" s="99" t="str">
        <f t="shared" si="8"/>
        <v/>
      </c>
      <c r="B136" s="39"/>
      <c r="C136" s="39"/>
      <c r="D136" s="5" t="str">
        <f t="shared" si="6"/>
        <v/>
      </c>
      <c r="E136" s="1">
        <f t="shared" si="7"/>
        <v>135</v>
      </c>
    </row>
    <row r="137" spans="1:5" x14ac:dyDescent="0.2">
      <c r="A137" s="99" t="str">
        <f t="shared" si="8"/>
        <v/>
      </c>
      <c r="B137" s="39"/>
      <c r="C137" s="39"/>
      <c r="D137" s="5" t="str">
        <f t="shared" si="6"/>
        <v/>
      </c>
      <c r="E137" s="1">
        <f t="shared" si="7"/>
        <v>136</v>
      </c>
    </row>
    <row r="138" spans="1:5" x14ac:dyDescent="0.2">
      <c r="A138" s="99" t="str">
        <f t="shared" si="8"/>
        <v/>
      </c>
      <c r="B138" s="39"/>
      <c r="C138" s="39"/>
      <c r="D138" s="5" t="str">
        <f t="shared" si="6"/>
        <v/>
      </c>
      <c r="E138" s="1">
        <f t="shared" si="7"/>
        <v>137</v>
      </c>
    </row>
    <row r="139" spans="1:5" x14ac:dyDescent="0.2">
      <c r="A139" s="99" t="str">
        <f t="shared" si="8"/>
        <v/>
      </c>
      <c r="B139" s="39"/>
      <c r="C139" s="39"/>
      <c r="D139" s="5" t="str">
        <f t="shared" si="6"/>
        <v/>
      </c>
      <c r="E139" s="1">
        <f t="shared" si="7"/>
        <v>138</v>
      </c>
    </row>
    <row r="140" spans="1:5" x14ac:dyDescent="0.2">
      <c r="A140" s="99" t="str">
        <f t="shared" si="8"/>
        <v/>
      </c>
      <c r="B140" s="39"/>
      <c r="C140" s="39"/>
      <c r="D140" s="5" t="str">
        <f t="shared" si="6"/>
        <v/>
      </c>
      <c r="E140" s="1">
        <f t="shared" si="7"/>
        <v>139</v>
      </c>
    </row>
    <row r="141" spans="1:5" x14ac:dyDescent="0.2">
      <c r="A141" s="99" t="str">
        <f t="shared" si="8"/>
        <v/>
      </c>
      <c r="B141" s="39"/>
      <c r="C141" s="39"/>
      <c r="D141" s="5" t="str">
        <f t="shared" si="6"/>
        <v/>
      </c>
      <c r="E141" s="1">
        <f t="shared" si="7"/>
        <v>140</v>
      </c>
    </row>
    <row r="142" spans="1:5" x14ac:dyDescent="0.2">
      <c r="A142" s="99" t="str">
        <f t="shared" si="8"/>
        <v/>
      </c>
      <c r="B142" s="39"/>
      <c r="C142" s="39"/>
      <c r="D142" s="5" t="str">
        <f t="shared" si="6"/>
        <v/>
      </c>
      <c r="E142" s="1">
        <f t="shared" si="7"/>
        <v>141</v>
      </c>
    </row>
    <row r="143" spans="1:5" x14ac:dyDescent="0.2">
      <c r="A143" s="99" t="str">
        <f t="shared" si="8"/>
        <v/>
      </c>
      <c r="B143" s="39"/>
      <c r="C143" s="39"/>
      <c r="D143" s="5" t="str">
        <f t="shared" si="6"/>
        <v/>
      </c>
      <c r="E143" s="1">
        <f t="shared" si="7"/>
        <v>142</v>
      </c>
    </row>
    <row r="144" spans="1:5" x14ac:dyDescent="0.2">
      <c r="A144" s="99" t="str">
        <f t="shared" si="8"/>
        <v/>
      </c>
      <c r="B144" s="39"/>
      <c r="C144" s="39"/>
      <c r="D144" s="5" t="str">
        <f t="shared" si="6"/>
        <v/>
      </c>
      <c r="E144" s="1">
        <f t="shared" si="7"/>
        <v>143</v>
      </c>
    </row>
    <row r="145" spans="1:5" x14ac:dyDescent="0.2">
      <c r="A145" s="99" t="str">
        <f t="shared" si="8"/>
        <v/>
      </c>
      <c r="B145" s="39"/>
      <c r="C145" s="39"/>
      <c r="D145" s="5" t="str">
        <f t="shared" si="6"/>
        <v/>
      </c>
      <c r="E145" s="1">
        <f t="shared" si="7"/>
        <v>144</v>
      </c>
    </row>
  </sheetData>
  <sheetProtection sheet="1" objects="1" scenarios="1" selectLockedCells="1"/>
  <sortState ref="B2:C25">
    <sortCondition descending="1" ref="C2"/>
    <sortCondition ref="B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P42"/>
  <sheetViews>
    <sheetView showGridLines="0" workbookViewId="0">
      <pane xSplit="1" topLeftCell="BV1" activePane="topRight" state="frozen"/>
      <selection pane="topRight" activeCell="CG4" sqref="CG4:CJ9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138</v>
      </c>
      <c r="B1" s="176" t="s">
        <v>22</v>
      </c>
      <c r="C1" s="176"/>
      <c r="D1" s="176"/>
      <c r="E1" s="176"/>
      <c r="F1" s="176"/>
      <c r="G1" s="176"/>
      <c r="H1" s="176" t="s">
        <v>23</v>
      </c>
      <c r="I1" s="176"/>
      <c r="J1" s="176"/>
      <c r="K1" s="176"/>
      <c r="L1" s="176"/>
      <c r="M1" s="176"/>
      <c r="N1" s="176" t="s">
        <v>24</v>
      </c>
      <c r="O1" s="176"/>
      <c r="P1" s="176"/>
      <c r="Q1" s="176"/>
      <c r="R1" s="176"/>
      <c r="S1" s="176"/>
      <c r="T1" s="176" t="s">
        <v>25</v>
      </c>
      <c r="U1" s="176"/>
      <c r="V1" s="176"/>
      <c r="W1" s="176"/>
      <c r="X1" s="176"/>
      <c r="Y1" s="176"/>
      <c r="Z1" s="176" t="s">
        <v>26</v>
      </c>
      <c r="AA1" s="176"/>
      <c r="AB1" s="176"/>
      <c r="AC1" s="176"/>
      <c r="AD1" s="176"/>
      <c r="AE1" s="176"/>
      <c r="AF1" s="176" t="s">
        <v>27</v>
      </c>
      <c r="AG1" s="176"/>
      <c r="AH1" s="176"/>
      <c r="AI1" s="176"/>
      <c r="AJ1" s="176"/>
      <c r="AK1" s="176"/>
      <c r="AL1" s="176" t="s">
        <v>28</v>
      </c>
      <c r="AM1" s="176"/>
      <c r="AN1" s="176"/>
      <c r="AO1" s="176"/>
      <c r="AP1" s="176"/>
      <c r="AQ1" s="176"/>
      <c r="AR1" s="176" t="s">
        <v>29</v>
      </c>
      <c r="AS1" s="176"/>
      <c r="AT1" s="176"/>
      <c r="AU1" s="176"/>
      <c r="AV1" s="176"/>
      <c r="AW1" s="176"/>
      <c r="AX1" s="176" t="s">
        <v>30</v>
      </c>
      <c r="AY1" s="176"/>
      <c r="AZ1" s="176"/>
      <c r="BA1" s="176"/>
      <c r="BB1" s="176"/>
      <c r="BC1" s="176"/>
      <c r="BD1" s="176" t="s">
        <v>31</v>
      </c>
      <c r="BE1" s="176"/>
      <c r="BF1" s="176"/>
      <c r="BG1" s="176"/>
      <c r="BH1" s="176"/>
      <c r="BI1" s="176"/>
      <c r="BJ1" s="176" t="s">
        <v>32</v>
      </c>
      <c r="BK1" s="176"/>
      <c r="BL1" s="176"/>
      <c r="BM1" s="176"/>
      <c r="BN1" s="176"/>
      <c r="BO1" s="176"/>
      <c r="BP1" s="176" t="s">
        <v>33</v>
      </c>
      <c r="BQ1" s="176"/>
      <c r="BR1" s="176"/>
      <c r="BS1" s="176"/>
      <c r="BT1" s="176"/>
      <c r="BU1" s="176"/>
      <c r="BV1" s="176" t="s">
        <v>34</v>
      </c>
      <c r="BW1" s="176"/>
      <c r="BX1" s="176"/>
      <c r="BY1" s="176"/>
      <c r="BZ1" s="176"/>
      <c r="CA1" s="176"/>
      <c r="CB1" s="176" t="s">
        <v>35</v>
      </c>
      <c r="CC1" s="176"/>
      <c r="CD1" s="176"/>
      <c r="CE1" s="176"/>
      <c r="CF1" s="176"/>
      <c r="CG1" s="176"/>
      <c r="CH1" s="176" t="s">
        <v>36</v>
      </c>
      <c r="CI1" s="176"/>
      <c r="CJ1" s="176"/>
      <c r="CK1" s="176"/>
      <c r="CL1" s="176"/>
      <c r="CM1" s="176"/>
      <c r="CN1" s="176" t="s">
        <v>37</v>
      </c>
      <c r="CO1" s="176"/>
      <c r="CP1" s="176"/>
      <c r="CQ1" s="176"/>
      <c r="CR1" s="176"/>
      <c r="CS1" s="176"/>
      <c r="CT1" s="176" t="s">
        <v>38</v>
      </c>
      <c r="CU1" s="176"/>
      <c r="CV1" s="176"/>
      <c r="CW1" s="176"/>
      <c r="CX1" s="176"/>
      <c r="CY1" s="176"/>
      <c r="CZ1" s="176" t="s">
        <v>39</v>
      </c>
      <c r="DA1" s="176"/>
      <c r="DB1" s="176"/>
      <c r="DC1" s="176"/>
      <c r="DD1" s="176"/>
      <c r="DE1" s="176"/>
      <c r="DF1" s="176" t="s">
        <v>40</v>
      </c>
      <c r="DG1" s="176"/>
      <c r="DH1" s="176"/>
      <c r="DI1" s="176"/>
      <c r="DJ1" s="176"/>
      <c r="DK1" s="176"/>
      <c r="DL1" s="176" t="s">
        <v>41</v>
      </c>
      <c r="DM1" s="176"/>
      <c r="DN1" s="176"/>
      <c r="DO1" s="176"/>
      <c r="DP1" s="176"/>
      <c r="DQ1" s="176"/>
      <c r="DR1" s="176" t="s">
        <v>42</v>
      </c>
      <c r="DS1" s="176"/>
      <c r="DT1" s="176"/>
      <c r="DU1" s="176"/>
      <c r="DV1" s="176"/>
      <c r="DW1" s="176"/>
      <c r="DX1" s="176" t="s">
        <v>43</v>
      </c>
      <c r="DY1" s="176"/>
      <c r="DZ1" s="176"/>
      <c r="EA1" s="176"/>
      <c r="EB1" s="176"/>
      <c r="EC1" s="17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194</v>
      </c>
      <c r="B3" s="24">
        <v>1002</v>
      </c>
      <c r="C3" s="26">
        <v>2</v>
      </c>
      <c r="D3" s="26">
        <v>2</v>
      </c>
      <c r="E3" s="26">
        <v>96</v>
      </c>
      <c r="F3" s="26">
        <v>3</v>
      </c>
      <c r="G3" s="25"/>
      <c r="H3" s="24">
        <v>1472</v>
      </c>
      <c r="I3" s="26">
        <v>3</v>
      </c>
      <c r="J3" s="26">
        <v>1</v>
      </c>
      <c r="K3" s="26">
        <v>129</v>
      </c>
      <c r="L3" s="26"/>
      <c r="M3" s="25"/>
      <c r="N3" s="24"/>
      <c r="O3" s="26"/>
      <c r="P3" s="26"/>
      <c r="Q3" s="26"/>
      <c r="R3" s="26"/>
      <c r="S3" s="25"/>
      <c r="T3" s="24">
        <v>594</v>
      </c>
      <c r="U3" s="26">
        <v>2</v>
      </c>
      <c r="V3" s="26">
        <v>0</v>
      </c>
      <c r="W3" s="26">
        <v>48</v>
      </c>
      <c r="X3" s="26"/>
      <c r="Y3" s="25"/>
      <c r="Z3" s="24">
        <v>1002</v>
      </c>
      <c r="AA3" s="26">
        <v>2</v>
      </c>
      <c r="AB3" s="26">
        <v>2</v>
      </c>
      <c r="AC3" s="26">
        <v>123</v>
      </c>
      <c r="AD3" s="26"/>
      <c r="AE3" s="25"/>
      <c r="AF3" s="24">
        <v>822</v>
      </c>
      <c r="AG3" s="26">
        <v>2</v>
      </c>
      <c r="AH3" s="26">
        <v>0</v>
      </c>
      <c r="AI3" s="26">
        <v>57</v>
      </c>
      <c r="AJ3" s="26">
        <v>1</v>
      </c>
      <c r="AK3" s="25"/>
      <c r="AL3" s="24"/>
      <c r="AM3" s="26"/>
      <c r="AN3" s="26"/>
      <c r="AO3" s="26"/>
      <c r="AP3" s="26"/>
      <c r="AQ3" s="25"/>
      <c r="AR3" s="24">
        <v>654</v>
      </c>
      <c r="AS3" s="26">
        <v>2</v>
      </c>
      <c r="AT3" s="26">
        <v>0</v>
      </c>
      <c r="AU3" s="26">
        <v>48</v>
      </c>
      <c r="AV3" s="26"/>
      <c r="AW3" s="25"/>
      <c r="AX3" s="24">
        <v>1411</v>
      </c>
      <c r="AY3" s="26">
        <v>3</v>
      </c>
      <c r="AZ3" s="26">
        <v>1</v>
      </c>
      <c r="BA3" s="26">
        <v>103</v>
      </c>
      <c r="BB3" s="26">
        <v>2</v>
      </c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>
        <v>1</v>
      </c>
      <c r="BO3" s="25"/>
      <c r="BP3" s="24"/>
      <c r="BQ3" s="26"/>
      <c r="BR3" s="26"/>
      <c r="BS3" s="26"/>
      <c r="BT3" s="26"/>
      <c r="BU3" s="25"/>
      <c r="BV3" s="26">
        <v>955</v>
      </c>
      <c r="BW3" s="25">
        <v>2</v>
      </c>
      <c r="BX3" s="24">
        <v>0</v>
      </c>
      <c r="BY3" s="25">
        <v>69</v>
      </c>
      <c r="BZ3" s="26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8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18</v>
      </c>
      <c r="EG3" s="18">
        <f t="shared" ref="EG3:EG14" si="2">SUM(D3+J3+P3+V3+AB3+AH3+AN3+AT3+AZ3+BF3+BL3+BR3+BX3+CD3+CJ3+CP3+CV3+DB3+DH3+DN3+DT3+DZ3)</f>
        <v>6</v>
      </c>
      <c r="EH3" s="18">
        <f t="shared" ref="EH3:EH14" si="3">SUM(B3+H3+N3+T3+Z3+AF3+AL3+AR3+AX3+BD3+BJ3+BP3+BV3+CB3+CH3+CN3+CT3+CZ3+DF3+DL3+DR3+DX3)</f>
        <v>7912</v>
      </c>
      <c r="EI3" s="18">
        <f t="shared" ref="EI3:EI14" si="4">SUM(E3+K3+Q3+W3+AC3+AI3+AO3+AU3+BA3+BG3+BM3+BS3+BY3+CE3+CK3+CQ3+CW3+DC3+DI3+DO3+DU3+EA3)</f>
        <v>673</v>
      </c>
      <c r="EJ3" s="19">
        <f t="shared" ref="EJ3:EJ14" si="5">IF(EH3=0,0,(SUM(EH3/EI3)*3))</f>
        <v>35.268945022288264</v>
      </c>
      <c r="EK3" s="20">
        <f>IF(EF3=0,0,(SUM(EH3/EF3)))</f>
        <v>439.55555555555554</v>
      </c>
      <c r="EL3" s="20">
        <f>IF(ED3=0,0,SUM(EI3/ED3))</f>
        <v>84.125</v>
      </c>
      <c r="EM3" s="20">
        <f>IF(EF3=0,0,SUM(EI3/EF3))</f>
        <v>37.388888888888886</v>
      </c>
      <c r="EN3" s="20">
        <f t="shared" ref="EN3:EN14" si="6">SUM(F3+L3+R3+X3+AD3+AJ3+AP3+AV3+BB3+BH3+BN3+BT3+BZ3+CF3+CL3+CR3+CX3+DD3+DJ3+DP3+DV3+EB3)</f>
        <v>7</v>
      </c>
      <c r="EO3" s="20">
        <f t="shared" ref="EO3:EO14" si="7">IF(ED3=0,0,(SUM(EN3/ED3)))</f>
        <v>0.875</v>
      </c>
      <c r="EP3" s="18">
        <f>SUM(G3+M3+S3+Y3+AE3+AK3+AQ3+AW3+BC3+BI3+BO3+BU3+CA3+CG3+CM3+CS3+CY3+DE3+DK3+DQ3+DW3+EC3)</f>
        <v>0</v>
      </c>
    </row>
    <row r="4" spans="1:146" x14ac:dyDescent="0.2">
      <c r="A4" s="37" t="s">
        <v>180</v>
      </c>
      <c r="B4" s="28">
        <v>1002</v>
      </c>
      <c r="C4" s="29">
        <v>2</v>
      </c>
      <c r="D4" s="29">
        <v>2</v>
      </c>
      <c r="E4" s="29">
        <v>56</v>
      </c>
      <c r="F4" s="29">
        <v>6</v>
      </c>
      <c r="G4" s="30"/>
      <c r="H4" s="28">
        <v>1423</v>
      </c>
      <c r="I4" s="29">
        <v>3</v>
      </c>
      <c r="J4" s="29">
        <v>2</v>
      </c>
      <c r="K4" s="29">
        <v>95</v>
      </c>
      <c r="L4" s="29">
        <v>3</v>
      </c>
      <c r="M4" s="30">
        <v>1</v>
      </c>
      <c r="N4" s="28"/>
      <c r="O4" s="29"/>
      <c r="P4" s="29"/>
      <c r="Q4" s="29"/>
      <c r="R4" s="29"/>
      <c r="S4" s="30"/>
      <c r="T4" s="28">
        <v>1002</v>
      </c>
      <c r="U4" s="29">
        <v>2</v>
      </c>
      <c r="V4" s="29">
        <v>2</v>
      </c>
      <c r="W4" s="29">
        <v>55</v>
      </c>
      <c r="X4" s="29">
        <v>3</v>
      </c>
      <c r="Y4" s="30"/>
      <c r="Z4" s="28">
        <v>1453</v>
      </c>
      <c r="AA4" s="29">
        <v>3</v>
      </c>
      <c r="AB4" s="29">
        <v>1</v>
      </c>
      <c r="AC4" s="29">
        <v>96</v>
      </c>
      <c r="AD4" s="29">
        <v>2</v>
      </c>
      <c r="AE4" s="30">
        <v>1</v>
      </c>
      <c r="AF4" s="28">
        <v>1002</v>
      </c>
      <c r="AG4" s="29">
        <v>2</v>
      </c>
      <c r="AH4" s="29">
        <v>2</v>
      </c>
      <c r="AI4" s="29">
        <v>62</v>
      </c>
      <c r="AJ4" s="29">
        <v>3</v>
      </c>
      <c r="AK4" s="30"/>
      <c r="AL4" s="28">
        <v>1376</v>
      </c>
      <c r="AM4" s="29">
        <v>3</v>
      </c>
      <c r="AN4" s="29">
        <v>1</v>
      </c>
      <c r="AO4" s="29">
        <v>85</v>
      </c>
      <c r="AP4" s="29">
        <v>2</v>
      </c>
      <c r="AQ4" s="30"/>
      <c r="AR4" s="28">
        <v>1425</v>
      </c>
      <c r="AS4" s="29">
        <v>3</v>
      </c>
      <c r="AT4" s="29">
        <v>2</v>
      </c>
      <c r="AU4" s="29">
        <v>75</v>
      </c>
      <c r="AV4" s="29">
        <v>4</v>
      </c>
      <c r="AW4" s="30"/>
      <c r="AX4" s="28">
        <v>1486</v>
      </c>
      <c r="AY4" s="29">
        <v>2</v>
      </c>
      <c r="AZ4" s="29">
        <v>1</v>
      </c>
      <c r="BA4" s="29">
        <v>88</v>
      </c>
      <c r="BB4" s="29">
        <v>4</v>
      </c>
      <c r="BC4" s="30"/>
      <c r="BD4" s="28">
        <v>1462</v>
      </c>
      <c r="BE4" s="29">
        <v>3</v>
      </c>
      <c r="BF4" s="29">
        <v>1</v>
      </c>
      <c r="BG4" s="29">
        <v>107</v>
      </c>
      <c r="BH4" s="29"/>
      <c r="BI4" s="30"/>
      <c r="BJ4" s="28">
        <v>712</v>
      </c>
      <c r="BK4" s="29">
        <v>2</v>
      </c>
      <c r="BL4" s="29">
        <v>0</v>
      </c>
      <c r="BM4" s="29">
        <v>42</v>
      </c>
      <c r="BN4" s="29">
        <v>1</v>
      </c>
      <c r="BO4" s="30"/>
      <c r="BP4" s="28"/>
      <c r="BQ4" s="29"/>
      <c r="BR4" s="29"/>
      <c r="BS4" s="29"/>
      <c r="BT4" s="29"/>
      <c r="BU4" s="30"/>
      <c r="BV4" s="29">
        <v>1416</v>
      </c>
      <c r="BW4" s="30">
        <v>3</v>
      </c>
      <c r="BX4" s="28">
        <v>1</v>
      </c>
      <c r="BY4" s="30">
        <v>71</v>
      </c>
      <c r="BZ4" s="29">
        <v>3</v>
      </c>
      <c r="CA4" s="30">
        <v>1</v>
      </c>
      <c r="CB4" s="29">
        <v>920</v>
      </c>
      <c r="CC4" s="30">
        <v>2</v>
      </c>
      <c r="CD4" s="29">
        <v>0</v>
      </c>
      <c r="CE4" s="30">
        <v>51</v>
      </c>
      <c r="CF4" s="28">
        <v>4</v>
      </c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12</v>
      </c>
      <c r="EE4" s="18">
        <f t="shared" si="0"/>
        <v>5</v>
      </c>
      <c r="EF4" s="18">
        <f t="shared" si="1"/>
        <v>30</v>
      </c>
      <c r="EG4" s="18">
        <f t="shared" si="2"/>
        <v>15</v>
      </c>
      <c r="EH4" s="18">
        <f t="shared" si="3"/>
        <v>14679</v>
      </c>
      <c r="EI4" s="18">
        <f t="shared" si="4"/>
        <v>883</v>
      </c>
      <c r="EJ4" s="19">
        <f t="shared" si="5"/>
        <v>49.872027180067953</v>
      </c>
      <c r="EK4" s="20">
        <f t="shared" ref="EK4:EK14" si="9">IF(EF4=0,0,(SUM(EH4/EF4)))</f>
        <v>489.3</v>
      </c>
      <c r="EL4" s="20">
        <f t="shared" ref="EL4:EL14" si="10">IF(ED4=0,0,SUM(EI4/ED4))</f>
        <v>73.583333333333329</v>
      </c>
      <c r="EM4" s="20">
        <f t="shared" ref="EM4:EM14" si="11">IF(EF4=0,0,SUM(EI4/EF4))</f>
        <v>29.433333333333334</v>
      </c>
      <c r="EN4" s="20">
        <f t="shared" si="6"/>
        <v>35</v>
      </c>
      <c r="EO4" s="20">
        <f t="shared" si="7"/>
        <v>2.9166666666666665</v>
      </c>
      <c r="EP4" s="18">
        <f t="shared" ref="EP4:EP14" si="12">SUM(G4+M4+S4+Y4+AE4+AK4+AQ4+AW4+BC4+BI4+BO4+BU4+CA4+CG4+CM4+CS4+CY4+DE4+DK4+DQ4+DW4+EC4)</f>
        <v>3</v>
      </c>
    </row>
    <row r="5" spans="1:146" x14ac:dyDescent="0.2">
      <c r="A5" s="37" t="s">
        <v>160</v>
      </c>
      <c r="B5" s="28">
        <v>973</v>
      </c>
      <c r="C5" s="29">
        <v>2</v>
      </c>
      <c r="D5" s="29">
        <v>0</v>
      </c>
      <c r="E5" s="29">
        <v>57</v>
      </c>
      <c r="F5" s="29">
        <v>2</v>
      </c>
      <c r="G5" s="30"/>
      <c r="H5" s="28"/>
      <c r="I5" s="29"/>
      <c r="J5" s="29"/>
      <c r="K5" s="29"/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>
        <v>1</v>
      </c>
      <c r="Y5" s="30"/>
      <c r="Z5" s="28">
        <v>1002</v>
      </c>
      <c r="AA5" s="29">
        <v>2</v>
      </c>
      <c r="AB5" s="29">
        <v>2</v>
      </c>
      <c r="AC5" s="29">
        <v>72</v>
      </c>
      <c r="AD5" s="29">
        <v>4</v>
      </c>
      <c r="AE5" s="30"/>
      <c r="AF5" s="28">
        <v>1351</v>
      </c>
      <c r="AG5" s="29">
        <v>3</v>
      </c>
      <c r="AH5" s="29">
        <v>2</v>
      </c>
      <c r="AI5" s="29">
        <v>85</v>
      </c>
      <c r="AJ5" s="29">
        <v>1</v>
      </c>
      <c r="AK5" s="30"/>
      <c r="AL5" s="28">
        <v>1373</v>
      </c>
      <c r="AM5" s="29">
        <v>3</v>
      </c>
      <c r="AN5" s="29">
        <v>1</v>
      </c>
      <c r="AO5" s="29">
        <v>100</v>
      </c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>
        <v>1271</v>
      </c>
      <c r="BE5" s="29">
        <v>3</v>
      </c>
      <c r="BF5" s="29">
        <v>1</v>
      </c>
      <c r="BG5" s="29">
        <v>87</v>
      </c>
      <c r="BH5" s="29">
        <v>1</v>
      </c>
      <c r="BI5" s="30"/>
      <c r="BJ5" s="28">
        <v>1495</v>
      </c>
      <c r="BK5" s="29">
        <v>3</v>
      </c>
      <c r="BL5" s="29">
        <v>2</v>
      </c>
      <c r="BM5" s="29">
        <v>107</v>
      </c>
      <c r="BN5" s="29">
        <v>4</v>
      </c>
      <c r="BO5" s="30"/>
      <c r="BP5" s="28"/>
      <c r="BQ5" s="29"/>
      <c r="BR5" s="29"/>
      <c r="BS5" s="29"/>
      <c r="BT5" s="29"/>
      <c r="BU5" s="30"/>
      <c r="BV5" s="29">
        <v>998</v>
      </c>
      <c r="BW5" s="30">
        <v>2</v>
      </c>
      <c r="BX5" s="28">
        <v>0</v>
      </c>
      <c r="BY5" s="30">
        <v>84</v>
      </c>
      <c r="BZ5" s="29">
        <v>4</v>
      </c>
      <c r="CA5" s="30"/>
      <c r="CB5" s="29">
        <v>1313</v>
      </c>
      <c r="CC5" s="30">
        <v>3</v>
      </c>
      <c r="CD5" s="29">
        <v>1</v>
      </c>
      <c r="CE5" s="30">
        <v>88</v>
      </c>
      <c r="CF5" s="28">
        <v>3</v>
      </c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8</v>
      </c>
      <c r="EE5" s="18">
        <f t="shared" si="0"/>
        <v>3</v>
      </c>
      <c r="EF5" s="18">
        <f t="shared" si="1"/>
        <v>21</v>
      </c>
      <c r="EG5" s="18">
        <f t="shared" si="2"/>
        <v>9</v>
      </c>
      <c r="EH5" s="18">
        <f t="shared" si="3"/>
        <v>9776</v>
      </c>
      <c r="EI5" s="18">
        <f t="shared" si="4"/>
        <v>680</v>
      </c>
      <c r="EJ5" s="19">
        <f t="shared" si="5"/>
        <v>43.129411764705885</v>
      </c>
      <c r="EK5" s="20">
        <f t="shared" si="9"/>
        <v>465.52380952380952</v>
      </c>
      <c r="EL5" s="20">
        <f t="shared" si="10"/>
        <v>85</v>
      </c>
      <c r="EM5" s="20">
        <f t="shared" si="11"/>
        <v>32.38095238095238</v>
      </c>
      <c r="EN5" s="20">
        <f t="shared" si="6"/>
        <v>21</v>
      </c>
      <c r="EO5" s="20">
        <f t="shared" si="7"/>
        <v>2.625</v>
      </c>
      <c r="EP5" s="18">
        <f t="shared" si="12"/>
        <v>0</v>
      </c>
    </row>
    <row r="6" spans="1:146" x14ac:dyDescent="0.2">
      <c r="A6" s="37" t="s">
        <v>161</v>
      </c>
      <c r="B6" s="28">
        <v>1377</v>
      </c>
      <c r="C6" s="29">
        <v>3</v>
      </c>
      <c r="D6" s="29">
        <v>1</v>
      </c>
      <c r="E6" s="29">
        <v>103</v>
      </c>
      <c r="F6" s="29">
        <v>1</v>
      </c>
      <c r="G6" s="30"/>
      <c r="H6" s="28">
        <v>844</v>
      </c>
      <c r="I6" s="29">
        <v>2</v>
      </c>
      <c r="J6" s="29">
        <v>0</v>
      </c>
      <c r="K6" s="29">
        <v>57</v>
      </c>
      <c r="L6" s="29"/>
      <c r="M6" s="30"/>
      <c r="N6" s="28"/>
      <c r="O6" s="29"/>
      <c r="P6" s="29"/>
      <c r="Q6" s="29"/>
      <c r="R6" s="29"/>
      <c r="S6" s="30"/>
      <c r="T6" s="28">
        <v>1402</v>
      </c>
      <c r="U6" s="29">
        <v>3</v>
      </c>
      <c r="V6" s="29">
        <v>1</v>
      </c>
      <c r="W6" s="29">
        <v>72</v>
      </c>
      <c r="X6" s="29">
        <v>6</v>
      </c>
      <c r="Y6" s="30"/>
      <c r="Z6" s="28">
        <v>1002</v>
      </c>
      <c r="AA6" s="29">
        <v>2</v>
      </c>
      <c r="AB6" s="29">
        <v>2</v>
      </c>
      <c r="AC6" s="29">
        <v>69</v>
      </c>
      <c r="AD6" s="29">
        <v>2</v>
      </c>
      <c r="AE6" s="30"/>
      <c r="AF6" s="28">
        <v>1312</v>
      </c>
      <c r="AG6" s="29">
        <v>3</v>
      </c>
      <c r="AH6" s="29">
        <v>1</v>
      </c>
      <c r="AI6" s="29">
        <v>103</v>
      </c>
      <c r="AJ6" s="29">
        <v>3</v>
      </c>
      <c r="AK6" s="30"/>
      <c r="AL6" s="28">
        <v>1501</v>
      </c>
      <c r="AM6" s="29">
        <v>3</v>
      </c>
      <c r="AN6" s="29">
        <v>2</v>
      </c>
      <c r="AO6" s="29">
        <v>87</v>
      </c>
      <c r="AP6" s="29"/>
      <c r="AQ6" s="30"/>
      <c r="AR6" s="28">
        <v>938</v>
      </c>
      <c r="AS6" s="29">
        <v>2</v>
      </c>
      <c r="AT6" s="29">
        <v>0</v>
      </c>
      <c r="AU6" s="29">
        <v>69</v>
      </c>
      <c r="AV6" s="29">
        <v>2</v>
      </c>
      <c r="AW6" s="30"/>
      <c r="AX6" s="28">
        <v>1002</v>
      </c>
      <c r="AY6" s="29">
        <v>2</v>
      </c>
      <c r="AZ6" s="29">
        <v>2</v>
      </c>
      <c r="BA6" s="29">
        <v>91</v>
      </c>
      <c r="BB6" s="29">
        <v>1</v>
      </c>
      <c r="BC6" s="30"/>
      <c r="BD6" s="28">
        <v>873</v>
      </c>
      <c r="BE6" s="29">
        <v>2</v>
      </c>
      <c r="BF6" s="29">
        <v>0</v>
      </c>
      <c r="BG6" s="29">
        <v>48</v>
      </c>
      <c r="BH6" s="29">
        <v>2</v>
      </c>
      <c r="BI6" s="30"/>
      <c r="BJ6" s="28">
        <v>1255</v>
      </c>
      <c r="BK6" s="29">
        <v>3</v>
      </c>
      <c r="BL6" s="29">
        <v>1</v>
      </c>
      <c r="BM6" s="29">
        <v>91</v>
      </c>
      <c r="BN6" s="29">
        <v>1</v>
      </c>
      <c r="BO6" s="30"/>
      <c r="BP6" s="28"/>
      <c r="BQ6" s="29"/>
      <c r="BR6" s="29"/>
      <c r="BS6" s="29"/>
      <c r="BT6" s="29"/>
      <c r="BU6" s="30"/>
      <c r="BV6" s="29">
        <v>984</v>
      </c>
      <c r="BW6" s="30">
        <v>2</v>
      </c>
      <c r="BX6" s="28">
        <v>0</v>
      </c>
      <c r="BY6" s="30">
        <v>75</v>
      </c>
      <c r="BZ6" s="29"/>
      <c r="CA6" s="30"/>
      <c r="CB6" s="29">
        <v>900</v>
      </c>
      <c r="CC6" s="30">
        <v>2</v>
      </c>
      <c r="CD6" s="29">
        <v>0</v>
      </c>
      <c r="CE6" s="30">
        <v>60</v>
      </c>
      <c r="CF6" s="28">
        <v>1</v>
      </c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12</v>
      </c>
      <c r="EE6" s="18">
        <f t="shared" si="0"/>
        <v>3</v>
      </c>
      <c r="EF6" s="18">
        <f t="shared" si="1"/>
        <v>29</v>
      </c>
      <c r="EG6" s="18">
        <f t="shared" si="2"/>
        <v>10</v>
      </c>
      <c r="EH6" s="18">
        <f t="shared" si="3"/>
        <v>13390</v>
      </c>
      <c r="EI6" s="18">
        <f t="shared" si="4"/>
        <v>925</v>
      </c>
      <c r="EJ6" s="19">
        <f t="shared" si="5"/>
        <v>43.42702702702703</v>
      </c>
      <c r="EK6" s="20">
        <f t="shared" si="9"/>
        <v>461.72413793103448</v>
      </c>
      <c r="EL6" s="20">
        <f t="shared" si="10"/>
        <v>77.083333333333329</v>
      </c>
      <c r="EM6" s="20">
        <f t="shared" si="11"/>
        <v>31.896551724137932</v>
      </c>
      <c r="EN6" s="20">
        <f t="shared" si="6"/>
        <v>19</v>
      </c>
      <c r="EO6" s="20">
        <f t="shared" si="7"/>
        <v>1.5833333333333333</v>
      </c>
      <c r="EP6" s="18">
        <f t="shared" si="12"/>
        <v>0</v>
      </c>
    </row>
    <row r="7" spans="1:146" x14ac:dyDescent="0.2">
      <c r="A7" s="27" t="s">
        <v>195</v>
      </c>
      <c r="B7" s="28">
        <v>1417</v>
      </c>
      <c r="C7" s="29">
        <v>3</v>
      </c>
      <c r="D7" s="29">
        <v>1</v>
      </c>
      <c r="E7" s="29">
        <v>73</v>
      </c>
      <c r="F7" s="29"/>
      <c r="G7" s="30"/>
      <c r="H7" s="28">
        <v>1002</v>
      </c>
      <c r="I7" s="29">
        <v>2</v>
      </c>
      <c r="J7" s="29">
        <v>2</v>
      </c>
      <c r="K7" s="29">
        <v>44</v>
      </c>
      <c r="L7" s="29">
        <v>3</v>
      </c>
      <c r="M7" s="30"/>
      <c r="N7" s="28"/>
      <c r="O7" s="29"/>
      <c r="P7" s="29"/>
      <c r="Q7" s="29"/>
      <c r="R7" s="29"/>
      <c r="S7" s="30"/>
      <c r="T7" s="28">
        <v>1002</v>
      </c>
      <c r="U7" s="29">
        <v>2</v>
      </c>
      <c r="V7" s="29">
        <v>2</v>
      </c>
      <c r="W7" s="29">
        <v>61</v>
      </c>
      <c r="X7" s="29">
        <v>2</v>
      </c>
      <c r="Y7" s="30"/>
      <c r="Z7" s="28">
        <v>1501</v>
      </c>
      <c r="AA7" s="29">
        <v>3</v>
      </c>
      <c r="AB7" s="29">
        <v>2</v>
      </c>
      <c r="AC7" s="29">
        <v>83</v>
      </c>
      <c r="AD7" s="29">
        <v>2</v>
      </c>
      <c r="AE7" s="30"/>
      <c r="AF7" s="28">
        <v>1002</v>
      </c>
      <c r="AG7" s="29">
        <v>2</v>
      </c>
      <c r="AH7" s="29">
        <v>2</v>
      </c>
      <c r="AI7" s="29">
        <v>63</v>
      </c>
      <c r="AJ7" s="29">
        <v>1</v>
      </c>
      <c r="AK7" s="30"/>
      <c r="AL7" s="28">
        <v>989</v>
      </c>
      <c r="AM7" s="29">
        <v>2</v>
      </c>
      <c r="AN7" s="29">
        <v>0</v>
      </c>
      <c r="AO7" s="29">
        <v>60</v>
      </c>
      <c r="AP7" s="29">
        <v>3</v>
      </c>
      <c r="AQ7" s="30"/>
      <c r="AR7" s="28">
        <v>1002</v>
      </c>
      <c r="AS7" s="29">
        <v>2</v>
      </c>
      <c r="AT7" s="29">
        <v>2</v>
      </c>
      <c r="AU7" s="29">
        <v>46</v>
      </c>
      <c r="AV7" s="29">
        <v>4</v>
      </c>
      <c r="AW7" s="30">
        <v>1</v>
      </c>
      <c r="AX7" s="28">
        <v>1002</v>
      </c>
      <c r="AY7" s="29">
        <v>2</v>
      </c>
      <c r="AZ7" s="29">
        <v>2</v>
      </c>
      <c r="BA7" s="29">
        <v>45</v>
      </c>
      <c r="BB7" s="29">
        <v>3</v>
      </c>
      <c r="BC7" s="30"/>
      <c r="BD7" s="28">
        <v>1391</v>
      </c>
      <c r="BE7" s="29">
        <v>3</v>
      </c>
      <c r="BF7" s="29">
        <v>1</v>
      </c>
      <c r="BG7" s="29">
        <v>72</v>
      </c>
      <c r="BH7" s="29">
        <v>5</v>
      </c>
      <c r="BI7" s="30"/>
      <c r="BJ7" s="28">
        <v>1499</v>
      </c>
      <c r="BK7" s="29">
        <v>3</v>
      </c>
      <c r="BL7" s="29">
        <v>2</v>
      </c>
      <c r="BM7" s="29">
        <v>82</v>
      </c>
      <c r="BN7" s="29">
        <v>4</v>
      </c>
      <c r="BO7" s="30"/>
      <c r="BP7" s="28"/>
      <c r="BQ7" s="29"/>
      <c r="BR7" s="29"/>
      <c r="BS7" s="29"/>
      <c r="BT7" s="29"/>
      <c r="BU7" s="30"/>
      <c r="BV7" s="29">
        <v>1002</v>
      </c>
      <c r="BW7" s="30">
        <v>2</v>
      </c>
      <c r="BX7" s="28">
        <v>2</v>
      </c>
      <c r="BY7" s="30">
        <v>62</v>
      </c>
      <c r="BZ7" s="29"/>
      <c r="CA7" s="30"/>
      <c r="CB7" s="29">
        <v>1002</v>
      </c>
      <c r="CC7" s="30">
        <v>2</v>
      </c>
      <c r="CD7" s="29">
        <v>2</v>
      </c>
      <c r="CE7" s="30">
        <v>75</v>
      </c>
      <c r="CF7" s="28">
        <v>4</v>
      </c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12</v>
      </c>
      <c r="EE7" s="18">
        <f t="shared" si="0"/>
        <v>9</v>
      </c>
      <c r="EF7" s="18">
        <f t="shared" si="1"/>
        <v>28</v>
      </c>
      <c r="EG7" s="18">
        <f t="shared" si="2"/>
        <v>20</v>
      </c>
      <c r="EH7" s="18">
        <f t="shared" si="3"/>
        <v>13811</v>
      </c>
      <c r="EI7" s="18">
        <f t="shared" si="4"/>
        <v>766</v>
      </c>
      <c r="EJ7" s="19">
        <f t="shared" si="5"/>
        <v>54.090078328981726</v>
      </c>
      <c r="EK7" s="20">
        <f t="shared" si="9"/>
        <v>493.25</v>
      </c>
      <c r="EL7" s="20">
        <f t="shared" si="10"/>
        <v>63.833333333333336</v>
      </c>
      <c r="EM7" s="20">
        <f t="shared" si="11"/>
        <v>27.357142857142858</v>
      </c>
      <c r="EN7" s="20">
        <f t="shared" si="6"/>
        <v>31</v>
      </c>
      <c r="EO7" s="20">
        <f t="shared" si="7"/>
        <v>2.5833333333333335</v>
      </c>
      <c r="EP7" s="18">
        <f t="shared" si="12"/>
        <v>1</v>
      </c>
    </row>
    <row r="8" spans="1:146" x14ac:dyDescent="0.2">
      <c r="A8" s="27" t="s">
        <v>162</v>
      </c>
      <c r="B8" s="28">
        <v>728</v>
      </c>
      <c r="C8" s="29">
        <v>2</v>
      </c>
      <c r="D8" s="29">
        <v>0</v>
      </c>
      <c r="E8" s="29">
        <v>42</v>
      </c>
      <c r="F8" s="29">
        <v>1</v>
      </c>
      <c r="G8" s="30"/>
      <c r="H8" s="28">
        <v>1375</v>
      </c>
      <c r="I8" s="29">
        <v>3</v>
      </c>
      <c r="J8" s="29">
        <v>2</v>
      </c>
      <c r="K8" s="29">
        <v>87</v>
      </c>
      <c r="L8" s="29"/>
      <c r="M8" s="30"/>
      <c r="N8" s="28"/>
      <c r="O8" s="29"/>
      <c r="P8" s="29"/>
      <c r="Q8" s="29"/>
      <c r="R8" s="29"/>
      <c r="S8" s="30"/>
      <c r="T8" s="28">
        <v>1002</v>
      </c>
      <c r="U8" s="29">
        <v>2</v>
      </c>
      <c r="V8" s="29">
        <v>2</v>
      </c>
      <c r="W8" s="29">
        <v>52</v>
      </c>
      <c r="X8" s="29">
        <v>5</v>
      </c>
      <c r="Y8" s="30"/>
      <c r="Z8" s="28"/>
      <c r="AA8" s="29"/>
      <c r="AB8" s="29"/>
      <c r="AC8" s="29"/>
      <c r="AD8" s="29"/>
      <c r="AE8" s="30"/>
      <c r="AF8" s="28">
        <v>1376</v>
      </c>
      <c r="AG8" s="29">
        <v>3</v>
      </c>
      <c r="AH8" s="29">
        <v>2</v>
      </c>
      <c r="AI8" s="29">
        <v>67</v>
      </c>
      <c r="AJ8" s="29">
        <v>6</v>
      </c>
      <c r="AK8" s="30"/>
      <c r="AL8" s="28">
        <v>1002</v>
      </c>
      <c r="AM8" s="29">
        <v>2</v>
      </c>
      <c r="AN8" s="29">
        <v>2</v>
      </c>
      <c r="AO8" s="29">
        <v>44</v>
      </c>
      <c r="AP8" s="29">
        <v>3</v>
      </c>
      <c r="AQ8" s="30"/>
      <c r="AR8" s="28">
        <v>1002</v>
      </c>
      <c r="AS8" s="29">
        <v>2</v>
      </c>
      <c r="AT8" s="29">
        <v>2</v>
      </c>
      <c r="AU8" s="29">
        <v>63</v>
      </c>
      <c r="AV8" s="29">
        <v>3</v>
      </c>
      <c r="AW8" s="30"/>
      <c r="AX8" s="28">
        <v>1002</v>
      </c>
      <c r="AY8" s="29">
        <v>2</v>
      </c>
      <c r="AZ8" s="29">
        <v>2</v>
      </c>
      <c r="BA8" s="29">
        <v>63</v>
      </c>
      <c r="BB8" s="29">
        <v>2</v>
      </c>
      <c r="BC8" s="30"/>
      <c r="BD8" s="28">
        <v>1002</v>
      </c>
      <c r="BE8" s="29">
        <v>2</v>
      </c>
      <c r="BF8" s="29">
        <v>2</v>
      </c>
      <c r="BG8" s="29">
        <v>50</v>
      </c>
      <c r="BH8" s="29">
        <v>3</v>
      </c>
      <c r="BI8" s="30"/>
      <c r="BJ8" s="28">
        <v>1002</v>
      </c>
      <c r="BK8" s="29">
        <v>2</v>
      </c>
      <c r="BL8" s="29">
        <v>2</v>
      </c>
      <c r="BM8" s="29">
        <v>39</v>
      </c>
      <c r="BN8" s="29">
        <v>6</v>
      </c>
      <c r="BO8" s="30"/>
      <c r="BP8" s="28"/>
      <c r="BQ8" s="29"/>
      <c r="BR8" s="29"/>
      <c r="BS8" s="29"/>
      <c r="BT8" s="29"/>
      <c r="BU8" s="30"/>
      <c r="BV8" s="29"/>
      <c r="BW8" s="30"/>
      <c r="BX8" s="28"/>
      <c r="BY8" s="30"/>
      <c r="BZ8" s="29"/>
      <c r="CA8" s="30"/>
      <c r="CB8" s="29">
        <v>1002</v>
      </c>
      <c r="CC8" s="30">
        <v>2</v>
      </c>
      <c r="CD8" s="29">
        <v>2</v>
      </c>
      <c r="CE8" s="30">
        <v>47</v>
      </c>
      <c r="CF8" s="28">
        <v>4</v>
      </c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10</v>
      </c>
      <c r="EE8" s="18">
        <f t="shared" si="0"/>
        <v>9</v>
      </c>
      <c r="EF8" s="18">
        <f t="shared" si="1"/>
        <v>22</v>
      </c>
      <c r="EG8" s="18">
        <f t="shared" si="2"/>
        <v>18</v>
      </c>
      <c r="EH8" s="18">
        <f t="shared" si="3"/>
        <v>10493</v>
      </c>
      <c r="EI8" s="18">
        <f t="shared" si="4"/>
        <v>554</v>
      </c>
      <c r="EJ8" s="19">
        <f t="shared" si="5"/>
        <v>56.821299638989167</v>
      </c>
      <c r="EK8" s="20">
        <f t="shared" si="9"/>
        <v>476.95454545454544</v>
      </c>
      <c r="EL8" s="20">
        <f t="shared" si="10"/>
        <v>55.4</v>
      </c>
      <c r="EM8" s="20">
        <f t="shared" si="11"/>
        <v>25.181818181818183</v>
      </c>
      <c r="EN8" s="20">
        <f t="shared" si="6"/>
        <v>33</v>
      </c>
      <c r="EO8" s="20">
        <f t="shared" si="7"/>
        <v>3.3</v>
      </c>
      <c r="EP8" s="18">
        <f t="shared" si="12"/>
        <v>0</v>
      </c>
    </row>
    <row r="9" spans="1:146" x14ac:dyDescent="0.2">
      <c r="A9" s="37" t="s">
        <v>286</v>
      </c>
      <c r="B9" s="28"/>
      <c r="C9" s="29"/>
      <c r="D9" s="29"/>
      <c r="E9" s="29"/>
      <c r="F9" s="29"/>
      <c r="G9" s="30"/>
      <c r="H9" s="28">
        <v>800</v>
      </c>
      <c r="I9" s="29">
        <v>2</v>
      </c>
      <c r="J9" s="29">
        <v>0</v>
      </c>
      <c r="K9" s="29">
        <v>60</v>
      </c>
      <c r="L9" s="29">
        <v>1</v>
      </c>
      <c r="M9" s="30"/>
      <c r="N9" s="28"/>
      <c r="O9" s="29"/>
      <c r="P9" s="29"/>
      <c r="Q9" s="29"/>
      <c r="R9" s="29"/>
      <c r="S9" s="30"/>
      <c r="T9" s="28">
        <v>1002</v>
      </c>
      <c r="U9" s="29">
        <v>2</v>
      </c>
      <c r="V9" s="29">
        <v>2</v>
      </c>
      <c r="W9" s="29">
        <v>72</v>
      </c>
      <c r="X9" s="29"/>
      <c r="Y9" s="30"/>
      <c r="Z9" s="28">
        <v>891</v>
      </c>
      <c r="AA9" s="29">
        <v>2</v>
      </c>
      <c r="AB9" s="29">
        <v>0</v>
      </c>
      <c r="AC9" s="29">
        <v>93</v>
      </c>
      <c r="AD9" s="29"/>
      <c r="AE9" s="30"/>
      <c r="AF9" s="28"/>
      <c r="AG9" s="29"/>
      <c r="AH9" s="29"/>
      <c r="AI9" s="29"/>
      <c r="AJ9" s="29"/>
      <c r="AK9" s="30"/>
      <c r="AL9" s="28">
        <v>1364</v>
      </c>
      <c r="AM9" s="29">
        <v>3</v>
      </c>
      <c r="AN9" s="29">
        <v>1</v>
      </c>
      <c r="AO9" s="29">
        <v>92</v>
      </c>
      <c r="AP9" s="29">
        <v>1</v>
      </c>
      <c r="AQ9" s="30"/>
      <c r="AR9" s="28">
        <v>1453</v>
      </c>
      <c r="AS9" s="29">
        <v>3</v>
      </c>
      <c r="AT9" s="29">
        <v>2</v>
      </c>
      <c r="AU9" s="29">
        <v>104</v>
      </c>
      <c r="AV9" s="29">
        <v>1</v>
      </c>
      <c r="AW9" s="30"/>
      <c r="AX9" s="28">
        <v>1002</v>
      </c>
      <c r="AY9" s="29">
        <v>2</v>
      </c>
      <c r="AZ9" s="29">
        <v>2</v>
      </c>
      <c r="BA9" s="29">
        <v>55</v>
      </c>
      <c r="BB9" s="29">
        <v>5</v>
      </c>
      <c r="BC9" s="30"/>
      <c r="BD9" s="28">
        <v>796</v>
      </c>
      <c r="BE9" s="29">
        <v>2</v>
      </c>
      <c r="BF9" s="29">
        <v>0</v>
      </c>
      <c r="BG9" s="29">
        <v>45</v>
      </c>
      <c r="BH9" s="29">
        <v>1</v>
      </c>
      <c r="BI9" s="30"/>
      <c r="BJ9" s="28">
        <v>726</v>
      </c>
      <c r="BK9" s="29">
        <v>2</v>
      </c>
      <c r="BL9" s="29">
        <v>0</v>
      </c>
      <c r="BM9" s="29">
        <v>51</v>
      </c>
      <c r="BN9" s="29">
        <v>1</v>
      </c>
      <c r="BO9" s="30"/>
      <c r="BP9" s="28"/>
      <c r="BQ9" s="29"/>
      <c r="BR9" s="29"/>
      <c r="BS9" s="29"/>
      <c r="BT9" s="29"/>
      <c r="BU9" s="30"/>
      <c r="BV9" s="29"/>
      <c r="BW9" s="30"/>
      <c r="BX9" s="28"/>
      <c r="BY9" s="30"/>
      <c r="BZ9" s="29"/>
      <c r="CA9" s="30"/>
      <c r="CB9" s="29">
        <v>1275</v>
      </c>
      <c r="CC9" s="30">
        <v>3</v>
      </c>
      <c r="CD9" s="29">
        <v>1</v>
      </c>
      <c r="CE9" s="30">
        <v>82</v>
      </c>
      <c r="CF9" s="28">
        <v>2</v>
      </c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9</v>
      </c>
      <c r="EE9" s="18">
        <f t="shared" si="0"/>
        <v>3</v>
      </c>
      <c r="EF9" s="18">
        <f t="shared" si="1"/>
        <v>21</v>
      </c>
      <c r="EG9" s="18">
        <f t="shared" si="2"/>
        <v>8</v>
      </c>
      <c r="EH9" s="18">
        <f t="shared" si="3"/>
        <v>9309</v>
      </c>
      <c r="EI9" s="18">
        <f t="shared" si="4"/>
        <v>654</v>
      </c>
      <c r="EJ9" s="19">
        <f t="shared" si="5"/>
        <v>42.701834862385319</v>
      </c>
      <c r="EK9" s="20">
        <f t="shared" si="9"/>
        <v>443.28571428571428</v>
      </c>
      <c r="EL9" s="20">
        <f t="shared" si="10"/>
        <v>72.666666666666671</v>
      </c>
      <c r="EM9" s="20">
        <f t="shared" si="11"/>
        <v>31.142857142857142</v>
      </c>
      <c r="EN9" s="20">
        <f t="shared" si="6"/>
        <v>12</v>
      </c>
      <c r="EO9" s="20">
        <f t="shared" si="7"/>
        <v>1.3333333333333333</v>
      </c>
      <c r="EP9" s="18">
        <f t="shared" si="12"/>
        <v>0</v>
      </c>
    </row>
    <row r="10" spans="1:146" x14ac:dyDescent="0.2">
      <c r="A10" s="37" t="s">
        <v>287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>
        <v>1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>
        <v>765</v>
      </c>
      <c r="BW10" s="30">
        <v>2</v>
      </c>
      <c r="BX10" s="28">
        <v>0</v>
      </c>
      <c r="BY10" s="30">
        <v>42</v>
      </c>
      <c r="BZ10" s="29">
        <v>1</v>
      </c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0</v>
      </c>
      <c r="EF10" s="18">
        <f t="shared" si="1"/>
        <v>2</v>
      </c>
      <c r="EG10" s="18">
        <f t="shared" si="2"/>
        <v>0</v>
      </c>
      <c r="EH10" s="18">
        <f t="shared" si="3"/>
        <v>765</v>
      </c>
      <c r="EI10" s="18">
        <f t="shared" si="4"/>
        <v>42</v>
      </c>
      <c r="EJ10" s="19">
        <f t="shared" si="5"/>
        <v>54.642857142857146</v>
      </c>
      <c r="EK10" s="20">
        <f t="shared" si="9"/>
        <v>382.5</v>
      </c>
      <c r="EL10" s="20">
        <f t="shared" si="10"/>
        <v>42</v>
      </c>
      <c r="EM10" s="20">
        <f t="shared" si="11"/>
        <v>21</v>
      </c>
      <c r="EN10" s="20">
        <f t="shared" si="6"/>
        <v>2</v>
      </c>
      <c r="EO10" s="20">
        <f t="shared" si="7"/>
        <v>2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1</v>
      </c>
      <c r="BZ17" s="5">
        <f>IF(BY3=0,1,0)</f>
        <v>0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1</v>
      </c>
      <c r="BZ18" s="5">
        <f t="shared" ref="BZ18:BZ28" si="59">IF(BY4=0,1,0)</f>
        <v>0</v>
      </c>
      <c r="CA18" s="5">
        <f t="shared" ref="CA18:CA28" si="60">IF(BV30=1,(SUM(BY18-BZ18)),0)</f>
        <v>0</v>
      </c>
      <c r="CB18" s="5">
        <f t="shared" si="26"/>
        <v>1</v>
      </c>
      <c r="CF18" s="5">
        <f t="shared" ref="CF18:CF28" si="61">IF(CE4=0,1,0)</f>
        <v>0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1</v>
      </c>
      <c r="BZ19" s="5">
        <f t="shared" si="59"/>
        <v>0</v>
      </c>
      <c r="CA19" s="5">
        <f t="shared" si="60"/>
        <v>0</v>
      </c>
      <c r="CB19" s="5">
        <f t="shared" si="26"/>
        <v>1</v>
      </c>
      <c r="CF19" s="5">
        <f t="shared" si="61"/>
        <v>0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1</v>
      </c>
      <c r="BH20" s="5">
        <f t="shared" si="53"/>
        <v>0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1</v>
      </c>
      <c r="BZ20" s="5">
        <f t="shared" si="59"/>
        <v>0</v>
      </c>
      <c r="CA20" s="5">
        <f t="shared" si="60"/>
        <v>0</v>
      </c>
      <c r="CB20" s="5">
        <f t="shared" si="26"/>
        <v>1</v>
      </c>
      <c r="CF20" s="5">
        <f t="shared" si="61"/>
        <v>0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1</v>
      </c>
      <c r="BZ21" s="5">
        <f t="shared" si="59"/>
        <v>0</v>
      </c>
      <c r="CA21" s="5">
        <f t="shared" si="60"/>
        <v>0</v>
      </c>
      <c r="CB21" s="5">
        <f t="shared" si="26"/>
        <v>1</v>
      </c>
      <c r="CF21" s="5">
        <f t="shared" si="61"/>
        <v>0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1</v>
      </c>
      <c r="CF22" s="5">
        <f t="shared" si="61"/>
        <v>0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1</v>
      </c>
      <c r="X23" s="5">
        <f t="shared" si="41"/>
        <v>0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1</v>
      </c>
      <c r="AP23" s="5">
        <f t="shared" si="47"/>
        <v>0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1</v>
      </c>
      <c r="BB23" s="5">
        <f t="shared" si="51"/>
        <v>0</v>
      </c>
      <c r="BC23" s="5">
        <f t="shared" si="52"/>
        <v>0</v>
      </c>
      <c r="BD23" s="5">
        <f t="shared" si="22"/>
        <v>1</v>
      </c>
      <c r="BH23" s="5">
        <f t="shared" si="53"/>
        <v>0</v>
      </c>
      <c r="BI23" s="5">
        <f t="shared" si="54"/>
        <v>0</v>
      </c>
      <c r="BJ23" s="5">
        <f t="shared" si="23"/>
        <v>1</v>
      </c>
      <c r="BN23" s="5">
        <f t="shared" si="55"/>
        <v>0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1</v>
      </c>
      <c r="CF23" s="5">
        <f t="shared" si="61"/>
        <v>0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1</v>
      </c>
      <c r="BZ24" s="5">
        <f t="shared" si="59"/>
        <v>0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1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1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1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1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1</v>
      </c>
      <c r="BW33" s="14"/>
      <c r="BX33" s="14"/>
      <c r="BY33" s="14"/>
      <c r="BZ33" s="14"/>
      <c r="CA33" s="14"/>
      <c r="CB33" s="14">
        <f t="shared" si="92"/>
        <v>1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1</v>
      </c>
      <c r="AY34" s="14"/>
      <c r="AZ34" s="14"/>
      <c r="BA34" s="14"/>
      <c r="BB34" s="14"/>
      <c r="BC34" s="14"/>
      <c r="BD34" s="14">
        <f t="shared" si="88"/>
        <v>1</v>
      </c>
      <c r="BE34" s="14"/>
      <c r="BF34" s="14"/>
      <c r="BG34" s="14"/>
      <c r="BH34" s="14"/>
      <c r="BI34" s="14"/>
      <c r="BJ34" s="14">
        <f t="shared" si="89"/>
        <v>1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1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1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1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3</v>
      </c>
      <c r="N41" s="5">
        <f>SUM(N29:N40)</f>
        <v>0</v>
      </c>
      <c r="T41" s="5">
        <f>SUM(T29:T40)</f>
        <v>4</v>
      </c>
      <c r="Z41" s="5">
        <f>SUM(Z29:Z40)</f>
        <v>4</v>
      </c>
      <c r="AF41" s="5">
        <f>SUM(AF29:AF40)</f>
        <v>4</v>
      </c>
      <c r="AL41" s="5">
        <f>SUM(AL29:AL40)</f>
        <v>2</v>
      </c>
      <c r="AR41" s="5">
        <f>SUM(AR29:AR40)</f>
        <v>4</v>
      </c>
      <c r="AX41" s="5">
        <f>SUM(AX29:AX40)</f>
        <v>4</v>
      </c>
      <c r="BD41" s="5">
        <f>SUM(BD29:BD40)</f>
        <v>1</v>
      </c>
      <c r="BJ41" s="5">
        <f>SUM(BJ29:BJ40)</f>
        <v>3</v>
      </c>
      <c r="BP41" s="5">
        <f>SUM(BP29:BP40)</f>
        <v>0</v>
      </c>
      <c r="BV41" s="5">
        <f>SUM(BV29:BV40)</f>
        <v>1</v>
      </c>
      <c r="CB41" s="5">
        <f>SUM(CB29:CB40)</f>
        <v>2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1</v>
      </c>
      <c r="Z42" s="5">
        <v>2</v>
      </c>
      <c r="AF42" s="5">
        <v>3</v>
      </c>
      <c r="AL42" s="5">
        <v>0</v>
      </c>
      <c r="AR42" s="5">
        <v>1</v>
      </c>
      <c r="AX42" s="5">
        <v>3</v>
      </c>
      <c r="BD42" s="5">
        <v>2</v>
      </c>
      <c r="BJ42" s="5">
        <v>2</v>
      </c>
      <c r="BP42" s="5">
        <v>2</v>
      </c>
      <c r="BX42" s="5">
        <v>0</v>
      </c>
      <c r="CF42" s="5">
        <v>1</v>
      </c>
      <c r="CL42" s="5">
        <v>1</v>
      </c>
      <c r="CR42" s="5">
        <v>1</v>
      </c>
    </row>
  </sheetData>
  <mergeCells count="22">
    <mergeCell ref="B1:G1"/>
    <mergeCell ref="H1:M1"/>
    <mergeCell ref="N1:S1"/>
    <mergeCell ref="T1:Y1"/>
    <mergeCell ref="Z1:AE1"/>
    <mergeCell ref="AF1:AK1"/>
    <mergeCell ref="AL1:AQ1"/>
    <mergeCell ref="CN1:CS1"/>
    <mergeCell ref="AX1:BC1"/>
    <mergeCell ref="BD1:BI1"/>
    <mergeCell ref="BJ1:BO1"/>
    <mergeCell ref="AR1:AW1"/>
    <mergeCell ref="BP1:BU1"/>
    <mergeCell ref="BV1:CA1"/>
    <mergeCell ref="CB1:CG1"/>
    <mergeCell ref="CH1:CM1"/>
    <mergeCell ref="DL1:DQ1"/>
    <mergeCell ref="DR1:DW1"/>
    <mergeCell ref="DX1:EC1"/>
    <mergeCell ref="CT1:CY1"/>
    <mergeCell ref="CZ1:DE1"/>
    <mergeCell ref="DF1:DK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P42"/>
  <sheetViews>
    <sheetView showGridLines="0" workbookViewId="0">
      <pane xSplit="1" topLeftCell="BV1" activePane="topRight" state="frozen"/>
      <selection pane="topRight" activeCell="CH3" sqref="CH3:CK8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139</v>
      </c>
      <c r="B1" s="176" t="s">
        <v>22</v>
      </c>
      <c r="C1" s="176"/>
      <c r="D1" s="176"/>
      <c r="E1" s="176"/>
      <c r="F1" s="176"/>
      <c r="G1" s="176"/>
      <c r="H1" s="176" t="s">
        <v>23</v>
      </c>
      <c r="I1" s="176"/>
      <c r="J1" s="176"/>
      <c r="K1" s="176"/>
      <c r="L1" s="176"/>
      <c r="M1" s="176"/>
      <c r="N1" s="176" t="s">
        <v>24</v>
      </c>
      <c r="O1" s="176"/>
      <c r="P1" s="176"/>
      <c r="Q1" s="176"/>
      <c r="R1" s="176"/>
      <c r="S1" s="176"/>
      <c r="T1" s="176" t="s">
        <v>25</v>
      </c>
      <c r="U1" s="176"/>
      <c r="V1" s="176"/>
      <c r="W1" s="176"/>
      <c r="X1" s="176"/>
      <c r="Y1" s="176"/>
      <c r="Z1" s="176" t="s">
        <v>26</v>
      </c>
      <c r="AA1" s="176"/>
      <c r="AB1" s="176"/>
      <c r="AC1" s="176"/>
      <c r="AD1" s="176"/>
      <c r="AE1" s="176"/>
      <c r="AF1" s="176" t="s">
        <v>27</v>
      </c>
      <c r="AG1" s="176"/>
      <c r="AH1" s="176"/>
      <c r="AI1" s="176"/>
      <c r="AJ1" s="176"/>
      <c r="AK1" s="176"/>
      <c r="AL1" s="176" t="s">
        <v>28</v>
      </c>
      <c r="AM1" s="176"/>
      <c r="AN1" s="176"/>
      <c r="AO1" s="176"/>
      <c r="AP1" s="176"/>
      <c r="AQ1" s="176"/>
      <c r="AR1" s="176" t="s">
        <v>29</v>
      </c>
      <c r="AS1" s="176"/>
      <c r="AT1" s="176"/>
      <c r="AU1" s="176"/>
      <c r="AV1" s="176"/>
      <c r="AW1" s="176"/>
      <c r="AX1" s="176" t="s">
        <v>30</v>
      </c>
      <c r="AY1" s="176"/>
      <c r="AZ1" s="176"/>
      <c r="BA1" s="176"/>
      <c r="BB1" s="176"/>
      <c r="BC1" s="176"/>
      <c r="BD1" s="176" t="s">
        <v>31</v>
      </c>
      <c r="BE1" s="176"/>
      <c r="BF1" s="176"/>
      <c r="BG1" s="176"/>
      <c r="BH1" s="176"/>
      <c r="BI1" s="176"/>
      <c r="BJ1" s="176" t="s">
        <v>32</v>
      </c>
      <c r="BK1" s="176"/>
      <c r="BL1" s="176"/>
      <c r="BM1" s="176"/>
      <c r="BN1" s="176"/>
      <c r="BO1" s="176"/>
      <c r="BP1" s="176" t="s">
        <v>33</v>
      </c>
      <c r="BQ1" s="176"/>
      <c r="BR1" s="176"/>
      <c r="BS1" s="176"/>
      <c r="BT1" s="176"/>
      <c r="BU1" s="176"/>
      <c r="BV1" s="176" t="s">
        <v>34</v>
      </c>
      <c r="BW1" s="176"/>
      <c r="BX1" s="176"/>
      <c r="BY1" s="176"/>
      <c r="BZ1" s="176"/>
      <c r="CA1" s="176"/>
      <c r="CB1" s="176" t="s">
        <v>35</v>
      </c>
      <c r="CC1" s="176"/>
      <c r="CD1" s="176"/>
      <c r="CE1" s="176"/>
      <c r="CF1" s="176"/>
      <c r="CG1" s="176"/>
      <c r="CH1" s="176" t="s">
        <v>36</v>
      </c>
      <c r="CI1" s="176"/>
      <c r="CJ1" s="176"/>
      <c r="CK1" s="176"/>
      <c r="CL1" s="176"/>
      <c r="CM1" s="176"/>
      <c r="CN1" s="176" t="s">
        <v>37</v>
      </c>
      <c r="CO1" s="176"/>
      <c r="CP1" s="176"/>
      <c r="CQ1" s="176"/>
      <c r="CR1" s="176"/>
      <c r="CS1" s="176"/>
      <c r="CT1" s="176" t="s">
        <v>38</v>
      </c>
      <c r="CU1" s="176"/>
      <c r="CV1" s="176"/>
      <c r="CW1" s="176"/>
      <c r="CX1" s="176"/>
      <c r="CY1" s="176"/>
      <c r="CZ1" s="176" t="s">
        <v>39</v>
      </c>
      <c r="DA1" s="176"/>
      <c r="DB1" s="176"/>
      <c r="DC1" s="176"/>
      <c r="DD1" s="176"/>
      <c r="DE1" s="176"/>
      <c r="DF1" s="176" t="s">
        <v>40</v>
      </c>
      <c r="DG1" s="176"/>
      <c r="DH1" s="176"/>
      <c r="DI1" s="176"/>
      <c r="DJ1" s="176"/>
      <c r="DK1" s="176"/>
      <c r="DL1" s="176" t="s">
        <v>41</v>
      </c>
      <c r="DM1" s="176"/>
      <c r="DN1" s="176"/>
      <c r="DO1" s="176"/>
      <c r="DP1" s="176"/>
      <c r="DQ1" s="176"/>
      <c r="DR1" s="176" t="s">
        <v>42</v>
      </c>
      <c r="DS1" s="176"/>
      <c r="DT1" s="176"/>
      <c r="DU1" s="176"/>
      <c r="DV1" s="176"/>
      <c r="DW1" s="176"/>
      <c r="DX1" s="176" t="s">
        <v>43</v>
      </c>
      <c r="DY1" s="176"/>
      <c r="DZ1" s="176"/>
      <c r="EA1" s="176"/>
      <c r="EB1" s="176"/>
      <c r="EC1" s="17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152</v>
      </c>
      <c r="B3" s="24">
        <v>1002</v>
      </c>
      <c r="C3" s="26">
        <v>2</v>
      </c>
      <c r="D3" s="26">
        <v>2</v>
      </c>
      <c r="E3" s="26">
        <v>55</v>
      </c>
      <c r="F3" s="26">
        <v>4</v>
      </c>
      <c r="G3" s="25"/>
      <c r="H3" s="24">
        <v>823</v>
      </c>
      <c r="I3" s="26">
        <v>2</v>
      </c>
      <c r="J3" s="26">
        <v>0</v>
      </c>
      <c r="K3" s="26">
        <v>42</v>
      </c>
      <c r="L3" s="26">
        <v>1</v>
      </c>
      <c r="M3" s="25"/>
      <c r="N3" s="24">
        <v>1471</v>
      </c>
      <c r="O3" s="26">
        <v>3</v>
      </c>
      <c r="P3" s="26">
        <v>2</v>
      </c>
      <c r="Q3" s="26">
        <v>99</v>
      </c>
      <c r="R3" s="26">
        <v>3</v>
      </c>
      <c r="S3" s="25"/>
      <c r="T3" s="24">
        <v>933</v>
      </c>
      <c r="U3" s="26">
        <v>2</v>
      </c>
      <c r="V3" s="26">
        <v>0</v>
      </c>
      <c r="W3" s="26">
        <v>51</v>
      </c>
      <c r="X3" s="26">
        <v>1</v>
      </c>
      <c r="Y3" s="25"/>
      <c r="Z3" s="24">
        <v>1135</v>
      </c>
      <c r="AA3" s="26">
        <v>3</v>
      </c>
      <c r="AB3" s="26">
        <v>1</v>
      </c>
      <c r="AC3" s="26">
        <v>62</v>
      </c>
      <c r="AD3" s="26">
        <v>2</v>
      </c>
      <c r="AE3" s="25"/>
      <c r="AF3" s="24">
        <v>860</v>
      </c>
      <c r="AG3" s="26">
        <v>2</v>
      </c>
      <c r="AH3" s="26">
        <v>0</v>
      </c>
      <c r="AI3" s="26">
        <v>48</v>
      </c>
      <c r="AJ3" s="26">
        <v>2</v>
      </c>
      <c r="AK3" s="25"/>
      <c r="AL3" s="24"/>
      <c r="AM3" s="26"/>
      <c r="AN3" s="26"/>
      <c r="AO3" s="26"/>
      <c r="AP3" s="26"/>
      <c r="AQ3" s="25"/>
      <c r="AR3" s="24">
        <v>1002</v>
      </c>
      <c r="AS3" s="26">
        <v>2</v>
      </c>
      <c r="AT3" s="26">
        <v>2</v>
      </c>
      <c r="AU3" s="26">
        <v>55</v>
      </c>
      <c r="AV3" s="26">
        <v>2</v>
      </c>
      <c r="AW3" s="25">
        <v>1</v>
      </c>
      <c r="AX3" s="24">
        <v>1468</v>
      </c>
      <c r="AY3" s="26">
        <v>3</v>
      </c>
      <c r="AZ3" s="26">
        <v>2</v>
      </c>
      <c r="BA3" s="26">
        <v>87</v>
      </c>
      <c r="BB3" s="26">
        <v>4</v>
      </c>
      <c r="BC3" s="25"/>
      <c r="BD3" s="24">
        <v>757</v>
      </c>
      <c r="BE3" s="26">
        <v>2</v>
      </c>
      <c r="BF3" s="26">
        <v>0</v>
      </c>
      <c r="BG3" s="26">
        <v>42</v>
      </c>
      <c r="BH3" s="26">
        <v>3</v>
      </c>
      <c r="BI3" s="25"/>
      <c r="BJ3" s="24">
        <v>1495</v>
      </c>
      <c r="BK3" s="26">
        <v>3</v>
      </c>
      <c r="BL3" s="26">
        <v>2</v>
      </c>
      <c r="BM3" s="26">
        <v>85</v>
      </c>
      <c r="BN3" s="26">
        <v>3</v>
      </c>
      <c r="BO3" s="25"/>
      <c r="BP3" s="24"/>
      <c r="BQ3" s="26"/>
      <c r="BR3" s="26"/>
      <c r="BS3" s="26"/>
      <c r="BT3" s="26"/>
      <c r="BU3" s="26"/>
      <c r="BV3" s="26">
        <v>1002</v>
      </c>
      <c r="BW3" s="25">
        <v>2</v>
      </c>
      <c r="BX3" s="26">
        <v>2</v>
      </c>
      <c r="BY3" s="25">
        <v>69</v>
      </c>
      <c r="BZ3" s="26">
        <v>2</v>
      </c>
      <c r="CA3" s="25"/>
      <c r="CB3" s="26">
        <v>757</v>
      </c>
      <c r="CC3" s="25">
        <v>2</v>
      </c>
      <c r="CD3" s="24">
        <v>0</v>
      </c>
      <c r="CE3" s="26">
        <v>42</v>
      </c>
      <c r="CF3" s="26"/>
      <c r="CG3" s="26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6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12</v>
      </c>
      <c r="EE3" s="18">
        <f t="shared" ref="EE3:EE14" si="0">SUM(B29+H29+N29+T29+Z29+AF29+AL29+AR29+AX29+BD29+BJ29+BP29+BV29+CB29+CH29+CN29+CT29+CZ29+DF29+DL29+DR29+DX29)</f>
        <v>6</v>
      </c>
      <c r="EF3" s="18">
        <f t="shared" ref="EF3:EF14" si="1">SUM(C3+I3+O3+U3+AA3+AG3+AM3+AS3+AY3+BE3+BK3+BQ3+BW3+CC3+CI3+CO3+CU3+DA3+DG3+DM3+DS3+DY3)</f>
        <v>28</v>
      </c>
      <c r="EG3" s="18">
        <f t="shared" ref="EG3:EG14" si="2">SUM(D3+J3+P3+V3+AB3+AH3+AN3+AT3+AZ3+BF3+BL3+BR3+BX3+CD3+CJ3+CP3+CV3+DB3+DH3+DN3+DT3+DZ3)</f>
        <v>13</v>
      </c>
      <c r="EH3" s="18">
        <f t="shared" ref="EH3:EH14" si="3">SUM(B3+H3+N3+T3+Z3+AF3+AL3+AR3+AX3+BD3+BJ3+BP3+BV3+CB3+CH3+CN3+CT3+CZ3+DF3+DL3+DR3+DX3)</f>
        <v>12705</v>
      </c>
      <c r="EI3" s="18">
        <f t="shared" ref="EI3:EI14" si="4">SUM(E3+K3+Q3+W3+AC3+AI3+AO3+AU3+BA3+BG3+BM3+BS3+BY3+CE3+CK3+CQ3+CW3+DC3+DI3+DO3+DU3+EA3)</f>
        <v>737</v>
      </c>
      <c r="EJ3" s="19">
        <f t="shared" ref="EJ3:EJ14" si="5">IF(EH3=0,0,(SUM(EH3/EI3)*3))</f>
        <v>51.71641791044776</v>
      </c>
      <c r="EK3" s="20">
        <f>IF(EF3=0,0,(SUM(EH3/EF3)))</f>
        <v>453.75</v>
      </c>
      <c r="EL3" s="20">
        <f>IF(ED3=0,0,SUM(EI3/ED3))</f>
        <v>61.416666666666664</v>
      </c>
      <c r="EM3" s="20">
        <f>IF(EF3=0,0,SUM(EI3/EF3))</f>
        <v>26.321428571428573</v>
      </c>
      <c r="EN3" s="20">
        <f t="shared" ref="EN3:EN14" si="6">SUM(F3+L3+R3+X3+AD3+AJ3+AP3+AV3+BB3+BH3+BN3+BT3+BZ3+CF3+CL3+CR3+CX3+DD3+DJ3+DP3+DV3+EB3)</f>
        <v>27</v>
      </c>
      <c r="EO3" s="20">
        <f t="shared" ref="EO3:EO14" si="7">IF(ED3=0,0,(SUM(EN3/ED3)))</f>
        <v>2.25</v>
      </c>
      <c r="EP3" s="18">
        <f>SUM(G3+M3+S3+Y3+AE3+AK3+AQ3+AW3+BC3+BI3+BO3+BU3+CA3+CG3+CM3+CS3+CY3+DE3+DK3+DQ3+DW3+EC3)</f>
        <v>1</v>
      </c>
    </row>
    <row r="4" spans="1:146" x14ac:dyDescent="0.2">
      <c r="A4" s="37" t="s">
        <v>151</v>
      </c>
      <c r="B4" s="28">
        <v>1002</v>
      </c>
      <c r="C4" s="29">
        <v>2</v>
      </c>
      <c r="D4" s="29">
        <v>2</v>
      </c>
      <c r="E4" s="29">
        <v>46</v>
      </c>
      <c r="F4" s="29">
        <v>6</v>
      </c>
      <c r="G4" s="30">
        <v>1</v>
      </c>
      <c r="H4" s="28">
        <v>1002</v>
      </c>
      <c r="I4" s="29">
        <v>2</v>
      </c>
      <c r="J4" s="29">
        <v>2</v>
      </c>
      <c r="K4" s="29">
        <v>51</v>
      </c>
      <c r="L4" s="29">
        <v>4</v>
      </c>
      <c r="M4" s="30"/>
      <c r="N4" s="28"/>
      <c r="O4" s="29"/>
      <c r="P4" s="29"/>
      <c r="Q4" s="29"/>
      <c r="R4" s="29"/>
      <c r="S4" s="30"/>
      <c r="T4" s="28">
        <v>1487</v>
      </c>
      <c r="U4" s="29">
        <v>3</v>
      </c>
      <c r="V4" s="29">
        <v>2</v>
      </c>
      <c r="W4" s="29">
        <v>69</v>
      </c>
      <c r="X4" s="29">
        <v>5</v>
      </c>
      <c r="Y4" s="30"/>
      <c r="Z4" s="28">
        <v>724</v>
      </c>
      <c r="AA4" s="29">
        <v>2</v>
      </c>
      <c r="AB4" s="29">
        <v>0</v>
      </c>
      <c r="AC4" s="29">
        <v>42</v>
      </c>
      <c r="AD4" s="29">
        <v>3</v>
      </c>
      <c r="AE4" s="30"/>
      <c r="AF4" s="28">
        <v>1002</v>
      </c>
      <c r="AG4" s="29">
        <v>2</v>
      </c>
      <c r="AH4" s="29">
        <v>2</v>
      </c>
      <c r="AI4" s="29">
        <v>43</v>
      </c>
      <c r="AJ4" s="29">
        <v>5</v>
      </c>
      <c r="AK4" s="30"/>
      <c r="AL4" s="28"/>
      <c r="AM4" s="29"/>
      <c r="AN4" s="29"/>
      <c r="AO4" s="29"/>
      <c r="AP4" s="29"/>
      <c r="AQ4" s="30"/>
      <c r="AR4" s="28">
        <v>1002</v>
      </c>
      <c r="AS4" s="29">
        <v>2</v>
      </c>
      <c r="AT4" s="29">
        <v>2</v>
      </c>
      <c r="AU4" s="29">
        <v>50</v>
      </c>
      <c r="AV4" s="29">
        <v>3</v>
      </c>
      <c r="AW4" s="30"/>
      <c r="AX4" s="28">
        <v>1002</v>
      </c>
      <c r="AY4" s="29">
        <v>2</v>
      </c>
      <c r="AZ4" s="29">
        <v>2</v>
      </c>
      <c r="BA4" s="29">
        <v>52</v>
      </c>
      <c r="BB4" s="29">
        <v>3</v>
      </c>
      <c r="BC4" s="30"/>
      <c r="BD4" s="28">
        <v>1489</v>
      </c>
      <c r="BE4" s="29">
        <v>3</v>
      </c>
      <c r="BF4" s="29">
        <v>2</v>
      </c>
      <c r="BG4" s="29">
        <v>79</v>
      </c>
      <c r="BH4" s="29">
        <v>4</v>
      </c>
      <c r="BI4" s="30">
        <v>1</v>
      </c>
      <c r="BJ4" s="28">
        <v>1002</v>
      </c>
      <c r="BK4" s="29">
        <v>2</v>
      </c>
      <c r="BL4" s="29">
        <v>2</v>
      </c>
      <c r="BM4" s="29">
        <v>37</v>
      </c>
      <c r="BN4" s="29">
        <v>6</v>
      </c>
      <c r="BO4" s="30"/>
      <c r="BP4" s="28"/>
      <c r="BQ4" s="29"/>
      <c r="BR4" s="29"/>
      <c r="BS4" s="29"/>
      <c r="BT4" s="29"/>
      <c r="BU4" s="29"/>
      <c r="BV4" s="29"/>
      <c r="BW4" s="30"/>
      <c r="BX4" s="29"/>
      <c r="BY4" s="30"/>
      <c r="BZ4" s="29"/>
      <c r="CA4" s="30"/>
      <c r="CB4" s="29">
        <v>1002</v>
      </c>
      <c r="CC4" s="30">
        <v>2</v>
      </c>
      <c r="CD4" s="28">
        <v>2</v>
      </c>
      <c r="CE4" s="29">
        <v>41</v>
      </c>
      <c r="CF4" s="29">
        <v>2</v>
      </c>
      <c r="CG4" s="29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29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10</v>
      </c>
      <c r="EE4" s="18">
        <f t="shared" si="0"/>
        <v>9</v>
      </c>
      <c r="EF4" s="18">
        <f t="shared" si="1"/>
        <v>22</v>
      </c>
      <c r="EG4" s="18">
        <f t="shared" si="2"/>
        <v>18</v>
      </c>
      <c r="EH4" s="18">
        <f t="shared" si="3"/>
        <v>10714</v>
      </c>
      <c r="EI4" s="18">
        <f t="shared" si="4"/>
        <v>510</v>
      </c>
      <c r="EJ4" s="19">
        <f t="shared" si="5"/>
        <v>63.023529411764706</v>
      </c>
      <c r="EK4" s="20">
        <f t="shared" ref="EK4:EK14" si="9">IF(EF4=0,0,(SUM(EH4/EF4)))</f>
        <v>487</v>
      </c>
      <c r="EL4" s="20">
        <f t="shared" ref="EL4:EL14" si="10">IF(ED4=0,0,SUM(EI4/ED4))</f>
        <v>51</v>
      </c>
      <c r="EM4" s="20">
        <f t="shared" ref="EM4:EM14" si="11">IF(EF4=0,0,SUM(EI4/EF4))</f>
        <v>23.181818181818183</v>
      </c>
      <c r="EN4" s="20">
        <f t="shared" si="6"/>
        <v>41</v>
      </c>
      <c r="EO4" s="20">
        <f t="shared" si="7"/>
        <v>4.0999999999999996</v>
      </c>
      <c r="EP4" s="18">
        <f t="shared" ref="EP4:EP14" si="12">SUM(G4+M4+S4+Y4+AE4+AK4+AQ4+AW4+BC4+BI4+BO4+BU4+CA4+CG4+CM4+CS4+CY4+DE4+DK4+DQ4+DW4+EC4)</f>
        <v>2</v>
      </c>
    </row>
    <row r="5" spans="1:146" x14ac:dyDescent="0.2">
      <c r="A5" s="37" t="s">
        <v>153</v>
      </c>
      <c r="B5" s="28">
        <v>1002</v>
      </c>
      <c r="C5" s="29">
        <v>2</v>
      </c>
      <c r="D5" s="29">
        <v>2</v>
      </c>
      <c r="E5" s="29">
        <v>60</v>
      </c>
      <c r="F5" s="29">
        <v>4</v>
      </c>
      <c r="G5" s="30"/>
      <c r="H5" s="28">
        <v>1002</v>
      </c>
      <c r="I5" s="29">
        <v>2</v>
      </c>
      <c r="J5" s="29">
        <v>2</v>
      </c>
      <c r="K5" s="29">
        <v>41</v>
      </c>
      <c r="L5" s="29">
        <v>8</v>
      </c>
      <c r="M5" s="30"/>
      <c r="N5" s="28">
        <v>1002</v>
      </c>
      <c r="O5" s="29">
        <v>2</v>
      </c>
      <c r="P5" s="29">
        <v>2</v>
      </c>
      <c r="Q5" s="29">
        <v>48</v>
      </c>
      <c r="R5" s="29">
        <v>1</v>
      </c>
      <c r="S5" s="30"/>
      <c r="T5" s="28">
        <v>1002</v>
      </c>
      <c r="U5" s="29">
        <v>2</v>
      </c>
      <c r="V5" s="29">
        <v>2</v>
      </c>
      <c r="W5" s="29">
        <v>48</v>
      </c>
      <c r="X5" s="29">
        <v>4</v>
      </c>
      <c r="Y5" s="30"/>
      <c r="Z5" s="28">
        <v>1002</v>
      </c>
      <c r="AA5" s="29">
        <v>2</v>
      </c>
      <c r="AB5" s="29">
        <v>2</v>
      </c>
      <c r="AC5" s="29">
        <v>43</v>
      </c>
      <c r="AD5" s="29">
        <v>2</v>
      </c>
      <c r="AE5" s="30"/>
      <c r="AF5" s="28">
        <v>1002</v>
      </c>
      <c r="AG5" s="29">
        <v>2</v>
      </c>
      <c r="AH5" s="29">
        <v>2</v>
      </c>
      <c r="AI5" s="29">
        <v>45</v>
      </c>
      <c r="AJ5" s="29">
        <v>5</v>
      </c>
      <c r="AK5" s="30"/>
      <c r="AL5" s="28"/>
      <c r="AM5" s="29"/>
      <c r="AN5" s="29"/>
      <c r="AO5" s="29"/>
      <c r="AP5" s="29"/>
      <c r="AQ5" s="30"/>
      <c r="AR5" s="28">
        <v>1002</v>
      </c>
      <c r="AS5" s="29">
        <v>2</v>
      </c>
      <c r="AT5" s="29">
        <v>2</v>
      </c>
      <c r="AU5" s="29">
        <v>61</v>
      </c>
      <c r="AV5" s="29">
        <v>2</v>
      </c>
      <c r="AW5" s="30"/>
      <c r="AX5" s="28">
        <v>1348</v>
      </c>
      <c r="AY5" s="29">
        <v>3</v>
      </c>
      <c r="AZ5" s="29">
        <v>1</v>
      </c>
      <c r="BA5" s="29">
        <v>66</v>
      </c>
      <c r="BB5" s="29">
        <v>3</v>
      </c>
      <c r="BC5" s="30"/>
      <c r="BD5" s="28">
        <v>1002</v>
      </c>
      <c r="BE5" s="29">
        <v>2</v>
      </c>
      <c r="BF5" s="29">
        <v>2</v>
      </c>
      <c r="BG5" s="29">
        <v>46</v>
      </c>
      <c r="BH5" s="29">
        <v>2</v>
      </c>
      <c r="BI5" s="30"/>
      <c r="BJ5" s="28">
        <v>1002</v>
      </c>
      <c r="BK5" s="29">
        <v>2</v>
      </c>
      <c r="BL5" s="29">
        <v>2</v>
      </c>
      <c r="BM5" s="29">
        <v>44</v>
      </c>
      <c r="BN5" s="29">
        <v>3</v>
      </c>
      <c r="BO5" s="30">
        <v>1</v>
      </c>
      <c r="BP5" s="28"/>
      <c r="BQ5" s="29"/>
      <c r="BR5" s="29"/>
      <c r="BS5" s="29"/>
      <c r="BT5" s="29"/>
      <c r="BU5" s="29"/>
      <c r="BV5" s="29">
        <v>1002</v>
      </c>
      <c r="BW5" s="30">
        <v>2</v>
      </c>
      <c r="BX5" s="29">
        <v>2</v>
      </c>
      <c r="BY5" s="30">
        <v>42</v>
      </c>
      <c r="BZ5" s="29">
        <v>2</v>
      </c>
      <c r="CA5" s="30"/>
      <c r="CB5" s="29">
        <v>1381</v>
      </c>
      <c r="CC5" s="30">
        <v>3</v>
      </c>
      <c r="CD5" s="28">
        <v>2</v>
      </c>
      <c r="CE5" s="29">
        <v>68</v>
      </c>
      <c r="CF5" s="29">
        <v>4</v>
      </c>
      <c r="CG5" s="29">
        <v>1</v>
      </c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29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12</v>
      </c>
      <c r="EE5" s="18">
        <f t="shared" si="0"/>
        <v>11</v>
      </c>
      <c r="EF5" s="18">
        <f t="shared" si="1"/>
        <v>26</v>
      </c>
      <c r="EG5" s="18">
        <f t="shared" si="2"/>
        <v>23</v>
      </c>
      <c r="EH5" s="18">
        <f t="shared" si="3"/>
        <v>12749</v>
      </c>
      <c r="EI5" s="18">
        <f t="shared" si="4"/>
        <v>612</v>
      </c>
      <c r="EJ5" s="19">
        <f t="shared" si="5"/>
        <v>62.495098039215691</v>
      </c>
      <c r="EK5" s="20">
        <f t="shared" si="9"/>
        <v>490.34615384615387</v>
      </c>
      <c r="EL5" s="20">
        <f t="shared" si="10"/>
        <v>51</v>
      </c>
      <c r="EM5" s="20">
        <f t="shared" si="11"/>
        <v>23.53846153846154</v>
      </c>
      <c r="EN5" s="20">
        <f t="shared" si="6"/>
        <v>40</v>
      </c>
      <c r="EO5" s="20">
        <f t="shared" si="7"/>
        <v>3.3333333333333335</v>
      </c>
      <c r="EP5" s="18">
        <f t="shared" si="12"/>
        <v>2</v>
      </c>
    </row>
    <row r="6" spans="1:146" x14ac:dyDescent="0.2">
      <c r="A6" s="37" t="s">
        <v>165</v>
      </c>
      <c r="B6" s="28">
        <v>1404</v>
      </c>
      <c r="C6" s="29">
        <v>3</v>
      </c>
      <c r="D6" s="29">
        <v>1</v>
      </c>
      <c r="E6" s="29">
        <v>85</v>
      </c>
      <c r="F6" s="29">
        <v>3</v>
      </c>
      <c r="G6" s="30"/>
      <c r="H6" s="28">
        <v>1496</v>
      </c>
      <c r="I6" s="29">
        <v>3</v>
      </c>
      <c r="J6" s="29">
        <v>2</v>
      </c>
      <c r="K6" s="29">
        <v>88</v>
      </c>
      <c r="L6" s="29">
        <v>5</v>
      </c>
      <c r="M6" s="30"/>
      <c r="N6" s="28">
        <v>1002</v>
      </c>
      <c r="O6" s="29">
        <v>2</v>
      </c>
      <c r="P6" s="29">
        <v>2</v>
      </c>
      <c r="Q6" s="29">
        <v>41</v>
      </c>
      <c r="R6" s="29">
        <v>5</v>
      </c>
      <c r="S6" s="30"/>
      <c r="T6" s="28">
        <v>969</v>
      </c>
      <c r="U6" s="29">
        <v>2</v>
      </c>
      <c r="V6" s="29">
        <v>0</v>
      </c>
      <c r="W6" s="29">
        <v>60</v>
      </c>
      <c r="X6" s="29">
        <v>2</v>
      </c>
      <c r="Y6" s="30"/>
      <c r="Z6" s="28">
        <v>1489</v>
      </c>
      <c r="AA6" s="29">
        <v>3</v>
      </c>
      <c r="AB6" s="29">
        <v>2</v>
      </c>
      <c r="AC6" s="29">
        <v>77</v>
      </c>
      <c r="AD6" s="29">
        <v>3</v>
      </c>
      <c r="AE6" s="30"/>
      <c r="AF6" s="28">
        <v>1002</v>
      </c>
      <c r="AG6" s="29">
        <v>2</v>
      </c>
      <c r="AH6" s="29">
        <v>2</v>
      </c>
      <c r="AI6" s="29">
        <v>51</v>
      </c>
      <c r="AJ6" s="29">
        <v>1</v>
      </c>
      <c r="AK6" s="30">
        <v>1</v>
      </c>
      <c r="AL6" s="28"/>
      <c r="AM6" s="29"/>
      <c r="AN6" s="29"/>
      <c r="AO6" s="29"/>
      <c r="AP6" s="29"/>
      <c r="AQ6" s="30"/>
      <c r="AR6" s="28">
        <v>1002</v>
      </c>
      <c r="AS6" s="29">
        <v>2</v>
      </c>
      <c r="AT6" s="29">
        <v>2</v>
      </c>
      <c r="AU6" s="29">
        <v>49</v>
      </c>
      <c r="AV6" s="29">
        <v>2</v>
      </c>
      <c r="AW6" s="30"/>
      <c r="AX6" s="28">
        <v>1002</v>
      </c>
      <c r="AY6" s="29">
        <v>2</v>
      </c>
      <c r="AZ6" s="29">
        <v>2</v>
      </c>
      <c r="BA6" s="29">
        <v>65</v>
      </c>
      <c r="BB6" s="29">
        <v>3</v>
      </c>
      <c r="BC6" s="30"/>
      <c r="BD6" s="28">
        <v>1478</v>
      </c>
      <c r="BE6" s="29">
        <v>3</v>
      </c>
      <c r="BF6" s="29">
        <v>1</v>
      </c>
      <c r="BG6" s="29">
        <v>100</v>
      </c>
      <c r="BH6" s="29">
        <v>2</v>
      </c>
      <c r="BI6" s="30"/>
      <c r="BJ6" s="28">
        <v>1371</v>
      </c>
      <c r="BK6" s="29">
        <v>3</v>
      </c>
      <c r="BL6" s="29">
        <v>2</v>
      </c>
      <c r="BM6" s="29">
        <v>60</v>
      </c>
      <c r="BN6" s="29">
        <v>5</v>
      </c>
      <c r="BO6" s="30"/>
      <c r="BP6" s="28"/>
      <c r="BQ6" s="29"/>
      <c r="BR6" s="29"/>
      <c r="BS6" s="29"/>
      <c r="BT6" s="29"/>
      <c r="BU6" s="29"/>
      <c r="BV6" s="29">
        <v>1002</v>
      </c>
      <c r="BW6" s="30">
        <v>2</v>
      </c>
      <c r="BX6" s="29">
        <v>2</v>
      </c>
      <c r="BY6" s="30">
        <v>86</v>
      </c>
      <c r="BZ6" s="29">
        <v>2</v>
      </c>
      <c r="CA6" s="30"/>
      <c r="CB6" s="29">
        <v>1398</v>
      </c>
      <c r="CC6" s="30">
        <v>3</v>
      </c>
      <c r="CD6" s="28">
        <v>2</v>
      </c>
      <c r="CE6" s="29">
        <v>77</v>
      </c>
      <c r="CF6" s="29">
        <v>1</v>
      </c>
      <c r="CG6" s="29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29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12</v>
      </c>
      <c r="EE6" s="18">
        <f t="shared" si="0"/>
        <v>9</v>
      </c>
      <c r="EF6" s="18">
        <f t="shared" si="1"/>
        <v>30</v>
      </c>
      <c r="EG6" s="18">
        <f t="shared" si="2"/>
        <v>20</v>
      </c>
      <c r="EH6" s="18">
        <f t="shared" si="3"/>
        <v>14615</v>
      </c>
      <c r="EI6" s="18">
        <f t="shared" si="4"/>
        <v>839</v>
      </c>
      <c r="EJ6" s="19">
        <f t="shared" si="5"/>
        <v>52.25864123957092</v>
      </c>
      <c r="EK6" s="20">
        <f t="shared" si="9"/>
        <v>487.16666666666669</v>
      </c>
      <c r="EL6" s="20">
        <f t="shared" si="10"/>
        <v>69.916666666666671</v>
      </c>
      <c r="EM6" s="20">
        <f t="shared" si="11"/>
        <v>27.966666666666665</v>
      </c>
      <c r="EN6" s="20">
        <f t="shared" si="6"/>
        <v>34</v>
      </c>
      <c r="EO6" s="20">
        <f t="shared" si="7"/>
        <v>2.8333333333333335</v>
      </c>
      <c r="EP6" s="18">
        <f t="shared" si="12"/>
        <v>1</v>
      </c>
    </row>
    <row r="7" spans="1:146" x14ac:dyDescent="0.2">
      <c r="A7" s="27" t="s">
        <v>224</v>
      </c>
      <c r="B7" s="28"/>
      <c r="C7" s="29"/>
      <c r="D7" s="29"/>
      <c r="E7" s="29"/>
      <c r="F7" s="29"/>
      <c r="G7" s="30"/>
      <c r="H7" s="28"/>
      <c r="I7" s="29"/>
      <c r="J7" s="29"/>
      <c r="K7" s="29"/>
      <c r="L7" s="29">
        <v>1</v>
      </c>
      <c r="M7" s="30"/>
      <c r="N7" s="28">
        <v>733</v>
      </c>
      <c r="O7" s="29">
        <v>2</v>
      </c>
      <c r="P7" s="29">
        <v>0</v>
      </c>
      <c r="Q7" s="29">
        <v>45</v>
      </c>
      <c r="R7" s="29">
        <v>2</v>
      </c>
      <c r="S7" s="30"/>
      <c r="T7" s="28">
        <v>971</v>
      </c>
      <c r="U7" s="29">
        <v>2</v>
      </c>
      <c r="V7" s="29">
        <v>0</v>
      </c>
      <c r="W7" s="29">
        <v>72</v>
      </c>
      <c r="X7" s="29">
        <v>1</v>
      </c>
      <c r="Y7" s="30"/>
      <c r="Z7" s="28"/>
      <c r="AA7" s="29"/>
      <c r="AB7" s="29"/>
      <c r="AC7" s="29"/>
      <c r="AD7" s="29"/>
      <c r="AE7" s="30"/>
      <c r="AF7" s="28">
        <v>1501</v>
      </c>
      <c r="AG7" s="29">
        <v>3</v>
      </c>
      <c r="AH7" s="29">
        <v>2</v>
      </c>
      <c r="AI7" s="29">
        <v>110</v>
      </c>
      <c r="AJ7" s="29">
        <v>1</v>
      </c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>
        <v>1002</v>
      </c>
      <c r="AY7" s="29">
        <v>2</v>
      </c>
      <c r="AZ7" s="29">
        <v>2</v>
      </c>
      <c r="BA7" s="29">
        <v>78</v>
      </c>
      <c r="BB7" s="29">
        <v>2</v>
      </c>
      <c r="BC7" s="30"/>
      <c r="BD7" s="28">
        <v>1002</v>
      </c>
      <c r="BE7" s="29">
        <v>2</v>
      </c>
      <c r="BF7" s="29">
        <v>2</v>
      </c>
      <c r="BG7" s="29">
        <v>57</v>
      </c>
      <c r="BH7" s="29">
        <v>3</v>
      </c>
      <c r="BI7" s="30">
        <v>1</v>
      </c>
      <c r="BJ7" s="28">
        <v>937</v>
      </c>
      <c r="BK7" s="29">
        <v>2</v>
      </c>
      <c r="BL7" s="29">
        <v>0</v>
      </c>
      <c r="BM7" s="29">
        <v>63</v>
      </c>
      <c r="BN7" s="29"/>
      <c r="BO7" s="30"/>
      <c r="BP7" s="28"/>
      <c r="BQ7" s="29"/>
      <c r="BR7" s="29"/>
      <c r="BS7" s="29"/>
      <c r="BT7" s="29"/>
      <c r="BU7" s="29"/>
      <c r="BV7" s="29">
        <v>1002</v>
      </c>
      <c r="BW7" s="30">
        <v>2</v>
      </c>
      <c r="BX7" s="29">
        <v>2</v>
      </c>
      <c r="BY7" s="30">
        <v>75</v>
      </c>
      <c r="BZ7" s="29">
        <v>1</v>
      </c>
      <c r="CA7" s="30"/>
      <c r="CB7" s="29">
        <v>1386</v>
      </c>
      <c r="CC7" s="30">
        <v>3</v>
      </c>
      <c r="CD7" s="28">
        <v>1</v>
      </c>
      <c r="CE7" s="29">
        <v>74</v>
      </c>
      <c r="CF7" s="29">
        <v>3</v>
      </c>
      <c r="CG7" s="29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29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8</v>
      </c>
      <c r="EE7" s="18">
        <f t="shared" si="0"/>
        <v>4</v>
      </c>
      <c r="EF7" s="18">
        <f t="shared" si="1"/>
        <v>18</v>
      </c>
      <c r="EG7" s="18">
        <f t="shared" si="2"/>
        <v>9</v>
      </c>
      <c r="EH7" s="18">
        <f t="shared" si="3"/>
        <v>8534</v>
      </c>
      <c r="EI7" s="18">
        <f t="shared" si="4"/>
        <v>574</v>
      </c>
      <c r="EJ7" s="19">
        <f t="shared" si="5"/>
        <v>44.602787456445995</v>
      </c>
      <c r="EK7" s="20">
        <f t="shared" si="9"/>
        <v>474.11111111111109</v>
      </c>
      <c r="EL7" s="20">
        <f t="shared" si="10"/>
        <v>71.75</v>
      </c>
      <c r="EM7" s="20">
        <f t="shared" si="11"/>
        <v>31.888888888888889</v>
      </c>
      <c r="EN7" s="20">
        <f t="shared" si="6"/>
        <v>14</v>
      </c>
      <c r="EO7" s="20">
        <f t="shared" si="7"/>
        <v>1.75</v>
      </c>
      <c r="EP7" s="18">
        <f t="shared" si="12"/>
        <v>1</v>
      </c>
    </row>
    <row r="8" spans="1:146" x14ac:dyDescent="0.2">
      <c r="A8" s="27" t="s">
        <v>154</v>
      </c>
      <c r="B8" s="28">
        <v>1002</v>
      </c>
      <c r="C8" s="29">
        <v>2</v>
      </c>
      <c r="D8" s="29">
        <v>2</v>
      </c>
      <c r="E8" s="29">
        <v>37</v>
      </c>
      <c r="F8" s="29">
        <v>5</v>
      </c>
      <c r="G8" s="30"/>
      <c r="H8" s="28">
        <v>1002</v>
      </c>
      <c r="I8" s="29">
        <v>2</v>
      </c>
      <c r="J8" s="29">
        <v>2</v>
      </c>
      <c r="K8" s="29">
        <v>47</v>
      </c>
      <c r="L8" s="29">
        <v>4</v>
      </c>
      <c r="M8" s="30"/>
      <c r="N8" s="28">
        <v>1002</v>
      </c>
      <c r="O8" s="29">
        <v>2</v>
      </c>
      <c r="P8" s="29">
        <v>2</v>
      </c>
      <c r="Q8" s="29">
        <v>52</v>
      </c>
      <c r="R8" s="29">
        <v>6</v>
      </c>
      <c r="S8" s="30"/>
      <c r="T8" s="28">
        <v>982</v>
      </c>
      <c r="U8" s="29">
        <v>2</v>
      </c>
      <c r="V8" s="29">
        <v>0</v>
      </c>
      <c r="W8" s="29">
        <v>54</v>
      </c>
      <c r="X8" s="29">
        <v>6</v>
      </c>
      <c r="Y8" s="30"/>
      <c r="Z8" s="28">
        <v>1002</v>
      </c>
      <c r="AA8" s="29">
        <v>2</v>
      </c>
      <c r="AB8" s="29">
        <v>2</v>
      </c>
      <c r="AC8" s="29">
        <v>48</v>
      </c>
      <c r="AD8" s="29">
        <v>5</v>
      </c>
      <c r="AE8" s="30"/>
      <c r="AF8" s="28">
        <v>1002</v>
      </c>
      <c r="AG8" s="29">
        <v>2</v>
      </c>
      <c r="AH8" s="29">
        <v>2</v>
      </c>
      <c r="AI8" s="29">
        <v>41</v>
      </c>
      <c r="AJ8" s="29">
        <v>4</v>
      </c>
      <c r="AK8" s="30">
        <v>1</v>
      </c>
      <c r="AL8" s="28"/>
      <c r="AM8" s="29"/>
      <c r="AN8" s="29"/>
      <c r="AO8" s="29"/>
      <c r="AP8" s="29"/>
      <c r="AQ8" s="30"/>
      <c r="AR8" s="28">
        <v>1002</v>
      </c>
      <c r="AS8" s="29">
        <v>2</v>
      </c>
      <c r="AT8" s="29">
        <v>2</v>
      </c>
      <c r="AU8" s="29">
        <v>46</v>
      </c>
      <c r="AV8" s="29">
        <v>7</v>
      </c>
      <c r="AW8" s="30">
        <v>1</v>
      </c>
      <c r="AX8" s="28">
        <v>1002</v>
      </c>
      <c r="AY8" s="29">
        <v>2</v>
      </c>
      <c r="AZ8" s="29">
        <v>2</v>
      </c>
      <c r="BA8" s="29">
        <v>52</v>
      </c>
      <c r="BB8" s="29">
        <v>2</v>
      </c>
      <c r="BC8" s="30"/>
      <c r="BD8" s="28">
        <v>1002</v>
      </c>
      <c r="BE8" s="29">
        <v>2</v>
      </c>
      <c r="BF8" s="29">
        <v>2</v>
      </c>
      <c r="BG8" s="29">
        <v>43</v>
      </c>
      <c r="BH8" s="29">
        <v>2</v>
      </c>
      <c r="BI8" s="30"/>
      <c r="BJ8" s="28">
        <v>1413</v>
      </c>
      <c r="BK8" s="29">
        <v>3</v>
      </c>
      <c r="BL8" s="29">
        <v>2</v>
      </c>
      <c r="BM8" s="29">
        <v>63</v>
      </c>
      <c r="BN8" s="29">
        <v>6</v>
      </c>
      <c r="BO8" s="30"/>
      <c r="BP8" s="28"/>
      <c r="BQ8" s="29"/>
      <c r="BR8" s="29"/>
      <c r="BS8" s="29"/>
      <c r="BT8" s="29"/>
      <c r="BU8" s="29"/>
      <c r="BV8" s="29">
        <v>1352</v>
      </c>
      <c r="BW8" s="30">
        <v>3</v>
      </c>
      <c r="BX8" s="29">
        <v>2</v>
      </c>
      <c r="BY8" s="30">
        <v>73</v>
      </c>
      <c r="BZ8" s="29">
        <v>4</v>
      </c>
      <c r="CA8" s="30"/>
      <c r="CB8" s="29">
        <v>1002</v>
      </c>
      <c r="CC8" s="30">
        <v>2</v>
      </c>
      <c r="CD8" s="28">
        <v>2</v>
      </c>
      <c r="CE8" s="29">
        <v>56</v>
      </c>
      <c r="CF8" s="29">
        <v>4</v>
      </c>
      <c r="CG8" s="29">
        <v>1</v>
      </c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29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12</v>
      </c>
      <c r="EE8" s="18">
        <f t="shared" si="0"/>
        <v>11</v>
      </c>
      <c r="EF8" s="18">
        <f t="shared" si="1"/>
        <v>26</v>
      </c>
      <c r="EG8" s="18">
        <f t="shared" si="2"/>
        <v>22</v>
      </c>
      <c r="EH8" s="18">
        <f t="shared" si="3"/>
        <v>12765</v>
      </c>
      <c r="EI8" s="18">
        <f t="shared" si="4"/>
        <v>612</v>
      </c>
      <c r="EJ8" s="19">
        <f t="shared" si="5"/>
        <v>62.57352941176471</v>
      </c>
      <c r="EK8" s="20">
        <f t="shared" si="9"/>
        <v>490.96153846153845</v>
      </c>
      <c r="EL8" s="20">
        <f t="shared" si="10"/>
        <v>51</v>
      </c>
      <c r="EM8" s="20">
        <f t="shared" si="11"/>
        <v>23.53846153846154</v>
      </c>
      <c r="EN8" s="20">
        <f t="shared" si="6"/>
        <v>55</v>
      </c>
      <c r="EO8" s="20">
        <f t="shared" si="7"/>
        <v>4.583333333333333</v>
      </c>
      <c r="EP8" s="18">
        <f t="shared" si="12"/>
        <v>3</v>
      </c>
    </row>
    <row r="9" spans="1:146" x14ac:dyDescent="0.2">
      <c r="A9" s="37" t="s">
        <v>200</v>
      </c>
      <c r="B9" s="28">
        <v>1501</v>
      </c>
      <c r="C9" s="29">
        <v>3</v>
      </c>
      <c r="D9" s="29">
        <v>2</v>
      </c>
      <c r="E9" s="29">
        <v>100</v>
      </c>
      <c r="F9" s="29">
        <v>3</v>
      </c>
      <c r="G9" s="30"/>
      <c r="H9" s="28">
        <v>1355</v>
      </c>
      <c r="I9" s="29">
        <v>3</v>
      </c>
      <c r="J9" s="29">
        <v>1</v>
      </c>
      <c r="K9" s="29">
        <v>87</v>
      </c>
      <c r="L9" s="29"/>
      <c r="M9" s="30"/>
      <c r="N9" s="28">
        <v>1483</v>
      </c>
      <c r="O9" s="29">
        <v>3</v>
      </c>
      <c r="P9" s="29">
        <v>2</v>
      </c>
      <c r="Q9" s="29">
        <v>106</v>
      </c>
      <c r="R9" s="29">
        <v>4</v>
      </c>
      <c r="S9" s="30"/>
      <c r="T9" s="28"/>
      <c r="U9" s="29"/>
      <c r="V9" s="29"/>
      <c r="W9" s="29"/>
      <c r="X9" s="29"/>
      <c r="Y9" s="30"/>
      <c r="Z9" s="28">
        <v>742</v>
      </c>
      <c r="AA9" s="29">
        <v>2</v>
      </c>
      <c r="AB9" s="29">
        <v>0</v>
      </c>
      <c r="AC9" s="29">
        <v>42</v>
      </c>
      <c r="AD9" s="29">
        <v>1</v>
      </c>
      <c r="AE9" s="30"/>
      <c r="AF9" s="28"/>
      <c r="AG9" s="29"/>
      <c r="AH9" s="29"/>
      <c r="AI9" s="29"/>
      <c r="AJ9" s="29">
        <v>1</v>
      </c>
      <c r="AK9" s="30"/>
      <c r="AL9" s="28"/>
      <c r="AM9" s="29"/>
      <c r="AN9" s="29"/>
      <c r="AO9" s="29"/>
      <c r="AP9" s="29"/>
      <c r="AQ9" s="30"/>
      <c r="AR9" s="28">
        <v>1002</v>
      </c>
      <c r="AS9" s="29">
        <v>2</v>
      </c>
      <c r="AT9" s="29">
        <v>2</v>
      </c>
      <c r="AU9" s="29">
        <v>71</v>
      </c>
      <c r="AV9" s="29">
        <v>1</v>
      </c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>
        <v>1</v>
      </c>
      <c r="BO9" s="30"/>
      <c r="BP9" s="28"/>
      <c r="BQ9" s="29"/>
      <c r="BR9" s="29"/>
      <c r="BS9" s="29"/>
      <c r="BT9" s="29"/>
      <c r="BU9" s="29"/>
      <c r="BV9" s="29">
        <v>872</v>
      </c>
      <c r="BW9" s="30">
        <v>2</v>
      </c>
      <c r="BX9" s="29">
        <v>0</v>
      </c>
      <c r="BY9" s="30">
        <v>60</v>
      </c>
      <c r="BZ9" s="29">
        <v>1</v>
      </c>
      <c r="CA9" s="30"/>
      <c r="CB9" s="29"/>
      <c r="CC9" s="30"/>
      <c r="CD9" s="28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29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6</v>
      </c>
      <c r="EE9" s="18">
        <f t="shared" si="0"/>
        <v>3</v>
      </c>
      <c r="EF9" s="18">
        <f t="shared" si="1"/>
        <v>15</v>
      </c>
      <c r="EG9" s="18">
        <f t="shared" si="2"/>
        <v>7</v>
      </c>
      <c r="EH9" s="18">
        <f t="shared" si="3"/>
        <v>6955</v>
      </c>
      <c r="EI9" s="18">
        <f t="shared" si="4"/>
        <v>466</v>
      </c>
      <c r="EJ9" s="19">
        <f t="shared" si="5"/>
        <v>44.774678111587981</v>
      </c>
      <c r="EK9" s="20">
        <f t="shared" si="9"/>
        <v>463.66666666666669</v>
      </c>
      <c r="EL9" s="20">
        <f t="shared" si="10"/>
        <v>77.666666666666671</v>
      </c>
      <c r="EM9" s="20">
        <f t="shared" si="11"/>
        <v>31.066666666666666</v>
      </c>
      <c r="EN9" s="20">
        <f t="shared" si="6"/>
        <v>12</v>
      </c>
      <c r="EO9" s="20">
        <f t="shared" si="7"/>
        <v>2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29"/>
      <c r="BV10" s="29"/>
      <c r="BW10" s="29"/>
      <c r="BX10" s="29"/>
      <c r="BY10" s="30"/>
      <c r="BZ10" s="29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29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29"/>
      <c r="BV11" s="29"/>
      <c r="BW11" s="29"/>
      <c r="BX11" s="29"/>
      <c r="BY11" s="30"/>
      <c r="BZ11" s="29"/>
      <c r="CA11" s="30"/>
      <c r="CB11" s="29"/>
      <c r="CC11" s="30"/>
      <c r="CD11" s="28"/>
      <c r="CE11" s="29"/>
      <c r="CF11" s="29"/>
      <c r="CG11" s="30"/>
      <c r="CH11" s="28"/>
      <c r="CI11" s="29"/>
      <c r="CJ11" s="29"/>
      <c r="CK11" s="29"/>
      <c r="CL11" s="29"/>
      <c r="CM11" s="30"/>
      <c r="CN11" s="29"/>
      <c r="CO11" s="30"/>
      <c r="CP11" s="28"/>
      <c r="CQ11" s="29"/>
      <c r="CR11" s="29"/>
      <c r="CS11" s="29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29"/>
      <c r="BV12" s="29"/>
      <c r="BW12" s="29"/>
      <c r="BX12" s="29"/>
      <c r="BY12" s="30"/>
      <c r="BZ12" s="29"/>
      <c r="CA12" s="30"/>
      <c r="CB12" s="29"/>
      <c r="CC12" s="30"/>
      <c r="CD12" s="28"/>
      <c r="CE12" s="29"/>
      <c r="CF12" s="29"/>
      <c r="CG12" s="30"/>
      <c r="CH12" s="28"/>
      <c r="CI12" s="29"/>
      <c r="CJ12" s="29"/>
      <c r="CK12" s="29"/>
      <c r="CL12" s="29"/>
      <c r="CM12" s="30"/>
      <c r="CN12" s="29"/>
      <c r="CO12" s="30"/>
      <c r="CP12" s="28"/>
      <c r="CQ12" s="29"/>
      <c r="CR12" s="29"/>
      <c r="CS12" s="29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1</v>
      </c>
      <c r="BZ17" s="5">
        <f>IF(BY3=0,1,0)</f>
        <v>0</v>
      </c>
      <c r="CA17" s="5">
        <f>IF(BV29=1,(SUM(BY17-BZ17)),0)</f>
        <v>0</v>
      </c>
      <c r="CB17" s="5">
        <f t="shared" ref="CB17:CB28" si="26">IF(CB3&lt;&gt;"",1,0)</f>
        <v>1</v>
      </c>
      <c r="CF17" s="5">
        <f>IF(CE3=0,1,0)</f>
        <v>0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1</v>
      </c>
      <c r="CF18" s="5">
        <f t="shared" ref="CF18:CF28" si="61">IF(CE4=0,1,0)</f>
        <v>0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1</v>
      </c>
      <c r="BZ19" s="5">
        <f t="shared" si="59"/>
        <v>0</v>
      </c>
      <c r="CA19" s="5">
        <f t="shared" si="60"/>
        <v>0</v>
      </c>
      <c r="CB19" s="5">
        <f t="shared" si="26"/>
        <v>1</v>
      </c>
      <c r="CF19" s="5">
        <f t="shared" si="61"/>
        <v>0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1</v>
      </c>
      <c r="BH20" s="5">
        <f t="shared" si="53"/>
        <v>0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1</v>
      </c>
      <c r="BZ20" s="5">
        <f t="shared" si="59"/>
        <v>0</v>
      </c>
      <c r="CA20" s="5">
        <f t="shared" si="60"/>
        <v>0</v>
      </c>
      <c r="CB20" s="5">
        <f t="shared" si="26"/>
        <v>1</v>
      </c>
      <c r="CF20" s="5">
        <f t="shared" si="61"/>
        <v>0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1</v>
      </c>
      <c r="BZ21" s="5">
        <f t="shared" si="59"/>
        <v>0</v>
      </c>
      <c r="CA21" s="5">
        <f t="shared" si="60"/>
        <v>0</v>
      </c>
      <c r="CB21" s="5">
        <f t="shared" si="26"/>
        <v>1</v>
      </c>
      <c r="CF21" s="5">
        <f t="shared" si="61"/>
        <v>0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1</v>
      </c>
      <c r="BZ22" s="5">
        <f t="shared" si="59"/>
        <v>0</v>
      </c>
      <c r="CA22" s="5">
        <f t="shared" si="60"/>
        <v>0</v>
      </c>
      <c r="CB22" s="5">
        <f t="shared" si="26"/>
        <v>1</v>
      </c>
      <c r="CF22" s="5">
        <f t="shared" si="61"/>
        <v>0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1</v>
      </c>
      <c r="BZ23" s="5">
        <f t="shared" si="59"/>
        <v>0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1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1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1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1</v>
      </c>
      <c r="AY30" s="14"/>
      <c r="AZ30" s="14"/>
      <c r="BA30" s="14"/>
      <c r="BB30" s="14"/>
      <c r="BC30" s="14"/>
      <c r="BD30" s="14">
        <f t="shared" ref="BD30:BD40" si="88">IF(BF4=2,1,0)</f>
        <v>1</v>
      </c>
      <c r="BE30" s="14"/>
      <c r="BF30" s="14"/>
      <c r="BG30" s="14"/>
      <c r="BH30" s="14"/>
      <c r="BI30" s="14"/>
      <c r="BJ30" s="14">
        <f t="shared" ref="BJ30:BJ40" si="89">IF(BL4=2,1,0)</f>
        <v>1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1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1</v>
      </c>
      <c r="BE31" s="14"/>
      <c r="BF31" s="14"/>
      <c r="BG31" s="14"/>
      <c r="BH31" s="14"/>
      <c r="BI31" s="14"/>
      <c r="BJ31" s="14">
        <f t="shared" si="89"/>
        <v>1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1</v>
      </c>
      <c r="BW31" s="14"/>
      <c r="BX31" s="14"/>
      <c r="BY31" s="14"/>
      <c r="BZ31" s="14"/>
      <c r="CA31" s="14"/>
      <c r="CB31" s="14">
        <f t="shared" si="92"/>
        <v>1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1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1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1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1</v>
      </c>
      <c r="BW32" s="14"/>
      <c r="BX32" s="14"/>
      <c r="BY32" s="14"/>
      <c r="BZ32" s="14"/>
      <c r="CA32" s="14"/>
      <c r="CB32" s="14">
        <f t="shared" si="92"/>
        <v>1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1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1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1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1</v>
      </c>
      <c r="AY34" s="14"/>
      <c r="AZ34" s="14"/>
      <c r="BA34" s="14"/>
      <c r="BB34" s="14"/>
      <c r="BC34" s="14"/>
      <c r="BD34" s="14">
        <f t="shared" si="88"/>
        <v>1</v>
      </c>
      <c r="BE34" s="14"/>
      <c r="BF34" s="14"/>
      <c r="BG34" s="14"/>
      <c r="BH34" s="14"/>
      <c r="BI34" s="14"/>
      <c r="BJ34" s="14">
        <f t="shared" si="89"/>
        <v>1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1</v>
      </c>
      <c r="BW34" s="14"/>
      <c r="BX34" s="14"/>
      <c r="BY34" s="14"/>
      <c r="BZ34" s="14"/>
      <c r="CA34" s="14"/>
      <c r="CB34" s="14">
        <f t="shared" si="92"/>
        <v>1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1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5</v>
      </c>
      <c r="H41" s="5">
        <f>SUM(H29:H40)</f>
        <v>4</v>
      </c>
      <c r="N41" s="5">
        <f>SUM(N29:N40)</f>
        <v>5</v>
      </c>
      <c r="T41" s="5">
        <f>SUM(T29:T40)</f>
        <v>2</v>
      </c>
      <c r="Z41" s="5">
        <f>SUM(Z29:Z40)</f>
        <v>3</v>
      </c>
      <c r="AF41" s="5">
        <f>SUM(AF29:AF40)</f>
        <v>5</v>
      </c>
      <c r="AL41" s="5">
        <f>SUM(AL29:AL40)</f>
        <v>0</v>
      </c>
      <c r="AR41" s="5">
        <f>SUM(AR29:AR40)</f>
        <v>6</v>
      </c>
      <c r="AX41" s="5">
        <f>SUM(AX29:AX40)</f>
        <v>5</v>
      </c>
      <c r="BD41" s="5">
        <f>SUM(BD29:BD40)</f>
        <v>4</v>
      </c>
      <c r="BJ41" s="5">
        <f>SUM(BJ29:BJ40)</f>
        <v>5</v>
      </c>
      <c r="BP41" s="5">
        <f>SUM(BP29:BP40)</f>
        <v>0</v>
      </c>
      <c r="BV41" s="5">
        <f>SUM(BV29:BV40)</f>
        <v>5</v>
      </c>
      <c r="CB41" s="5">
        <f>SUM(CB29:CB40)</f>
        <v>4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3</v>
      </c>
      <c r="N42" s="5">
        <v>2</v>
      </c>
      <c r="T42" s="5">
        <v>2</v>
      </c>
      <c r="Z42" s="5">
        <v>2</v>
      </c>
      <c r="AF42" s="5">
        <v>2</v>
      </c>
      <c r="AL42" s="5">
        <v>2</v>
      </c>
      <c r="AR42" s="5">
        <v>2</v>
      </c>
      <c r="AX42" s="5">
        <v>2</v>
      </c>
      <c r="BD42" s="5">
        <v>3</v>
      </c>
      <c r="BJ42" s="5">
        <v>2</v>
      </c>
      <c r="BP42" s="5">
        <v>2</v>
      </c>
      <c r="BX42" s="5">
        <v>3</v>
      </c>
      <c r="CF42" s="5">
        <v>1</v>
      </c>
      <c r="CR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P42"/>
  <sheetViews>
    <sheetView showGridLines="0" workbookViewId="0">
      <pane xSplit="1" topLeftCell="BV1" activePane="topRight" state="frozen"/>
      <selection pane="topRight" activeCell="CG3" sqref="CG3:CJ10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137</v>
      </c>
      <c r="B1" s="176" t="s">
        <v>22</v>
      </c>
      <c r="C1" s="176"/>
      <c r="D1" s="176"/>
      <c r="E1" s="176"/>
      <c r="F1" s="176"/>
      <c r="G1" s="176"/>
      <c r="H1" s="176" t="s">
        <v>23</v>
      </c>
      <c r="I1" s="176"/>
      <c r="J1" s="176"/>
      <c r="K1" s="176"/>
      <c r="L1" s="176"/>
      <c r="M1" s="176"/>
      <c r="N1" s="176" t="s">
        <v>24</v>
      </c>
      <c r="O1" s="176"/>
      <c r="P1" s="176"/>
      <c r="Q1" s="176"/>
      <c r="R1" s="176"/>
      <c r="S1" s="176"/>
      <c r="T1" s="176" t="s">
        <v>25</v>
      </c>
      <c r="U1" s="176"/>
      <c r="V1" s="176"/>
      <c r="W1" s="176"/>
      <c r="X1" s="176"/>
      <c r="Y1" s="176"/>
      <c r="Z1" s="176" t="s">
        <v>26</v>
      </c>
      <c r="AA1" s="176"/>
      <c r="AB1" s="176"/>
      <c r="AC1" s="176"/>
      <c r="AD1" s="176"/>
      <c r="AE1" s="176"/>
      <c r="AF1" s="176" t="s">
        <v>27</v>
      </c>
      <c r="AG1" s="176"/>
      <c r="AH1" s="176"/>
      <c r="AI1" s="176"/>
      <c r="AJ1" s="176"/>
      <c r="AK1" s="176"/>
      <c r="AL1" s="176" t="s">
        <v>28</v>
      </c>
      <c r="AM1" s="176"/>
      <c r="AN1" s="176"/>
      <c r="AO1" s="176"/>
      <c r="AP1" s="176"/>
      <c r="AQ1" s="176"/>
      <c r="AR1" s="176" t="s">
        <v>29</v>
      </c>
      <c r="AS1" s="176"/>
      <c r="AT1" s="176"/>
      <c r="AU1" s="176"/>
      <c r="AV1" s="176"/>
      <c r="AW1" s="176"/>
      <c r="AX1" s="176" t="s">
        <v>30</v>
      </c>
      <c r="AY1" s="176"/>
      <c r="AZ1" s="176"/>
      <c r="BA1" s="176"/>
      <c r="BB1" s="176"/>
      <c r="BC1" s="176"/>
      <c r="BD1" s="176" t="s">
        <v>31</v>
      </c>
      <c r="BE1" s="176"/>
      <c r="BF1" s="176"/>
      <c r="BG1" s="176"/>
      <c r="BH1" s="176"/>
      <c r="BI1" s="176"/>
      <c r="BJ1" s="176" t="s">
        <v>32</v>
      </c>
      <c r="BK1" s="176"/>
      <c r="BL1" s="176"/>
      <c r="BM1" s="176"/>
      <c r="BN1" s="176"/>
      <c r="BO1" s="176"/>
      <c r="BP1" s="176" t="s">
        <v>33</v>
      </c>
      <c r="BQ1" s="176"/>
      <c r="BR1" s="176"/>
      <c r="BS1" s="176"/>
      <c r="BT1" s="176"/>
      <c r="BU1" s="176"/>
      <c r="BV1" s="176" t="s">
        <v>34</v>
      </c>
      <c r="BW1" s="176"/>
      <c r="BX1" s="176"/>
      <c r="BY1" s="176"/>
      <c r="BZ1" s="176"/>
      <c r="CA1" s="176"/>
      <c r="CB1" s="176" t="s">
        <v>35</v>
      </c>
      <c r="CC1" s="176"/>
      <c r="CD1" s="176"/>
      <c r="CE1" s="176"/>
      <c r="CF1" s="176"/>
      <c r="CG1" s="176"/>
      <c r="CH1" s="176" t="s">
        <v>36</v>
      </c>
      <c r="CI1" s="176"/>
      <c r="CJ1" s="176"/>
      <c r="CK1" s="176"/>
      <c r="CL1" s="176"/>
      <c r="CM1" s="176"/>
      <c r="CN1" s="176" t="s">
        <v>37</v>
      </c>
      <c r="CO1" s="176"/>
      <c r="CP1" s="176"/>
      <c r="CQ1" s="176"/>
      <c r="CR1" s="176"/>
      <c r="CS1" s="176"/>
      <c r="CT1" s="176" t="s">
        <v>38</v>
      </c>
      <c r="CU1" s="176"/>
      <c r="CV1" s="176"/>
      <c r="CW1" s="176"/>
      <c r="CX1" s="176"/>
      <c r="CY1" s="176"/>
      <c r="CZ1" s="176" t="s">
        <v>39</v>
      </c>
      <c r="DA1" s="176"/>
      <c r="DB1" s="176"/>
      <c r="DC1" s="176"/>
      <c r="DD1" s="176"/>
      <c r="DE1" s="176"/>
      <c r="DF1" s="176" t="s">
        <v>40</v>
      </c>
      <c r="DG1" s="176"/>
      <c r="DH1" s="176"/>
      <c r="DI1" s="176"/>
      <c r="DJ1" s="176"/>
      <c r="DK1" s="176"/>
      <c r="DL1" s="176" t="s">
        <v>41</v>
      </c>
      <c r="DM1" s="176"/>
      <c r="DN1" s="176"/>
      <c r="DO1" s="176"/>
      <c r="DP1" s="176"/>
      <c r="DQ1" s="176"/>
      <c r="DR1" s="176" t="s">
        <v>42</v>
      </c>
      <c r="DS1" s="176"/>
      <c r="DT1" s="176"/>
      <c r="DU1" s="176"/>
      <c r="DV1" s="176"/>
      <c r="DW1" s="176"/>
      <c r="DX1" s="176" t="s">
        <v>43</v>
      </c>
      <c r="DY1" s="176"/>
      <c r="DZ1" s="176"/>
      <c r="EA1" s="176"/>
      <c r="EB1" s="176"/>
      <c r="EC1" s="17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141</v>
      </c>
      <c r="B3" s="24"/>
      <c r="C3" s="26"/>
      <c r="D3" s="26"/>
      <c r="E3" s="26"/>
      <c r="F3" s="26"/>
      <c r="G3" s="25"/>
      <c r="H3" s="24">
        <v>952</v>
      </c>
      <c r="I3" s="26">
        <v>2</v>
      </c>
      <c r="J3" s="26">
        <v>0</v>
      </c>
      <c r="K3" s="26">
        <v>48</v>
      </c>
      <c r="L3" s="26">
        <v>2</v>
      </c>
      <c r="M3" s="25"/>
      <c r="N3" s="24">
        <v>1496</v>
      </c>
      <c r="O3" s="26">
        <v>3</v>
      </c>
      <c r="P3" s="26">
        <v>2</v>
      </c>
      <c r="Q3" s="26">
        <v>100</v>
      </c>
      <c r="R3" s="26">
        <v>2</v>
      </c>
      <c r="S3" s="25"/>
      <c r="T3" s="24">
        <v>776</v>
      </c>
      <c r="U3" s="26">
        <v>2</v>
      </c>
      <c r="V3" s="26">
        <v>0</v>
      </c>
      <c r="W3" s="26">
        <v>54</v>
      </c>
      <c r="X3" s="26"/>
      <c r="Y3" s="25"/>
      <c r="Z3" s="24">
        <v>1437</v>
      </c>
      <c r="AA3" s="26">
        <v>3</v>
      </c>
      <c r="AB3" s="26">
        <v>2</v>
      </c>
      <c r="AC3" s="26">
        <v>81</v>
      </c>
      <c r="AD3" s="26">
        <v>1</v>
      </c>
      <c r="AE3" s="25"/>
      <c r="AF3" s="24">
        <v>1002</v>
      </c>
      <c r="AG3" s="26">
        <v>2</v>
      </c>
      <c r="AH3" s="26">
        <v>2</v>
      </c>
      <c r="AI3" s="26">
        <v>54</v>
      </c>
      <c r="AJ3" s="26">
        <v>4</v>
      </c>
      <c r="AK3" s="25"/>
      <c r="AL3" s="24">
        <v>1002</v>
      </c>
      <c r="AM3" s="26">
        <v>2</v>
      </c>
      <c r="AN3" s="26">
        <v>2</v>
      </c>
      <c r="AO3" s="26">
        <v>61</v>
      </c>
      <c r="AP3" s="26">
        <v>4</v>
      </c>
      <c r="AQ3" s="25"/>
      <c r="AR3" s="24">
        <v>1355</v>
      </c>
      <c r="AS3" s="26">
        <v>3</v>
      </c>
      <c r="AT3" s="26">
        <v>1</v>
      </c>
      <c r="AU3" s="26">
        <v>69</v>
      </c>
      <c r="AV3" s="26">
        <v>5</v>
      </c>
      <c r="AW3" s="25"/>
      <c r="AX3" s="24">
        <v>1002</v>
      </c>
      <c r="AY3" s="26">
        <v>2</v>
      </c>
      <c r="AZ3" s="26">
        <v>2</v>
      </c>
      <c r="BA3" s="26">
        <v>66</v>
      </c>
      <c r="BB3" s="26">
        <v>1</v>
      </c>
      <c r="BC3" s="25"/>
      <c r="BD3" s="24"/>
      <c r="BE3" s="26"/>
      <c r="BF3" s="26"/>
      <c r="BG3" s="26"/>
      <c r="BH3" s="26"/>
      <c r="BI3" s="25"/>
      <c r="BJ3" s="24">
        <v>1129</v>
      </c>
      <c r="BK3" s="26">
        <v>3</v>
      </c>
      <c r="BL3" s="26">
        <v>1</v>
      </c>
      <c r="BM3" s="26">
        <v>63</v>
      </c>
      <c r="BN3" s="26">
        <v>5</v>
      </c>
      <c r="BO3" s="25"/>
      <c r="BP3" s="24">
        <v>1485</v>
      </c>
      <c r="BQ3" s="26">
        <v>3</v>
      </c>
      <c r="BR3" s="26">
        <v>1</v>
      </c>
      <c r="BS3" s="26">
        <v>73</v>
      </c>
      <c r="BT3" s="26">
        <v>5</v>
      </c>
      <c r="BU3" s="25">
        <v>1</v>
      </c>
      <c r="BV3" s="26">
        <v>1467</v>
      </c>
      <c r="BW3" s="26">
        <v>3</v>
      </c>
      <c r="BX3" s="26">
        <v>2</v>
      </c>
      <c r="BY3" s="25">
        <v>84</v>
      </c>
      <c r="BZ3" s="24">
        <v>5</v>
      </c>
      <c r="CA3" s="25"/>
      <c r="CB3" s="26">
        <v>1002</v>
      </c>
      <c r="CC3" s="25">
        <v>2</v>
      </c>
      <c r="CD3" s="26">
        <v>2</v>
      </c>
      <c r="CE3" s="25">
        <v>65</v>
      </c>
      <c r="CF3" s="24">
        <v>5</v>
      </c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12</v>
      </c>
      <c r="EE3" s="18">
        <f t="shared" ref="EE3:EE14" si="0">SUM(B29+H29+N29+T29+Z29+AF29+AL29+AR29+AX29+BD29+BJ29+BP29+BV29+CB29+CH29+CN29+CT29+CZ29+DF29+DL29+DR29+DX29)</f>
        <v>7</v>
      </c>
      <c r="EF3" s="18">
        <f t="shared" ref="EF3:EF14" si="1">SUM(C3+I3+O3+U3+AA3+AG3+AM3+AS3+AY3+BE3+BK3+BQ3+BW3+CC3+CI3+CO3+CU3+DA3+DG3+DM3+DS3+DY3)</f>
        <v>30</v>
      </c>
      <c r="EG3" s="18">
        <f t="shared" ref="EG3:EG14" si="2">SUM(D3+J3+P3+V3+AB3+AH3+AN3+AT3+AZ3+BF3+BL3+BR3+BX3+CD3+CJ3+CP3+CV3+DB3+DH3+DN3+DT3+DZ3)</f>
        <v>17</v>
      </c>
      <c r="EH3" s="18">
        <f t="shared" ref="EH3:EH14" si="3">SUM(B3+H3+N3+T3+Z3+AF3+AL3+AR3+AX3+BD3+BJ3+BP3+BV3+CB3+CH3+CN3+CT3+CZ3+DF3+DL3+DR3+DX3)</f>
        <v>14105</v>
      </c>
      <c r="EI3" s="18">
        <f t="shared" ref="EI3:EI14" si="4">SUM(E3+K3+Q3+W3+AC3+AI3+AO3+AU3+BA3+BG3+BM3+BS3+BY3+CE3+CK3+CQ3+CW3+DC3+DI3+DO3+DU3+EA3)</f>
        <v>818</v>
      </c>
      <c r="EJ3" s="19">
        <f t="shared" ref="EJ3:EJ14" si="5">IF(EH3=0,0,(SUM(EH3/EI3)*3))</f>
        <v>51.729828850855739</v>
      </c>
      <c r="EK3" s="20">
        <f>IF(EF3=0,0,(SUM(EH3/EF3)))</f>
        <v>470.16666666666669</v>
      </c>
      <c r="EL3" s="20">
        <f>IF(ED3=0,0,SUM(EI3/ED3))</f>
        <v>68.166666666666671</v>
      </c>
      <c r="EM3" s="20">
        <f>IF(EF3=0,0,SUM(EI3/EF3))</f>
        <v>27.266666666666666</v>
      </c>
      <c r="EN3" s="20">
        <f t="shared" ref="EN3:EN14" si="6">SUM(F3+L3+R3+X3+AD3+AJ3+AP3+AV3+BB3+BH3+BN3+BT3+BZ3+CF3+CL3+CR3+CX3+DD3+DJ3+DP3+DV3+EB3)</f>
        <v>39</v>
      </c>
      <c r="EO3" s="20">
        <f t="shared" ref="EO3:EO14" si="7">IF(ED3=0,0,(SUM(EN3/ED3)))</f>
        <v>3.25</v>
      </c>
      <c r="EP3" s="18">
        <f>SUM(G3+M3+S3+Y3+AE3+AK3+AQ3+AW3+BC3+BI3+BO3+BU3+CA3+CG3+CM3+CS3+CY3+DE3+DK3+DQ3+DW3+EC3)</f>
        <v>1</v>
      </c>
    </row>
    <row r="4" spans="1:146" x14ac:dyDescent="0.2">
      <c r="A4" s="37" t="s">
        <v>189</v>
      </c>
      <c r="B4" s="28"/>
      <c r="C4" s="29"/>
      <c r="D4" s="29"/>
      <c r="E4" s="29"/>
      <c r="F4" s="29"/>
      <c r="G4" s="30"/>
      <c r="H4" s="28">
        <v>1427</v>
      </c>
      <c r="I4" s="29">
        <v>3</v>
      </c>
      <c r="J4" s="29">
        <v>1</v>
      </c>
      <c r="K4" s="29">
        <v>86</v>
      </c>
      <c r="L4" s="29"/>
      <c r="M4" s="30"/>
      <c r="N4" s="28">
        <v>1002</v>
      </c>
      <c r="O4" s="29">
        <v>2</v>
      </c>
      <c r="P4" s="29">
        <v>2</v>
      </c>
      <c r="Q4" s="29">
        <v>55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59</v>
      </c>
      <c r="X4" s="29">
        <v>2</v>
      </c>
      <c r="Y4" s="30"/>
      <c r="Z4" s="28">
        <v>1002</v>
      </c>
      <c r="AA4" s="29">
        <v>2</v>
      </c>
      <c r="AB4" s="29">
        <v>2</v>
      </c>
      <c r="AC4" s="29">
        <v>52</v>
      </c>
      <c r="AD4" s="29">
        <v>4</v>
      </c>
      <c r="AE4" s="30"/>
      <c r="AF4" s="28">
        <v>1493</v>
      </c>
      <c r="AG4" s="29">
        <v>3</v>
      </c>
      <c r="AH4" s="29">
        <v>2</v>
      </c>
      <c r="AI4" s="29">
        <v>127</v>
      </c>
      <c r="AJ4" s="29">
        <v>1</v>
      </c>
      <c r="AK4" s="30"/>
      <c r="AL4" s="28">
        <v>1497</v>
      </c>
      <c r="AM4" s="29">
        <v>3</v>
      </c>
      <c r="AN4" s="29">
        <v>2</v>
      </c>
      <c r="AO4" s="29">
        <v>95</v>
      </c>
      <c r="AP4" s="29">
        <v>1</v>
      </c>
      <c r="AQ4" s="30"/>
      <c r="AR4" s="28">
        <v>508</v>
      </c>
      <c r="AS4" s="29">
        <v>2</v>
      </c>
      <c r="AT4" s="29">
        <v>0</v>
      </c>
      <c r="AU4" s="29">
        <v>36</v>
      </c>
      <c r="AV4" s="29">
        <v>3</v>
      </c>
      <c r="AW4" s="30"/>
      <c r="AX4" s="28">
        <v>1453</v>
      </c>
      <c r="AY4" s="29">
        <v>3</v>
      </c>
      <c r="AZ4" s="29">
        <v>2</v>
      </c>
      <c r="BA4" s="29">
        <v>77</v>
      </c>
      <c r="BB4" s="29">
        <v>5</v>
      </c>
      <c r="BC4" s="30"/>
      <c r="BD4" s="28"/>
      <c r="BE4" s="29"/>
      <c r="BF4" s="29"/>
      <c r="BG4" s="29"/>
      <c r="BH4" s="29"/>
      <c r="BI4" s="30"/>
      <c r="BJ4" s="28">
        <v>575</v>
      </c>
      <c r="BK4" s="29">
        <v>2</v>
      </c>
      <c r="BL4" s="29">
        <v>0</v>
      </c>
      <c r="BM4" s="29">
        <v>36</v>
      </c>
      <c r="BN4" s="29">
        <v>1</v>
      </c>
      <c r="BO4" s="30"/>
      <c r="BP4" s="28"/>
      <c r="BQ4" s="29"/>
      <c r="BR4" s="29"/>
      <c r="BS4" s="29"/>
      <c r="BT4" s="29"/>
      <c r="BU4" s="30"/>
      <c r="BV4" s="29">
        <v>1485</v>
      </c>
      <c r="BW4" s="29">
        <v>3</v>
      </c>
      <c r="BX4" s="29">
        <v>1</v>
      </c>
      <c r="BY4" s="30">
        <v>98</v>
      </c>
      <c r="BZ4" s="28">
        <v>1</v>
      </c>
      <c r="CA4" s="30"/>
      <c r="CB4" s="29">
        <v>1002</v>
      </c>
      <c r="CC4" s="30">
        <v>2</v>
      </c>
      <c r="CD4" s="29">
        <v>2</v>
      </c>
      <c r="CE4" s="30">
        <v>81</v>
      </c>
      <c r="CF4" s="28">
        <v>3</v>
      </c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11</v>
      </c>
      <c r="EE4" s="18">
        <f t="shared" si="0"/>
        <v>7</v>
      </c>
      <c r="EF4" s="18">
        <f t="shared" si="1"/>
        <v>27</v>
      </c>
      <c r="EG4" s="18">
        <f t="shared" si="2"/>
        <v>16</v>
      </c>
      <c r="EH4" s="18">
        <f t="shared" si="3"/>
        <v>12446</v>
      </c>
      <c r="EI4" s="18">
        <f t="shared" si="4"/>
        <v>802</v>
      </c>
      <c r="EJ4" s="19">
        <f t="shared" si="5"/>
        <v>46.556109725685786</v>
      </c>
      <c r="EK4" s="20">
        <f t="shared" ref="EK4:EK14" si="9">IF(EF4=0,0,(SUM(EH4/EF4)))</f>
        <v>460.96296296296299</v>
      </c>
      <c r="EL4" s="20">
        <f t="shared" ref="EL4:EL14" si="10">IF(ED4=0,0,SUM(EI4/ED4))</f>
        <v>72.909090909090907</v>
      </c>
      <c r="EM4" s="20">
        <f t="shared" ref="EM4:EM14" si="11">IF(EF4=0,0,SUM(EI4/EF4))</f>
        <v>29.703703703703702</v>
      </c>
      <c r="EN4" s="20">
        <f t="shared" si="6"/>
        <v>22</v>
      </c>
      <c r="EO4" s="20">
        <f t="shared" si="7"/>
        <v>2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144</v>
      </c>
      <c r="B5" s="28"/>
      <c r="C5" s="29"/>
      <c r="D5" s="29"/>
      <c r="E5" s="29"/>
      <c r="F5" s="29"/>
      <c r="G5" s="30"/>
      <c r="H5" s="28">
        <v>1456</v>
      </c>
      <c r="I5" s="29">
        <v>3</v>
      </c>
      <c r="J5" s="29">
        <v>2</v>
      </c>
      <c r="K5" s="29">
        <v>86</v>
      </c>
      <c r="L5" s="29">
        <v>4</v>
      </c>
      <c r="M5" s="30"/>
      <c r="N5" s="28">
        <v>1477</v>
      </c>
      <c r="O5" s="29">
        <v>3</v>
      </c>
      <c r="P5" s="29">
        <v>2</v>
      </c>
      <c r="Q5" s="29">
        <v>84</v>
      </c>
      <c r="R5" s="29">
        <v>3</v>
      </c>
      <c r="S5" s="30"/>
      <c r="T5" s="28">
        <v>1500</v>
      </c>
      <c r="U5" s="29">
        <v>3</v>
      </c>
      <c r="V5" s="29">
        <v>2</v>
      </c>
      <c r="W5" s="29">
        <v>102</v>
      </c>
      <c r="X5" s="29">
        <v>3</v>
      </c>
      <c r="Y5" s="30"/>
      <c r="Z5" s="28">
        <v>1499</v>
      </c>
      <c r="AA5" s="29">
        <v>3</v>
      </c>
      <c r="AB5" s="29">
        <v>2</v>
      </c>
      <c r="AC5" s="29">
        <v>85</v>
      </c>
      <c r="AD5" s="29">
        <v>4</v>
      </c>
      <c r="AE5" s="30"/>
      <c r="AF5" s="28">
        <v>1002</v>
      </c>
      <c r="AG5" s="29">
        <v>2</v>
      </c>
      <c r="AH5" s="29">
        <v>2</v>
      </c>
      <c r="AI5" s="29">
        <v>46</v>
      </c>
      <c r="AJ5" s="29">
        <v>3</v>
      </c>
      <c r="AK5" s="30"/>
      <c r="AL5" s="28">
        <v>1463</v>
      </c>
      <c r="AM5" s="29">
        <v>3</v>
      </c>
      <c r="AN5" s="29">
        <v>2</v>
      </c>
      <c r="AO5" s="29">
        <v>103</v>
      </c>
      <c r="AP5" s="29">
        <v>2</v>
      </c>
      <c r="AQ5" s="30"/>
      <c r="AR5" s="28">
        <v>831</v>
      </c>
      <c r="AS5" s="29">
        <v>2</v>
      </c>
      <c r="AT5" s="29">
        <v>0</v>
      </c>
      <c r="AU5" s="29">
        <v>48</v>
      </c>
      <c r="AV5" s="29">
        <v>1</v>
      </c>
      <c r="AW5" s="30"/>
      <c r="AX5" s="28">
        <v>1495</v>
      </c>
      <c r="AY5" s="29">
        <v>3</v>
      </c>
      <c r="AZ5" s="29">
        <v>2</v>
      </c>
      <c r="BA5" s="29">
        <v>91</v>
      </c>
      <c r="BB5" s="29">
        <v>1</v>
      </c>
      <c r="BC5" s="30"/>
      <c r="BD5" s="28"/>
      <c r="BE5" s="29"/>
      <c r="BF5" s="29"/>
      <c r="BG5" s="29"/>
      <c r="BH5" s="29"/>
      <c r="BI5" s="30"/>
      <c r="BJ5" s="28">
        <v>1002</v>
      </c>
      <c r="BK5" s="29">
        <v>2</v>
      </c>
      <c r="BL5" s="29">
        <v>2</v>
      </c>
      <c r="BM5" s="29">
        <v>64</v>
      </c>
      <c r="BN5" s="29">
        <v>3</v>
      </c>
      <c r="BO5" s="30"/>
      <c r="BP5" s="28">
        <v>854</v>
      </c>
      <c r="BQ5" s="29">
        <v>2</v>
      </c>
      <c r="BR5" s="29">
        <v>0</v>
      </c>
      <c r="BS5" s="29">
        <v>69</v>
      </c>
      <c r="BT5" s="29"/>
      <c r="BU5" s="30"/>
      <c r="BV5" s="29">
        <v>1002</v>
      </c>
      <c r="BW5" s="29">
        <v>2</v>
      </c>
      <c r="BX5" s="29">
        <v>2</v>
      </c>
      <c r="BY5" s="30">
        <v>53</v>
      </c>
      <c r="BZ5" s="28">
        <v>3</v>
      </c>
      <c r="CA5" s="30"/>
      <c r="CB5" s="29">
        <v>963</v>
      </c>
      <c r="CC5" s="30">
        <v>2</v>
      </c>
      <c r="CD5" s="29">
        <v>0</v>
      </c>
      <c r="CE5" s="30">
        <v>66</v>
      </c>
      <c r="CF5" s="28">
        <v>1</v>
      </c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12</v>
      </c>
      <c r="EE5" s="18">
        <f t="shared" si="0"/>
        <v>9</v>
      </c>
      <c r="EF5" s="18">
        <f t="shared" si="1"/>
        <v>30</v>
      </c>
      <c r="EG5" s="18">
        <f t="shared" si="2"/>
        <v>18</v>
      </c>
      <c r="EH5" s="18">
        <f t="shared" si="3"/>
        <v>14544</v>
      </c>
      <c r="EI5" s="18">
        <f t="shared" si="4"/>
        <v>897</v>
      </c>
      <c r="EJ5" s="19">
        <f t="shared" si="5"/>
        <v>48.642140468227424</v>
      </c>
      <c r="EK5" s="20">
        <f t="shared" si="9"/>
        <v>484.8</v>
      </c>
      <c r="EL5" s="20">
        <f t="shared" si="10"/>
        <v>74.75</v>
      </c>
      <c r="EM5" s="20">
        <f t="shared" si="11"/>
        <v>29.9</v>
      </c>
      <c r="EN5" s="20">
        <f t="shared" si="6"/>
        <v>28</v>
      </c>
      <c r="EO5" s="20">
        <f t="shared" si="7"/>
        <v>2.3333333333333335</v>
      </c>
      <c r="EP5" s="18">
        <f t="shared" si="12"/>
        <v>0</v>
      </c>
    </row>
    <row r="6" spans="1:146" x14ac:dyDescent="0.2">
      <c r="A6" s="37" t="s">
        <v>145</v>
      </c>
      <c r="B6" s="28"/>
      <c r="C6" s="29"/>
      <c r="D6" s="29"/>
      <c r="E6" s="29"/>
      <c r="F6" s="29"/>
      <c r="G6" s="30"/>
      <c r="H6" s="28">
        <v>823</v>
      </c>
      <c r="I6" s="29">
        <v>2</v>
      </c>
      <c r="J6" s="29">
        <v>0</v>
      </c>
      <c r="K6" s="29">
        <v>39</v>
      </c>
      <c r="L6" s="29">
        <v>2</v>
      </c>
      <c r="M6" s="30"/>
      <c r="N6" s="28">
        <v>1002</v>
      </c>
      <c r="O6" s="29">
        <v>2</v>
      </c>
      <c r="P6" s="29">
        <v>2</v>
      </c>
      <c r="Q6" s="29">
        <v>65</v>
      </c>
      <c r="R6" s="29">
        <v>2</v>
      </c>
      <c r="S6" s="30"/>
      <c r="T6" s="28">
        <v>1469</v>
      </c>
      <c r="U6" s="29">
        <v>3</v>
      </c>
      <c r="V6" s="29">
        <v>1</v>
      </c>
      <c r="W6" s="29">
        <v>111</v>
      </c>
      <c r="X6" s="29">
        <v>3</v>
      </c>
      <c r="Y6" s="30"/>
      <c r="Z6" s="28">
        <v>1404</v>
      </c>
      <c r="AA6" s="29">
        <v>3</v>
      </c>
      <c r="AB6" s="29">
        <v>2</v>
      </c>
      <c r="AC6" s="29">
        <v>74</v>
      </c>
      <c r="AD6" s="29">
        <v>3</v>
      </c>
      <c r="AE6" s="30"/>
      <c r="AF6" s="28">
        <v>992</v>
      </c>
      <c r="AG6" s="29">
        <v>2</v>
      </c>
      <c r="AH6" s="29">
        <v>0</v>
      </c>
      <c r="AI6" s="29">
        <v>69</v>
      </c>
      <c r="AJ6" s="29">
        <v>3</v>
      </c>
      <c r="AK6" s="30"/>
      <c r="AL6" s="28">
        <v>843</v>
      </c>
      <c r="AM6" s="29">
        <v>2</v>
      </c>
      <c r="AN6" s="29">
        <v>0</v>
      </c>
      <c r="AO6" s="29">
        <v>45</v>
      </c>
      <c r="AP6" s="29">
        <v>3</v>
      </c>
      <c r="AQ6" s="30"/>
      <c r="AR6" s="28">
        <v>1002</v>
      </c>
      <c r="AS6" s="29">
        <v>2</v>
      </c>
      <c r="AT6" s="29">
        <v>2</v>
      </c>
      <c r="AU6" s="29">
        <v>43</v>
      </c>
      <c r="AV6" s="29">
        <v>4</v>
      </c>
      <c r="AW6" s="30"/>
      <c r="AX6" s="28">
        <v>1478</v>
      </c>
      <c r="AY6" s="29">
        <v>3</v>
      </c>
      <c r="AZ6" s="29">
        <v>2</v>
      </c>
      <c r="BA6" s="29">
        <v>95</v>
      </c>
      <c r="BB6" s="29">
        <v>2</v>
      </c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>
        <v>1002</v>
      </c>
      <c r="BQ6" s="29">
        <v>2</v>
      </c>
      <c r="BR6" s="29">
        <v>2</v>
      </c>
      <c r="BS6" s="29">
        <v>48</v>
      </c>
      <c r="BT6" s="29">
        <v>4</v>
      </c>
      <c r="BU6" s="30"/>
      <c r="BV6" s="29">
        <v>1373</v>
      </c>
      <c r="BW6" s="29">
        <v>3</v>
      </c>
      <c r="BX6" s="29">
        <v>1</v>
      </c>
      <c r="BY6" s="30">
        <v>74</v>
      </c>
      <c r="BZ6" s="28">
        <v>3</v>
      </c>
      <c r="CA6" s="30"/>
      <c r="CB6" s="29">
        <v>1002</v>
      </c>
      <c r="CC6" s="30">
        <v>2</v>
      </c>
      <c r="CD6" s="29">
        <v>2</v>
      </c>
      <c r="CE6" s="30">
        <v>49</v>
      </c>
      <c r="CF6" s="28">
        <v>3</v>
      </c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11</v>
      </c>
      <c r="EE6" s="18">
        <f t="shared" si="0"/>
        <v>6</v>
      </c>
      <c r="EF6" s="18">
        <f t="shared" si="1"/>
        <v>26</v>
      </c>
      <c r="EG6" s="18">
        <f t="shared" si="2"/>
        <v>14</v>
      </c>
      <c r="EH6" s="18">
        <f t="shared" si="3"/>
        <v>12390</v>
      </c>
      <c r="EI6" s="18">
        <f t="shared" si="4"/>
        <v>712</v>
      </c>
      <c r="EJ6" s="19">
        <f t="shared" si="5"/>
        <v>52.205056179775276</v>
      </c>
      <c r="EK6" s="20">
        <f t="shared" si="9"/>
        <v>476.53846153846155</v>
      </c>
      <c r="EL6" s="20">
        <f t="shared" si="10"/>
        <v>64.727272727272734</v>
      </c>
      <c r="EM6" s="20">
        <f t="shared" si="11"/>
        <v>27.384615384615383</v>
      </c>
      <c r="EN6" s="20">
        <f t="shared" si="6"/>
        <v>32</v>
      </c>
      <c r="EO6" s="20">
        <f t="shared" si="7"/>
        <v>2.9090909090909092</v>
      </c>
      <c r="EP6" s="18">
        <f t="shared" si="12"/>
        <v>0</v>
      </c>
    </row>
    <row r="7" spans="1:146" x14ac:dyDescent="0.2">
      <c r="A7" s="27" t="s">
        <v>143</v>
      </c>
      <c r="B7" s="28"/>
      <c r="C7" s="29"/>
      <c r="D7" s="29"/>
      <c r="E7" s="29"/>
      <c r="F7" s="29"/>
      <c r="G7" s="30"/>
      <c r="H7" s="28">
        <v>688</v>
      </c>
      <c r="I7" s="29">
        <v>2</v>
      </c>
      <c r="J7" s="29">
        <v>0</v>
      </c>
      <c r="K7" s="29">
        <v>51</v>
      </c>
      <c r="L7" s="29">
        <v>1</v>
      </c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>
        <v>1</v>
      </c>
      <c r="AE7" s="30"/>
      <c r="AF7" s="28">
        <v>1002</v>
      </c>
      <c r="AG7" s="29">
        <v>2</v>
      </c>
      <c r="AH7" s="29">
        <v>2</v>
      </c>
      <c r="AI7" s="29">
        <v>70</v>
      </c>
      <c r="AJ7" s="29">
        <v>1</v>
      </c>
      <c r="AK7" s="30"/>
      <c r="AL7" s="28">
        <v>1147</v>
      </c>
      <c r="AM7" s="29">
        <v>3</v>
      </c>
      <c r="AN7" s="29">
        <v>1</v>
      </c>
      <c r="AO7" s="29">
        <v>86</v>
      </c>
      <c r="AP7" s="29">
        <v>1</v>
      </c>
      <c r="AQ7" s="30">
        <v>1</v>
      </c>
      <c r="AR7" s="28"/>
      <c r="AS7" s="29"/>
      <c r="AT7" s="29"/>
      <c r="AU7" s="29"/>
      <c r="AV7" s="29"/>
      <c r="AW7" s="30"/>
      <c r="AX7" s="28">
        <v>685</v>
      </c>
      <c r="AY7" s="29">
        <v>2</v>
      </c>
      <c r="AZ7" s="29">
        <v>0</v>
      </c>
      <c r="BA7" s="29">
        <v>42</v>
      </c>
      <c r="BB7" s="29">
        <v>1</v>
      </c>
      <c r="BC7" s="30"/>
      <c r="BD7" s="28"/>
      <c r="BE7" s="29"/>
      <c r="BF7" s="29"/>
      <c r="BG7" s="29"/>
      <c r="BH7" s="29"/>
      <c r="BI7" s="30"/>
      <c r="BJ7" s="28">
        <v>1351</v>
      </c>
      <c r="BK7" s="29">
        <v>3</v>
      </c>
      <c r="BL7" s="29">
        <v>1</v>
      </c>
      <c r="BM7" s="29">
        <v>83</v>
      </c>
      <c r="BN7" s="29">
        <v>4</v>
      </c>
      <c r="BO7" s="30"/>
      <c r="BP7" s="28">
        <v>816</v>
      </c>
      <c r="BQ7" s="29">
        <v>2</v>
      </c>
      <c r="BR7" s="29">
        <v>0</v>
      </c>
      <c r="BS7" s="29">
        <v>57</v>
      </c>
      <c r="BT7" s="29">
        <v>1</v>
      </c>
      <c r="BU7" s="30"/>
      <c r="BV7" s="29"/>
      <c r="BW7" s="29"/>
      <c r="BX7" s="29"/>
      <c r="BY7" s="30"/>
      <c r="BZ7" s="28"/>
      <c r="CA7" s="30"/>
      <c r="CB7" s="29"/>
      <c r="CC7" s="30"/>
      <c r="CD7" s="29"/>
      <c r="CE7" s="30"/>
      <c r="CF7" s="28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6</v>
      </c>
      <c r="EE7" s="18">
        <f t="shared" si="0"/>
        <v>1</v>
      </c>
      <c r="EF7" s="18">
        <f t="shared" si="1"/>
        <v>14</v>
      </c>
      <c r="EG7" s="18">
        <f t="shared" si="2"/>
        <v>4</v>
      </c>
      <c r="EH7" s="18">
        <f t="shared" si="3"/>
        <v>5689</v>
      </c>
      <c r="EI7" s="18">
        <f t="shared" si="4"/>
        <v>389</v>
      </c>
      <c r="EJ7" s="19">
        <f t="shared" si="5"/>
        <v>43.874035989717221</v>
      </c>
      <c r="EK7" s="20">
        <f t="shared" si="9"/>
        <v>406.35714285714283</v>
      </c>
      <c r="EL7" s="20">
        <f t="shared" si="10"/>
        <v>64.833333333333329</v>
      </c>
      <c r="EM7" s="20">
        <f t="shared" si="11"/>
        <v>27.785714285714285</v>
      </c>
      <c r="EN7" s="20">
        <f t="shared" si="6"/>
        <v>10</v>
      </c>
      <c r="EO7" s="20">
        <f t="shared" si="7"/>
        <v>1.6666666666666667</v>
      </c>
      <c r="EP7" s="18">
        <f t="shared" si="12"/>
        <v>1</v>
      </c>
    </row>
    <row r="8" spans="1:146" x14ac:dyDescent="0.2">
      <c r="A8" s="27" t="s">
        <v>142</v>
      </c>
      <c r="B8" s="28"/>
      <c r="C8" s="29"/>
      <c r="D8" s="29"/>
      <c r="E8" s="29"/>
      <c r="F8" s="29"/>
      <c r="G8" s="30"/>
      <c r="H8" s="28">
        <v>1002</v>
      </c>
      <c r="I8" s="29">
        <v>2</v>
      </c>
      <c r="J8" s="29">
        <v>2</v>
      </c>
      <c r="K8" s="29">
        <v>43</v>
      </c>
      <c r="L8" s="29">
        <v>2</v>
      </c>
      <c r="M8" s="30"/>
      <c r="N8" s="28">
        <v>1002</v>
      </c>
      <c r="O8" s="29">
        <v>2</v>
      </c>
      <c r="P8" s="29">
        <v>2</v>
      </c>
      <c r="Q8" s="29">
        <v>46</v>
      </c>
      <c r="R8" s="29">
        <v>3</v>
      </c>
      <c r="S8" s="30">
        <v>1</v>
      </c>
      <c r="T8" s="28">
        <v>934</v>
      </c>
      <c r="U8" s="29">
        <v>2</v>
      </c>
      <c r="V8" s="29">
        <v>0</v>
      </c>
      <c r="W8" s="29">
        <v>54</v>
      </c>
      <c r="X8" s="29">
        <v>1</v>
      </c>
      <c r="Y8" s="30"/>
      <c r="Z8" s="28">
        <v>1002</v>
      </c>
      <c r="AA8" s="29">
        <v>2</v>
      </c>
      <c r="AB8" s="29">
        <v>2</v>
      </c>
      <c r="AC8" s="29">
        <v>53</v>
      </c>
      <c r="AD8" s="29">
        <v>4</v>
      </c>
      <c r="AE8" s="30"/>
      <c r="AF8" s="28">
        <v>1439</v>
      </c>
      <c r="AG8" s="29">
        <v>3</v>
      </c>
      <c r="AH8" s="29">
        <v>1</v>
      </c>
      <c r="AI8" s="29">
        <v>75</v>
      </c>
      <c r="AJ8" s="29">
        <v>4</v>
      </c>
      <c r="AK8" s="30"/>
      <c r="AL8" s="28">
        <v>1500</v>
      </c>
      <c r="AM8" s="29">
        <v>3</v>
      </c>
      <c r="AN8" s="29">
        <v>2</v>
      </c>
      <c r="AO8" s="29">
        <v>88</v>
      </c>
      <c r="AP8" s="29">
        <v>3</v>
      </c>
      <c r="AQ8" s="30"/>
      <c r="AR8" s="28">
        <v>1451</v>
      </c>
      <c r="AS8" s="29">
        <v>3</v>
      </c>
      <c r="AT8" s="29">
        <v>2</v>
      </c>
      <c r="AU8" s="29">
        <v>73</v>
      </c>
      <c r="AV8" s="29">
        <v>4</v>
      </c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>
        <v>1396</v>
      </c>
      <c r="BK8" s="29">
        <v>3</v>
      </c>
      <c r="BL8" s="29">
        <v>1</v>
      </c>
      <c r="BM8" s="29">
        <v>59</v>
      </c>
      <c r="BN8" s="29">
        <v>4</v>
      </c>
      <c r="BO8" s="30">
        <v>1</v>
      </c>
      <c r="BP8" s="28">
        <v>1002</v>
      </c>
      <c r="BQ8" s="29">
        <v>2</v>
      </c>
      <c r="BR8" s="29">
        <v>2</v>
      </c>
      <c r="BS8" s="29">
        <v>47</v>
      </c>
      <c r="BT8" s="29">
        <v>5</v>
      </c>
      <c r="BU8" s="30"/>
      <c r="BV8" s="29">
        <v>1002</v>
      </c>
      <c r="BW8" s="29">
        <v>2</v>
      </c>
      <c r="BX8" s="29">
        <v>2</v>
      </c>
      <c r="BY8" s="30">
        <v>55</v>
      </c>
      <c r="BZ8" s="28">
        <v>1</v>
      </c>
      <c r="CA8" s="30"/>
      <c r="CB8" s="29">
        <v>1370</v>
      </c>
      <c r="CC8" s="30">
        <v>3</v>
      </c>
      <c r="CD8" s="29">
        <v>1</v>
      </c>
      <c r="CE8" s="30">
        <v>66</v>
      </c>
      <c r="CF8" s="28">
        <v>2</v>
      </c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11</v>
      </c>
      <c r="EE8" s="18">
        <f t="shared" si="0"/>
        <v>7</v>
      </c>
      <c r="EF8" s="18">
        <f t="shared" si="1"/>
        <v>27</v>
      </c>
      <c r="EG8" s="18">
        <f t="shared" si="2"/>
        <v>17</v>
      </c>
      <c r="EH8" s="18">
        <f t="shared" si="3"/>
        <v>13100</v>
      </c>
      <c r="EI8" s="18">
        <f t="shared" si="4"/>
        <v>659</v>
      </c>
      <c r="EJ8" s="19">
        <f t="shared" si="5"/>
        <v>59.635811836115323</v>
      </c>
      <c r="EK8" s="20">
        <f t="shared" si="9"/>
        <v>485.18518518518516</v>
      </c>
      <c r="EL8" s="20">
        <f t="shared" si="10"/>
        <v>59.909090909090907</v>
      </c>
      <c r="EM8" s="20">
        <f t="shared" si="11"/>
        <v>24.407407407407408</v>
      </c>
      <c r="EN8" s="20">
        <f t="shared" si="6"/>
        <v>33</v>
      </c>
      <c r="EO8" s="20">
        <f t="shared" si="7"/>
        <v>3</v>
      </c>
      <c r="EP8" s="18">
        <f t="shared" si="12"/>
        <v>2</v>
      </c>
    </row>
    <row r="9" spans="1:146" x14ac:dyDescent="0.2">
      <c r="A9" s="37" t="s">
        <v>235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>
        <v>1494</v>
      </c>
      <c r="AS9" s="29">
        <v>3</v>
      </c>
      <c r="AT9" s="29">
        <v>1</v>
      </c>
      <c r="AU9" s="29">
        <v>156</v>
      </c>
      <c r="AV9" s="29"/>
      <c r="AW9" s="30"/>
      <c r="AX9" s="28">
        <v>739</v>
      </c>
      <c r="AY9" s="29">
        <v>2</v>
      </c>
      <c r="AZ9" s="29">
        <v>0</v>
      </c>
      <c r="BA9" s="29">
        <v>63</v>
      </c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9"/>
      <c r="CE9" s="30"/>
      <c r="CF9" s="28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2</v>
      </c>
      <c r="EE9" s="18">
        <f t="shared" si="0"/>
        <v>0</v>
      </c>
      <c r="EF9" s="18">
        <f t="shared" si="1"/>
        <v>5</v>
      </c>
      <c r="EG9" s="18">
        <f t="shared" si="2"/>
        <v>1</v>
      </c>
      <c r="EH9" s="18">
        <f t="shared" si="3"/>
        <v>2233</v>
      </c>
      <c r="EI9" s="18">
        <f t="shared" si="4"/>
        <v>219</v>
      </c>
      <c r="EJ9" s="19">
        <f t="shared" si="5"/>
        <v>30.589041095890408</v>
      </c>
      <c r="EK9" s="20">
        <f t="shared" si="9"/>
        <v>446.6</v>
      </c>
      <c r="EL9" s="20">
        <f t="shared" si="10"/>
        <v>109.5</v>
      </c>
      <c r="EM9" s="20">
        <f t="shared" si="11"/>
        <v>43.8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236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>
        <v>1</v>
      </c>
      <c r="M10" s="30"/>
      <c r="N10" s="28">
        <v>1474</v>
      </c>
      <c r="O10" s="29">
        <v>3</v>
      </c>
      <c r="P10" s="29">
        <v>2</v>
      </c>
      <c r="Q10" s="29">
        <v>129</v>
      </c>
      <c r="R10" s="29"/>
      <c r="S10" s="30"/>
      <c r="T10" s="28">
        <v>1368</v>
      </c>
      <c r="U10" s="29">
        <v>3</v>
      </c>
      <c r="V10" s="29">
        <v>1</v>
      </c>
      <c r="W10" s="29">
        <v>88</v>
      </c>
      <c r="X10" s="29">
        <v>3</v>
      </c>
      <c r="Y10" s="30"/>
      <c r="Z10" s="28">
        <v>939</v>
      </c>
      <c r="AA10" s="29">
        <v>2</v>
      </c>
      <c r="AB10" s="29">
        <v>0</v>
      </c>
      <c r="AC10" s="29">
        <v>114</v>
      </c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>
        <v>635</v>
      </c>
      <c r="BK10" s="29">
        <v>2</v>
      </c>
      <c r="BL10" s="29">
        <v>0</v>
      </c>
      <c r="BM10" s="29">
        <v>42</v>
      </c>
      <c r="BN10" s="29">
        <v>2</v>
      </c>
      <c r="BO10" s="30"/>
      <c r="BP10" s="28">
        <v>824</v>
      </c>
      <c r="BQ10" s="29">
        <v>2</v>
      </c>
      <c r="BR10" s="29">
        <v>0</v>
      </c>
      <c r="BS10" s="29">
        <v>51</v>
      </c>
      <c r="BT10" s="29">
        <v>2</v>
      </c>
      <c r="BU10" s="30"/>
      <c r="BV10" s="29">
        <v>677</v>
      </c>
      <c r="BW10" s="29">
        <v>2</v>
      </c>
      <c r="BX10" s="29">
        <v>0</v>
      </c>
      <c r="BY10" s="30">
        <v>48</v>
      </c>
      <c r="BZ10" s="28"/>
      <c r="CA10" s="30"/>
      <c r="CB10" s="29">
        <v>938</v>
      </c>
      <c r="CC10" s="30">
        <v>2</v>
      </c>
      <c r="CD10" s="29">
        <v>0</v>
      </c>
      <c r="CE10" s="30">
        <v>78</v>
      </c>
      <c r="CF10" s="28">
        <v>2</v>
      </c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7</v>
      </c>
      <c r="EE10" s="18">
        <f t="shared" si="0"/>
        <v>1</v>
      </c>
      <c r="EF10" s="18">
        <f t="shared" si="1"/>
        <v>16</v>
      </c>
      <c r="EG10" s="18">
        <f t="shared" si="2"/>
        <v>3</v>
      </c>
      <c r="EH10" s="18">
        <f t="shared" si="3"/>
        <v>6855</v>
      </c>
      <c r="EI10" s="18">
        <f t="shared" si="4"/>
        <v>550</v>
      </c>
      <c r="EJ10" s="19">
        <f t="shared" si="5"/>
        <v>37.390909090909091</v>
      </c>
      <c r="EK10" s="20">
        <f t="shared" si="9"/>
        <v>428.4375</v>
      </c>
      <c r="EL10" s="20">
        <f t="shared" si="10"/>
        <v>78.571428571428569</v>
      </c>
      <c r="EM10" s="20">
        <f t="shared" si="11"/>
        <v>34.375</v>
      </c>
      <c r="EN10" s="20">
        <f t="shared" si="6"/>
        <v>10</v>
      </c>
      <c r="EO10" s="20">
        <f t="shared" si="7"/>
        <v>1.4285714285714286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29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9"/>
      <c r="CI13" s="30"/>
      <c r="CJ13" s="28"/>
      <c r="CK13" s="29"/>
      <c r="CL13" s="29"/>
      <c r="CM13" s="30"/>
      <c r="CN13" s="29"/>
      <c r="CO13" s="30"/>
      <c r="CP13" s="28"/>
      <c r="CQ13" s="29"/>
      <c r="CR13" s="29"/>
      <c r="CS13" s="30"/>
      <c r="CT13" s="29"/>
      <c r="CU13" s="30"/>
      <c r="CV13" s="28"/>
      <c r="CW13" s="29"/>
      <c r="CX13" s="29"/>
      <c r="CY13" s="29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4"/>
      <c r="CU14" s="33"/>
      <c r="CV14" s="32"/>
      <c r="CW14" s="34"/>
      <c r="CX14" s="34"/>
      <c r="CY14" s="34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1</v>
      </c>
      <c r="BZ17" s="5">
        <f>IF(BY3=0,1,0)</f>
        <v>0</v>
      </c>
      <c r="CA17" s="5">
        <f>IF(BV29=1,(SUM(BY17-BZ17)),0)</f>
        <v>0</v>
      </c>
      <c r="CB17" s="5">
        <f t="shared" ref="CB17:CB28" si="26">IF(CB3&lt;&gt;"",1,0)</f>
        <v>1</v>
      </c>
      <c r="CF17" s="5">
        <f>IF(CE3=0,1,0)</f>
        <v>0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1</v>
      </c>
      <c r="BZ18" s="5">
        <f t="shared" ref="BZ18:BZ28" si="59">IF(BY4=0,1,0)</f>
        <v>0</v>
      </c>
      <c r="CA18" s="5">
        <f t="shared" ref="CA18:CA28" si="60">IF(BV30=1,(SUM(BY18-BZ18)),0)</f>
        <v>0</v>
      </c>
      <c r="CB18" s="5">
        <f t="shared" si="26"/>
        <v>1</v>
      </c>
      <c r="CF18" s="5">
        <f t="shared" ref="CF18:CF28" si="61">IF(CE4=0,1,0)</f>
        <v>0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1</v>
      </c>
      <c r="BT19" s="5">
        <f t="shared" si="57"/>
        <v>0</v>
      </c>
      <c r="BU19" s="5">
        <f t="shared" si="58"/>
        <v>0</v>
      </c>
      <c r="BV19" s="5">
        <f t="shared" si="25"/>
        <v>1</v>
      </c>
      <c r="BZ19" s="5">
        <f t="shared" si="59"/>
        <v>0</v>
      </c>
      <c r="CA19" s="5">
        <f t="shared" si="60"/>
        <v>0</v>
      </c>
      <c r="CB19" s="5">
        <f t="shared" si="26"/>
        <v>1</v>
      </c>
      <c r="CF19" s="5">
        <f t="shared" si="61"/>
        <v>0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1</v>
      </c>
      <c r="BT20" s="5">
        <f t="shared" si="57"/>
        <v>0</v>
      </c>
      <c r="BU20" s="5">
        <f t="shared" si="58"/>
        <v>0</v>
      </c>
      <c r="BV20" s="5">
        <f t="shared" si="25"/>
        <v>1</v>
      </c>
      <c r="BZ20" s="5">
        <f t="shared" si="59"/>
        <v>0</v>
      </c>
      <c r="CA20" s="5">
        <f t="shared" si="60"/>
        <v>0</v>
      </c>
      <c r="CB20" s="5">
        <f t="shared" si="26"/>
        <v>1</v>
      </c>
      <c r="CF20" s="5">
        <f t="shared" si="61"/>
        <v>0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1</v>
      </c>
      <c r="BT21" s="5">
        <f t="shared" si="57"/>
        <v>0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1</v>
      </c>
      <c r="BT22" s="5">
        <f t="shared" si="57"/>
        <v>0</v>
      </c>
      <c r="BU22" s="5">
        <f t="shared" si="58"/>
        <v>0</v>
      </c>
      <c r="BV22" s="5">
        <f t="shared" si="25"/>
        <v>1</v>
      </c>
      <c r="BZ22" s="5">
        <f t="shared" si="59"/>
        <v>0</v>
      </c>
      <c r="CA22" s="5">
        <f t="shared" si="60"/>
        <v>0</v>
      </c>
      <c r="CB22" s="5">
        <f t="shared" si="26"/>
        <v>1</v>
      </c>
      <c r="CF22" s="5">
        <f t="shared" si="61"/>
        <v>0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1</v>
      </c>
      <c r="BB23" s="5">
        <f t="shared" si="51"/>
        <v>0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1</v>
      </c>
      <c r="BN24" s="5">
        <f t="shared" si="55"/>
        <v>0</v>
      </c>
      <c r="BO24" s="5">
        <f t="shared" si="56"/>
        <v>0</v>
      </c>
      <c r="BP24" s="5">
        <f t="shared" si="24"/>
        <v>1</v>
      </c>
      <c r="BT24" s="5">
        <f t="shared" si="57"/>
        <v>0</v>
      </c>
      <c r="BU24" s="5">
        <f t="shared" si="58"/>
        <v>0</v>
      </c>
      <c r="BV24" s="5">
        <f t="shared" si="25"/>
        <v>1</v>
      </c>
      <c r="BZ24" s="5">
        <f t="shared" si="59"/>
        <v>0</v>
      </c>
      <c r="CA24" s="5">
        <f t="shared" si="60"/>
        <v>0</v>
      </c>
      <c r="CB24" s="5">
        <f t="shared" si="26"/>
        <v>1</v>
      </c>
      <c r="CF24" s="5">
        <f t="shared" si="61"/>
        <v>0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1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1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1</v>
      </c>
      <c r="BW29" s="14"/>
      <c r="BX29" s="14"/>
      <c r="BY29" s="14"/>
      <c r="BZ29" s="14"/>
      <c r="CA29" s="14"/>
      <c r="CB29" s="14">
        <f>IF(CD3=2,1,0)</f>
        <v>1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1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1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1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1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1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1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1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1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1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1</v>
      </c>
      <c r="BQ34" s="14"/>
      <c r="BR34" s="14"/>
      <c r="BS34" s="14"/>
      <c r="BT34" s="14"/>
      <c r="BU34" s="14"/>
      <c r="BV34" s="14">
        <f t="shared" si="91"/>
        <v>1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2</v>
      </c>
      <c r="N41" s="5">
        <f>SUM(N29:N40)</f>
        <v>6</v>
      </c>
      <c r="T41" s="5">
        <f>SUM(T29:T40)</f>
        <v>2</v>
      </c>
      <c r="Z41" s="5">
        <f>SUM(Z29:Z40)</f>
        <v>5</v>
      </c>
      <c r="AF41" s="5">
        <f>SUM(AF29:AF40)</f>
        <v>4</v>
      </c>
      <c r="AL41" s="5">
        <f>SUM(AL29:AL40)</f>
        <v>4</v>
      </c>
      <c r="AR41" s="5">
        <f>SUM(AR29:AR40)</f>
        <v>2</v>
      </c>
      <c r="AX41" s="5">
        <f>SUM(AX29:AX40)</f>
        <v>4</v>
      </c>
      <c r="BD41" s="5">
        <f>SUM(BD29:BD40)</f>
        <v>0</v>
      </c>
      <c r="BJ41" s="5">
        <f>SUM(BJ29:BJ40)</f>
        <v>1</v>
      </c>
      <c r="BP41" s="5">
        <f>SUM(BP29:BP40)</f>
        <v>2</v>
      </c>
      <c r="BV41" s="5">
        <f>SUM(BV29:BV40)</f>
        <v>3</v>
      </c>
      <c r="CB41" s="5">
        <f>SUM(CB29:CB40)</f>
        <v>3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2</v>
      </c>
      <c r="H42" s="5">
        <v>0</v>
      </c>
      <c r="N42" s="5">
        <v>2</v>
      </c>
      <c r="T42" s="5">
        <v>1</v>
      </c>
      <c r="Z42" s="5">
        <v>3</v>
      </c>
      <c r="AF42" s="5">
        <v>1</v>
      </c>
      <c r="AL42" s="5">
        <v>2</v>
      </c>
      <c r="AR42" s="5">
        <v>2</v>
      </c>
      <c r="AX42" s="5">
        <v>1</v>
      </c>
      <c r="BD42" s="5">
        <v>2</v>
      </c>
      <c r="BJ42" s="5">
        <v>1</v>
      </c>
      <c r="BP42" s="5">
        <v>1</v>
      </c>
      <c r="BX42" s="5">
        <v>2</v>
      </c>
      <c r="CF42" s="5">
        <v>2</v>
      </c>
      <c r="CL42" s="5">
        <v>2</v>
      </c>
      <c r="CR42" s="5">
        <v>3</v>
      </c>
      <c r="CX42" s="5">
        <v>1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P42"/>
  <sheetViews>
    <sheetView showGridLines="0" workbookViewId="0">
      <pane xSplit="1" topLeftCell="BV1" activePane="topRight" state="frozen"/>
      <selection pane="topRight" activeCell="CA3" sqref="CA3:CB11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136</v>
      </c>
      <c r="B1" s="176" t="s">
        <v>22</v>
      </c>
      <c r="C1" s="176"/>
      <c r="D1" s="176"/>
      <c r="E1" s="176"/>
      <c r="F1" s="176"/>
      <c r="G1" s="176"/>
      <c r="H1" s="176" t="s">
        <v>23</v>
      </c>
      <c r="I1" s="176"/>
      <c r="J1" s="176"/>
      <c r="K1" s="176"/>
      <c r="L1" s="176"/>
      <c r="M1" s="176"/>
      <c r="N1" s="176" t="s">
        <v>24</v>
      </c>
      <c r="O1" s="176"/>
      <c r="P1" s="176"/>
      <c r="Q1" s="176"/>
      <c r="R1" s="176"/>
      <c r="S1" s="176"/>
      <c r="T1" s="176" t="s">
        <v>25</v>
      </c>
      <c r="U1" s="176"/>
      <c r="V1" s="176"/>
      <c r="W1" s="176"/>
      <c r="X1" s="176"/>
      <c r="Y1" s="176"/>
      <c r="Z1" s="176" t="s">
        <v>26</v>
      </c>
      <c r="AA1" s="176"/>
      <c r="AB1" s="176"/>
      <c r="AC1" s="176"/>
      <c r="AD1" s="176"/>
      <c r="AE1" s="176"/>
      <c r="AF1" s="176" t="s">
        <v>27</v>
      </c>
      <c r="AG1" s="176"/>
      <c r="AH1" s="176"/>
      <c r="AI1" s="176"/>
      <c r="AJ1" s="176"/>
      <c r="AK1" s="176"/>
      <c r="AL1" s="176" t="s">
        <v>28</v>
      </c>
      <c r="AM1" s="176"/>
      <c r="AN1" s="176"/>
      <c r="AO1" s="176"/>
      <c r="AP1" s="176"/>
      <c r="AQ1" s="176"/>
      <c r="AR1" s="176" t="s">
        <v>29</v>
      </c>
      <c r="AS1" s="176"/>
      <c r="AT1" s="176"/>
      <c r="AU1" s="176"/>
      <c r="AV1" s="176"/>
      <c r="AW1" s="176"/>
      <c r="AX1" s="176" t="s">
        <v>30</v>
      </c>
      <c r="AY1" s="176"/>
      <c r="AZ1" s="176"/>
      <c r="BA1" s="176"/>
      <c r="BB1" s="176"/>
      <c r="BC1" s="176"/>
      <c r="BD1" s="176" t="s">
        <v>31</v>
      </c>
      <c r="BE1" s="176"/>
      <c r="BF1" s="176"/>
      <c r="BG1" s="176"/>
      <c r="BH1" s="176"/>
      <c r="BI1" s="176"/>
      <c r="BJ1" s="176" t="s">
        <v>32</v>
      </c>
      <c r="BK1" s="176"/>
      <c r="BL1" s="176"/>
      <c r="BM1" s="176"/>
      <c r="BN1" s="176"/>
      <c r="BO1" s="176"/>
      <c r="BP1" s="176" t="s">
        <v>33</v>
      </c>
      <c r="BQ1" s="176"/>
      <c r="BR1" s="176"/>
      <c r="BS1" s="176"/>
      <c r="BT1" s="176"/>
      <c r="BU1" s="176"/>
      <c r="BV1" s="176" t="s">
        <v>34</v>
      </c>
      <c r="BW1" s="176"/>
      <c r="BX1" s="176"/>
      <c r="BY1" s="176"/>
      <c r="BZ1" s="176"/>
      <c r="CA1" s="176"/>
      <c r="CB1" s="176" t="s">
        <v>35</v>
      </c>
      <c r="CC1" s="176"/>
      <c r="CD1" s="176"/>
      <c r="CE1" s="176"/>
      <c r="CF1" s="176"/>
      <c r="CG1" s="176"/>
      <c r="CH1" s="176" t="s">
        <v>36</v>
      </c>
      <c r="CI1" s="176"/>
      <c r="CJ1" s="176"/>
      <c r="CK1" s="176"/>
      <c r="CL1" s="176"/>
      <c r="CM1" s="176"/>
      <c r="CN1" s="176" t="s">
        <v>37</v>
      </c>
      <c r="CO1" s="176"/>
      <c r="CP1" s="176"/>
      <c r="CQ1" s="176"/>
      <c r="CR1" s="176"/>
      <c r="CS1" s="176"/>
      <c r="CT1" s="176" t="s">
        <v>38</v>
      </c>
      <c r="CU1" s="176"/>
      <c r="CV1" s="176"/>
      <c r="CW1" s="176"/>
      <c r="CX1" s="176"/>
      <c r="CY1" s="176"/>
      <c r="CZ1" s="176" t="s">
        <v>39</v>
      </c>
      <c r="DA1" s="176"/>
      <c r="DB1" s="176"/>
      <c r="DC1" s="176"/>
      <c r="DD1" s="176"/>
      <c r="DE1" s="176"/>
      <c r="DF1" s="176" t="s">
        <v>40</v>
      </c>
      <c r="DG1" s="176"/>
      <c r="DH1" s="176"/>
      <c r="DI1" s="176"/>
      <c r="DJ1" s="176"/>
      <c r="DK1" s="176"/>
      <c r="DL1" s="176" t="s">
        <v>41</v>
      </c>
      <c r="DM1" s="176"/>
      <c r="DN1" s="176"/>
      <c r="DO1" s="176"/>
      <c r="DP1" s="176"/>
      <c r="DQ1" s="176"/>
      <c r="DR1" s="176" t="s">
        <v>42</v>
      </c>
      <c r="DS1" s="176"/>
      <c r="DT1" s="176"/>
      <c r="DU1" s="176"/>
      <c r="DV1" s="176"/>
      <c r="DW1" s="176"/>
      <c r="DX1" s="176" t="s">
        <v>43</v>
      </c>
      <c r="DY1" s="176"/>
      <c r="DZ1" s="176"/>
      <c r="EA1" s="176"/>
      <c r="EB1" s="176"/>
      <c r="EC1" s="17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157</v>
      </c>
      <c r="B3" s="24">
        <v>1002</v>
      </c>
      <c r="C3" s="26">
        <v>2</v>
      </c>
      <c r="D3" s="26">
        <v>2</v>
      </c>
      <c r="E3" s="26">
        <v>57</v>
      </c>
      <c r="F3" s="26">
        <v>2</v>
      </c>
      <c r="G3" s="25"/>
      <c r="H3" s="24">
        <v>815</v>
      </c>
      <c r="I3" s="26">
        <v>2</v>
      </c>
      <c r="J3" s="26">
        <v>0</v>
      </c>
      <c r="K3" s="26">
        <v>42</v>
      </c>
      <c r="L3" s="26">
        <v>2</v>
      </c>
      <c r="M3" s="25"/>
      <c r="N3" s="24">
        <v>814</v>
      </c>
      <c r="O3" s="26">
        <v>2</v>
      </c>
      <c r="P3" s="26">
        <v>0</v>
      </c>
      <c r="Q3" s="26">
        <v>36</v>
      </c>
      <c r="R3" s="26">
        <v>3</v>
      </c>
      <c r="S3" s="25"/>
      <c r="T3" s="24">
        <v>734</v>
      </c>
      <c r="U3" s="26">
        <v>2</v>
      </c>
      <c r="V3" s="26">
        <v>0</v>
      </c>
      <c r="W3" s="26">
        <v>51</v>
      </c>
      <c r="X3" s="26"/>
      <c r="Y3" s="25"/>
      <c r="Z3" s="24"/>
      <c r="AA3" s="26"/>
      <c r="AB3" s="26"/>
      <c r="AC3" s="26"/>
      <c r="AD3" s="26"/>
      <c r="AE3" s="25"/>
      <c r="AF3" s="24">
        <v>830</v>
      </c>
      <c r="AG3" s="26">
        <v>2</v>
      </c>
      <c r="AH3" s="26">
        <v>0</v>
      </c>
      <c r="AI3" s="26">
        <v>42</v>
      </c>
      <c r="AJ3" s="26">
        <v>3</v>
      </c>
      <c r="AK3" s="25"/>
      <c r="AL3" s="24">
        <v>1501</v>
      </c>
      <c r="AM3" s="26">
        <v>3</v>
      </c>
      <c r="AN3" s="26">
        <v>2</v>
      </c>
      <c r="AO3" s="26">
        <v>96</v>
      </c>
      <c r="AP3" s="26">
        <v>1</v>
      </c>
      <c r="AQ3" s="25"/>
      <c r="AR3" s="24">
        <v>1477</v>
      </c>
      <c r="AS3" s="26">
        <v>3</v>
      </c>
      <c r="AT3" s="26">
        <v>1</v>
      </c>
      <c r="AU3" s="26">
        <v>87</v>
      </c>
      <c r="AV3" s="26">
        <v>4</v>
      </c>
      <c r="AW3" s="25"/>
      <c r="AX3" s="24">
        <v>1379</v>
      </c>
      <c r="AY3" s="26">
        <v>3</v>
      </c>
      <c r="AZ3" s="26">
        <v>1</v>
      </c>
      <c r="BA3" s="26">
        <v>88</v>
      </c>
      <c r="BB3" s="26">
        <v>1</v>
      </c>
      <c r="BC3" s="25"/>
      <c r="BD3" s="24"/>
      <c r="BE3" s="26"/>
      <c r="BF3" s="26"/>
      <c r="BG3" s="26"/>
      <c r="BH3" s="26"/>
      <c r="BI3" s="25"/>
      <c r="BJ3" s="24">
        <v>1002</v>
      </c>
      <c r="BK3" s="26">
        <v>2</v>
      </c>
      <c r="BL3" s="26">
        <v>2</v>
      </c>
      <c r="BM3" s="26">
        <v>43</v>
      </c>
      <c r="BN3" s="26">
        <v>4</v>
      </c>
      <c r="BO3" s="25"/>
      <c r="BP3" s="24">
        <v>1371</v>
      </c>
      <c r="BQ3" s="26">
        <v>3</v>
      </c>
      <c r="BR3" s="26">
        <v>1</v>
      </c>
      <c r="BS3" s="26">
        <v>69</v>
      </c>
      <c r="BT3" s="26">
        <v>2</v>
      </c>
      <c r="BU3" s="25"/>
      <c r="BV3" s="26">
        <v>1469</v>
      </c>
      <c r="BW3" s="25">
        <v>3</v>
      </c>
      <c r="BX3" s="26">
        <v>1</v>
      </c>
      <c r="BY3" s="25">
        <v>123</v>
      </c>
      <c r="BZ3" s="26">
        <v>3</v>
      </c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11</v>
      </c>
      <c r="EE3" s="18">
        <f t="shared" ref="EE3:EE14" si="0">SUM(B29+H29+N29+T29+Z29+AF29+AL29+AR29+AX29+BD29+BJ29+BP29+BV29+CB29+CH29+CN29+CT29+CZ29+DF29+DL29+DR29+DX29)</f>
        <v>3</v>
      </c>
      <c r="EF3" s="18">
        <f t="shared" ref="EF3:EF14" si="1">SUM(C3+I3+O3+U3+AA3+AG3+AM3+AS3+AY3+BE3+BK3+BQ3+BW3+CC3+CI3+CO3+CU3+DA3+DG3+DM3+DS3+DY3)</f>
        <v>27</v>
      </c>
      <c r="EG3" s="18">
        <f t="shared" ref="EG3:EG14" si="2">SUM(D3+J3+P3+V3+AB3+AH3+AN3+AT3+AZ3+BF3+BL3+BR3+BX3+CD3+CJ3+CP3+CV3+DB3+DH3+DN3+DT3+DZ3)</f>
        <v>10</v>
      </c>
      <c r="EH3" s="18">
        <f t="shared" ref="EH3:EH14" si="3">SUM(B3+H3+N3+T3+Z3+AF3+AL3+AR3+AX3+BD3+BJ3+BP3+BV3+CB3+CH3+CN3+CT3+CZ3+DF3+DL3+DR3+DX3)</f>
        <v>12394</v>
      </c>
      <c r="EI3" s="18">
        <f t="shared" ref="EI3:EI14" si="4">SUM(E3+K3+Q3+W3+AC3+AI3+AO3+AU3+BA3+BG3+BM3+BS3+BY3+CE3+CK3+CQ3+CW3+DC3+DI3+DO3+DU3+EA3)</f>
        <v>734</v>
      </c>
      <c r="EJ3" s="19">
        <f t="shared" ref="EJ3:EJ14" si="5">IF(EH3=0,0,(SUM(EH3/EI3)*3))</f>
        <v>50.656675749318801</v>
      </c>
      <c r="EK3" s="20">
        <f>IF(EF3=0,0,(SUM(EH3/EF3)))</f>
        <v>459.03703703703701</v>
      </c>
      <c r="EL3" s="20">
        <f>IF(ED3=0,0,SUM(EI3/ED3))</f>
        <v>66.727272727272734</v>
      </c>
      <c r="EM3" s="20">
        <f>IF(EF3=0,0,SUM(EI3/EF3))</f>
        <v>27.185185185185187</v>
      </c>
      <c r="EN3" s="20">
        <f t="shared" ref="EN3:EN14" si="6">SUM(F3+L3+R3+X3+AD3+AJ3+AP3+AV3+BB3+BH3+BN3+BT3+BZ3+CF3+CL3+CR3+CX3+DD3+DJ3+DP3+DV3+EB3)</f>
        <v>25</v>
      </c>
      <c r="EO3" s="20">
        <f t="shared" ref="EO3:EO14" si="7">IF(ED3=0,0,(SUM(EN3/ED3)))</f>
        <v>2.2727272727272729</v>
      </c>
      <c r="EP3" s="18">
        <f>SUM(G3+M3+S3+Y3+AE3+AK3+AQ3+AW3+BC3+BI3+BO3+BU3+CA3+CG3+CM3+CS3+CY3+DE3+DK3+DQ3+DW3+EC3)</f>
        <v>0</v>
      </c>
    </row>
    <row r="4" spans="1:146" x14ac:dyDescent="0.2">
      <c r="A4" s="37" t="s">
        <v>158</v>
      </c>
      <c r="B4" s="28">
        <v>957</v>
      </c>
      <c r="C4" s="29">
        <v>2</v>
      </c>
      <c r="D4" s="29">
        <v>0</v>
      </c>
      <c r="E4" s="29">
        <v>48</v>
      </c>
      <c r="F4" s="29">
        <v>3</v>
      </c>
      <c r="G4" s="30"/>
      <c r="H4" s="28">
        <v>1002</v>
      </c>
      <c r="I4" s="29">
        <v>2</v>
      </c>
      <c r="J4" s="29">
        <v>2</v>
      </c>
      <c r="K4" s="29">
        <v>63</v>
      </c>
      <c r="L4" s="29">
        <v>5</v>
      </c>
      <c r="M4" s="30"/>
      <c r="N4" s="28">
        <v>1501</v>
      </c>
      <c r="O4" s="29">
        <v>3</v>
      </c>
      <c r="P4" s="29">
        <v>2</v>
      </c>
      <c r="Q4" s="29">
        <v>88</v>
      </c>
      <c r="R4" s="29">
        <v>5</v>
      </c>
      <c r="S4" s="30"/>
      <c r="T4" s="28">
        <v>1002</v>
      </c>
      <c r="U4" s="29">
        <v>2</v>
      </c>
      <c r="V4" s="29">
        <v>2</v>
      </c>
      <c r="W4" s="29">
        <v>43</v>
      </c>
      <c r="X4" s="29">
        <v>3</v>
      </c>
      <c r="Y4" s="30"/>
      <c r="Z4" s="28"/>
      <c r="AA4" s="29"/>
      <c r="AB4" s="29"/>
      <c r="AC4" s="29"/>
      <c r="AD4" s="29"/>
      <c r="AE4" s="30"/>
      <c r="AF4" s="28">
        <v>1002</v>
      </c>
      <c r="AG4" s="29">
        <v>2</v>
      </c>
      <c r="AH4" s="29">
        <v>2</v>
      </c>
      <c r="AI4" s="29">
        <v>50</v>
      </c>
      <c r="AJ4" s="29">
        <v>3</v>
      </c>
      <c r="AK4" s="30"/>
      <c r="AL4" s="28">
        <v>1487</v>
      </c>
      <c r="AM4" s="29">
        <v>3</v>
      </c>
      <c r="AN4" s="29">
        <v>2</v>
      </c>
      <c r="AO4" s="29">
        <v>84</v>
      </c>
      <c r="AP4" s="29">
        <v>2</v>
      </c>
      <c r="AQ4" s="30"/>
      <c r="AR4" s="28">
        <v>1002</v>
      </c>
      <c r="AS4" s="29">
        <v>2</v>
      </c>
      <c r="AT4" s="29">
        <v>2</v>
      </c>
      <c r="AU4" s="29">
        <v>56</v>
      </c>
      <c r="AV4" s="29">
        <v>4</v>
      </c>
      <c r="AW4" s="30"/>
      <c r="AX4" s="28">
        <v>1002</v>
      </c>
      <c r="AY4" s="29">
        <v>2</v>
      </c>
      <c r="AZ4" s="29">
        <v>2</v>
      </c>
      <c r="BA4" s="29">
        <v>44</v>
      </c>
      <c r="BB4" s="29">
        <v>3</v>
      </c>
      <c r="BC4" s="30"/>
      <c r="BD4" s="28"/>
      <c r="BE4" s="29"/>
      <c r="BF4" s="29"/>
      <c r="BG4" s="29"/>
      <c r="BH4" s="29"/>
      <c r="BI4" s="30"/>
      <c r="BJ4" s="28">
        <v>832</v>
      </c>
      <c r="BK4" s="29">
        <v>2</v>
      </c>
      <c r="BL4" s="29">
        <v>0</v>
      </c>
      <c r="BM4" s="29">
        <v>36</v>
      </c>
      <c r="BN4" s="29">
        <v>4</v>
      </c>
      <c r="BO4" s="30"/>
      <c r="BP4" s="28">
        <v>1363</v>
      </c>
      <c r="BQ4" s="29">
        <v>3</v>
      </c>
      <c r="BR4" s="29">
        <v>2</v>
      </c>
      <c r="BS4" s="29">
        <v>75</v>
      </c>
      <c r="BT4" s="29">
        <v>6</v>
      </c>
      <c r="BU4" s="30"/>
      <c r="BV4" s="29">
        <v>1498</v>
      </c>
      <c r="BW4" s="30">
        <v>3</v>
      </c>
      <c r="BX4" s="28">
        <v>2</v>
      </c>
      <c r="BY4" s="30">
        <v>81</v>
      </c>
      <c r="BZ4" s="29">
        <v>3</v>
      </c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11</v>
      </c>
      <c r="EE4" s="18">
        <f t="shared" si="0"/>
        <v>9</v>
      </c>
      <c r="EF4" s="18">
        <f t="shared" si="1"/>
        <v>26</v>
      </c>
      <c r="EG4" s="18">
        <f t="shared" si="2"/>
        <v>18</v>
      </c>
      <c r="EH4" s="18">
        <f t="shared" si="3"/>
        <v>12648</v>
      </c>
      <c r="EI4" s="18">
        <f t="shared" si="4"/>
        <v>668</v>
      </c>
      <c r="EJ4" s="19">
        <f t="shared" si="5"/>
        <v>56.802395209580837</v>
      </c>
      <c r="EK4" s="20">
        <f t="shared" ref="EK4:EK14" si="9">IF(EF4=0,0,(SUM(EH4/EF4)))</f>
        <v>486.46153846153845</v>
      </c>
      <c r="EL4" s="20">
        <f t="shared" ref="EL4:EL14" si="10">IF(ED4=0,0,SUM(EI4/ED4))</f>
        <v>60.727272727272727</v>
      </c>
      <c r="EM4" s="20">
        <f t="shared" ref="EM4:EM14" si="11">IF(EF4=0,0,SUM(EI4/EF4))</f>
        <v>25.692307692307693</v>
      </c>
      <c r="EN4" s="20">
        <f t="shared" si="6"/>
        <v>41</v>
      </c>
      <c r="EO4" s="20">
        <f t="shared" si="7"/>
        <v>3.7272727272727271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197</v>
      </c>
      <c r="B5" s="28">
        <v>1002</v>
      </c>
      <c r="C5" s="29">
        <v>2</v>
      </c>
      <c r="D5" s="29">
        <v>2</v>
      </c>
      <c r="E5" s="29">
        <v>50</v>
      </c>
      <c r="F5" s="29">
        <v>3</v>
      </c>
      <c r="G5" s="30"/>
      <c r="H5" s="28">
        <v>1333</v>
      </c>
      <c r="I5" s="29">
        <v>3</v>
      </c>
      <c r="J5" s="29">
        <v>1</v>
      </c>
      <c r="K5" s="29">
        <v>89</v>
      </c>
      <c r="L5" s="29">
        <v>1</v>
      </c>
      <c r="M5" s="30"/>
      <c r="N5" s="28">
        <v>1164</v>
      </c>
      <c r="O5" s="29">
        <v>87</v>
      </c>
      <c r="P5" s="29">
        <v>1</v>
      </c>
      <c r="Q5" s="29">
        <v>87</v>
      </c>
      <c r="R5" s="29">
        <v>1</v>
      </c>
      <c r="S5" s="30"/>
      <c r="T5" s="28">
        <v>941</v>
      </c>
      <c r="U5" s="29">
        <v>2</v>
      </c>
      <c r="V5" s="29">
        <v>0</v>
      </c>
      <c r="W5" s="29">
        <v>63</v>
      </c>
      <c r="X5" s="29"/>
      <c r="Y5" s="30"/>
      <c r="Z5" s="28"/>
      <c r="AA5" s="29"/>
      <c r="AB5" s="29"/>
      <c r="AC5" s="29"/>
      <c r="AD5" s="29"/>
      <c r="AE5" s="30"/>
      <c r="AF5" s="28">
        <v>759</v>
      </c>
      <c r="AG5" s="29">
        <v>2</v>
      </c>
      <c r="AH5" s="29">
        <v>0</v>
      </c>
      <c r="AI5" s="29">
        <v>42</v>
      </c>
      <c r="AJ5" s="29">
        <v>3</v>
      </c>
      <c r="AK5" s="30"/>
      <c r="AL5" s="28">
        <v>1002</v>
      </c>
      <c r="AM5" s="29">
        <v>2</v>
      </c>
      <c r="AN5" s="29">
        <v>2</v>
      </c>
      <c r="AO5" s="29">
        <v>100</v>
      </c>
      <c r="AP5" s="29">
        <v>1</v>
      </c>
      <c r="AQ5" s="30"/>
      <c r="AR5" s="28">
        <v>1495</v>
      </c>
      <c r="AS5" s="29">
        <v>3</v>
      </c>
      <c r="AT5" s="29">
        <v>2</v>
      </c>
      <c r="AU5" s="29">
        <v>158</v>
      </c>
      <c r="AV5" s="29">
        <v>1</v>
      </c>
      <c r="AW5" s="30"/>
      <c r="AX5" s="28">
        <v>1451</v>
      </c>
      <c r="AY5" s="29">
        <v>3</v>
      </c>
      <c r="AZ5" s="29">
        <v>1</v>
      </c>
      <c r="BA5" s="29">
        <v>92</v>
      </c>
      <c r="BB5" s="29">
        <v>1</v>
      </c>
      <c r="BC5" s="30"/>
      <c r="BD5" s="28"/>
      <c r="BE5" s="29"/>
      <c r="BF5" s="29"/>
      <c r="BG5" s="29"/>
      <c r="BH5" s="29"/>
      <c r="BI5" s="30"/>
      <c r="BJ5" s="28">
        <v>1463</v>
      </c>
      <c r="BK5" s="29">
        <v>3</v>
      </c>
      <c r="BL5" s="29">
        <v>1</v>
      </c>
      <c r="BM5" s="29">
        <v>103</v>
      </c>
      <c r="BN5" s="29">
        <v>2</v>
      </c>
      <c r="BO5" s="30"/>
      <c r="BP5" s="28">
        <v>601</v>
      </c>
      <c r="BQ5" s="29">
        <v>2</v>
      </c>
      <c r="BR5" s="29">
        <v>0</v>
      </c>
      <c r="BS5" s="29">
        <v>30</v>
      </c>
      <c r="BT5" s="29">
        <v>1</v>
      </c>
      <c r="BU5" s="30"/>
      <c r="BV5" s="29">
        <v>1002</v>
      </c>
      <c r="BW5" s="30">
        <v>2</v>
      </c>
      <c r="BX5" s="28">
        <v>2</v>
      </c>
      <c r="BY5" s="30">
        <v>64</v>
      </c>
      <c r="BZ5" s="29">
        <v>3</v>
      </c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11</v>
      </c>
      <c r="EE5" s="18">
        <f t="shared" si="0"/>
        <v>4</v>
      </c>
      <c r="EF5" s="18">
        <f t="shared" si="1"/>
        <v>111</v>
      </c>
      <c r="EG5" s="18">
        <f t="shared" si="2"/>
        <v>12</v>
      </c>
      <c r="EH5" s="18">
        <f t="shared" si="3"/>
        <v>12213</v>
      </c>
      <c r="EI5" s="18">
        <f t="shared" si="4"/>
        <v>878</v>
      </c>
      <c r="EJ5" s="19">
        <f t="shared" si="5"/>
        <v>41.730068337129836</v>
      </c>
      <c r="EK5" s="20">
        <f t="shared" si="9"/>
        <v>110.02702702702703</v>
      </c>
      <c r="EL5" s="20">
        <f t="shared" si="10"/>
        <v>79.818181818181813</v>
      </c>
      <c r="EM5" s="20">
        <f t="shared" si="11"/>
        <v>7.9099099099099099</v>
      </c>
      <c r="EN5" s="20">
        <f t="shared" si="6"/>
        <v>17</v>
      </c>
      <c r="EO5" s="20">
        <f t="shared" si="7"/>
        <v>1.5454545454545454</v>
      </c>
      <c r="EP5" s="18">
        <f t="shared" si="12"/>
        <v>0</v>
      </c>
    </row>
    <row r="6" spans="1:146" x14ac:dyDescent="0.2">
      <c r="A6" s="37" t="s">
        <v>183</v>
      </c>
      <c r="B6" s="28">
        <v>1002</v>
      </c>
      <c r="C6" s="29">
        <v>2</v>
      </c>
      <c r="D6" s="29">
        <v>2</v>
      </c>
      <c r="E6" s="29">
        <v>54</v>
      </c>
      <c r="F6" s="29">
        <v>3</v>
      </c>
      <c r="G6" s="30"/>
      <c r="H6" s="28"/>
      <c r="I6" s="29"/>
      <c r="J6" s="29"/>
      <c r="K6" s="29"/>
      <c r="L6" s="29"/>
      <c r="M6" s="30"/>
      <c r="N6" s="28">
        <v>692</v>
      </c>
      <c r="O6" s="29">
        <v>2</v>
      </c>
      <c r="P6" s="29">
        <v>0</v>
      </c>
      <c r="Q6" s="29">
        <v>42</v>
      </c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>
        <v>1</v>
      </c>
      <c r="AQ6" s="30"/>
      <c r="AR6" s="28">
        <v>1002</v>
      </c>
      <c r="AS6" s="29">
        <v>2</v>
      </c>
      <c r="AT6" s="29">
        <v>2</v>
      </c>
      <c r="AU6" s="29">
        <v>61</v>
      </c>
      <c r="AV6" s="29">
        <v>3</v>
      </c>
      <c r="AW6" s="30"/>
      <c r="AX6" s="28">
        <v>1463</v>
      </c>
      <c r="AY6" s="29">
        <v>3</v>
      </c>
      <c r="AZ6" s="29">
        <v>1</v>
      </c>
      <c r="BA6" s="29">
        <v>78</v>
      </c>
      <c r="BB6" s="29">
        <v>4</v>
      </c>
      <c r="BC6" s="30"/>
      <c r="BD6" s="28"/>
      <c r="BE6" s="29"/>
      <c r="BF6" s="29"/>
      <c r="BG6" s="29"/>
      <c r="BH6" s="29"/>
      <c r="BI6" s="30"/>
      <c r="BJ6" s="28">
        <v>1487</v>
      </c>
      <c r="BK6" s="29">
        <v>3</v>
      </c>
      <c r="BL6" s="29">
        <v>2</v>
      </c>
      <c r="BM6" s="29">
        <v>92</v>
      </c>
      <c r="BN6" s="29">
        <v>2</v>
      </c>
      <c r="BO6" s="30"/>
      <c r="BP6" s="28">
        <v>819</v>
      </c>
      <c r="BQ6" s="29">
        <v>2</v>
      </c>
      <c r="BR6" s="29">
        <v>0</v>
      </c>
      <c r="BS6" s="29">
        <v>60</v>
      </c>
      <c r="BT6" s="29">
        <v>1</v>
      </c>
      <c r="BU6" s="30"/>
      <c r="BV6" s="29">
        <v>1002</v>
      </c>
      <c r="BW6" s="30">
        <v>2</v>
      </c>
      <c r="BX6" s="28">
        <v>2</v>
      </c>
      <c r="BY6" s="30">
        <v>67</v>
      </c>
      <c r="BZ6" s="29">
        <v>1</v>
      </c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7</v>
      </c>
      <c r="EE6" s="18">
        <f t="shared" si="0"/>
        <v>4</v>
      </c>
      <c r="EF6" s="18">
        <f t="shared" si="1"/>
        <v>16</v>
      </c>
      <c r="EG6" s="18">
        <f t="shared" si="2"/>
        <v>9</v>
      </c>
      <c r="EH6" s="18">
        <f t="shared" si="3"/>
        <v>7467</v>
      </c>
      <c r="EI6" s="18">
        <f t="shared" si="4"/>
        <v>454</v>
      </c>
      <c r="EJ6" s="19">
        <f t="shared" si="5"/>
        <v>49.341409691629948</v>
      </c>
      <c r="EK6" s="20">
        <f t="shared" si="9"/>
        <v>466.6875</v>
      </c>
      <c r="EL6" s="20">
        <f t="shared" si="10"/>
        <v>64.857142857142861</v>
      </c>
      <c r="EM6" s="20">
        <f t="shared" si="11"/>
        <v>28.375</v>
      </c>
      <c r="EN6" s="20">
        <f t="shared" si="6"/>
        <v>15</v>
      </c>
      <c r="EO6" s="20">
        <f t="shared" si="7"/>
        <v>2.1428571428571428</v>
      </c>
      <c r="EP6" s="18">
        <f t="shared" si="12"/>
        <v>0</v>
      </c>
    </row>
    <row r="7" spans="1:146" x14ac:dyDescent="0.2">
      <c r="A7" s="27" t="s">
        <v>159</v>
      </c>
      <c r="B7" s="28">
        <v>920</v>
      </c>
      <c r="C7" s="29">
        <v>2</v>
      </c>
      <c r="D7" s="29">
        <v>0</v>
      </c>
      <c r="E7" s="29">
        <v>57</v>
      </c>
      <c r="F7" s="29">
        <v>1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2</v>
      </c>
      <c r="M7" s="30"/>
      <c r="N7" s="28">
        <v>1410</v>
      </c>
      <c r="O7" s="29">
        <v>3</v>
      </c>
      <c r="P7" s="29">
        <v>1</v>
      </c>
      <c r="Q7" s="29">
        <v>76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52</v>
      </c>
      <c r="X7" s="29">
        <v>4</v>
      </c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>
        <v>1430</v>
      </c>
      <c r="AM7" s="29">
        <v>3</v>
      </c>
      <c r="AN7" s="29">
        <v>1</v>
      </c>
      <c r="AO7" s="29">
        <v>87</v>
      </c>
      <c r="AP7" s="29"/>
      <c r="AQ7" s="30"/>
      <c r="AR7" s="28">
        <v>1002</v>
      </c>
      <c r="AS7" s="29">
        <v>2</v>
      </c>
      <c r="AT7" s="29">
        <v>2</v>
      </c>
      <c r="AU7" s="29">
        <v>68</v>
      </c>
      <c r="AV7" s="29">
        <v>1</v>
      </c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30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6</v>
      </c>
      <c r="EE7" s="18">
        <f t="shared" si="0"/>
        <v>3</v>
      </c>
      <c r="EF7" s="18">
        <f t="shared" si="1"/>
        <v>14</v>
      </c>
      <c r="EG7" s="18">
        <f t="shared" si="2"/>
        <v>8</v>
      </c>
      <c r="EH7" s="18">
        <f t="shared" si="3"/>
        <v>6766</v>
      </c>
      <c r="EI7" s="18">
        <f t="shared" si="4"/>
        <v>398</v>
      </c>
      <c r="EJ7" s="19">
        <f t="shared" si="5"/>
        <v>51</v>
      </c>
      <c r="EK7" s="20">
        <f t="shared" si="9"/>
        <v>483.28571428571428</v>
      </c>
      <c r="EL7" s="20">
        <f t="shared" si="10"/>
        <v>66.333333333333329</v>
      </c>
      <c r="EM7" s="20">
        <f t="shared" si="11"/>
        <v>28.428571428571427</v>
      </c>
      <c r="EN7" s="20">
        <f t="shared" si="6"/>
        <v>12</v>
      </c>
      <c r="EO7" s="20">
        <f t="shared" si="7"/>
        <v>2</v>
      </c>
      <c r="EP7" s="18">
        <f t="shared" si="12"/>
        <v>0</v>
      </c>
    </row>
    <row r="8" spans="1:146" x14ac:dyDescent="0.2">
      <c r="A8" s="27" t="s">
        <v>198</v>
      </c>
      <c r="B8" s="28">
        <v>1002</v>
      </c>
      <c r="C8" s="29">
        <v>2</v>
      </c>
      <c r="D8" s="29">
        <v>2</v>
      </c>
      <c r="E8" s="29">
        <v>67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>
        <v>1421</v>
      </c>
      <c r="U8" s="29">
        <v>3</v>
      </c>
      <c r="V8" s="29">
        <v>1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>
        <v>1</v>
      </c>
      <c r="AQ8" s="30"/>
      <c r="AR8" s="28">
        <v>1435</v>
      </c>
      <c r="AS8" s="29">
        <v>3</v>
      </c>
      <c r="AT8" s="29">
        <v>1</v>
      </c>
      <c r="AU8" s="29">
        <v>95</v>
      </c>
      <c r="AV8" s="29">
        <v>3</v>
      </c>
      <c r="AW8" s="30"/>
      <c r="AX8" s="28">
        <v>925</v>
      </c>
      <c r="AY8" s="29">
        <v>2</v>
      </c>
      <c r="AZ8" s="29">
        <v>0</v>
      </c>
      <c r="BA8" s="29">
        <v>63</v>
      </c>
      <c r="BB8" s="29"/>
      <c r="BC8" s="30"/>
      <c r="BD8" s="28"/>
      <c r="BE8" s="29"/>
      <c r="BF8" s="29"/>
      <c r="BG8" s="29"/>
      <c r="BH8" s="29"/>
      <c r="BI8" s="30"/>
      <c r="BJ8" s="28">
        <v>1329</v>
      </c>
      <c r="BK8" s="29">
        <v>3</v>
      </c>
      <c r="BL8" s="29">
        <v>1</v>
      </c>
      <c r="BM8" s="29">
        <v>80</v>
      </c>
      <c r="BN8" s="29">
        <v>1</v>
      </c>
      <c r="BO8" s="30"/>
      <c r="BP8" s="28">
        <v>944</v>
      </c>
      <c r="BQ8" s="29">
        <v>2</v>
      </c>
      <c r="BR8" s="29">
        <v>0</v>
      </c>
      <c r="BS8" s="29">
        <v>64</v>
      </c>
      <c r="BT8" s="29"/>
      <c r="BU8" s="30"/>
      <c r="BV8" s="29">
        <v>1455</v>
      </c>
      <c r="BW8" s="30">
        <v>3</v>
      </c>
      <c r="BX8" s="29">
        <v>1</v>
      </c>
      <c r="BY8" s="30">
        <v>91</v>
      </c>
      <c r="BZ8" s="29">
        <v>4</v>
      </c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7</v>
      </c>
      <c r="EE8" s="18">
        <f t="shared" si="0"/>
        <v>1</v>
      </c>
      <c r="EF8" s="18">
        <f t="shared" si="1"/>
        <v>18</v>
      </c>
      <c r="EG8" s="18">
        <f t="shared" si="2"/>
        <v>6</v>
      </c>
      <c r="EH8" s="18">
        <f t="shared" si="3"/>
        <v>8511</v>
      </c>
      <c r="EI8" s="18">
        <f t="shared" si="4"/>
        <v>553</v>
      </c>
      <c r="EJ8" s="19">
        <f t="shared" si="5"/>
        <v>46.171790235081374</v>
      </c>
      <c r="EK8" s="20">
        <f t="shared" si="9"/>
        <v>472.83333333333331</v>
      </c>
      <c r="EL8" s="20">
        <f t="shared" si="10"/>
        <v>79</v>
      </c>
      <c r="EM8" s="20">
        <f t="shared" si="11"/>
        <v>30.722222222222221</v>
      </c>
      <c r="EN8" s="20">
        <f t="shared" si="6"/>
        <v>12</v>
      </c>
      <c r="EO8" s="20">
        <f t="shared" si="7"/>
        <v>1.7142857142857142</v>
      </c>
      <c r="EP8" s="18">
        <f t="shared" si="12"/>
        <v>0</v>
      </c>
    </row>
    <row r="9" spans="1:146" x14ac:dyDescent="0.2">
      <c r="A9" s="37" t="s">
        <v>231</v>
      </c>
      <c r="B9" s="28"/>
      <c r="C9" s="29"/>
      <c r="D9" s="29"/>
      <c r="E9" s="29"/>
      <c r="F9" s="29"/>
      <c r="G9" s="30"/>
      <c r="H9" s="28">
        <v>1499</v>
      </c>
      <c r="I9" s="29">
        <v>3</v>
      </c>
      <c r="J9" s="29">
        <v>2</v>
      </c>
      <c r="K9" s="29">
        <v>129</v>
      </c>
      <c r="L9" s="29">
        <v>2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>
        <v>1415</v>
      </c>
      <c r="AG9" s="29">
        <v>3</v>
      </c>
      <c r="AH9" s="29">
        <v>1</v>
      </c>
      <c r="AI9" s="29">
        <v>112</v>
      </c>
      <c r="AJ9" s="29">
        <v>1</v>
      </c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9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2</v>
      </c>
      <c r="EE9" s="18">
        <f t="shared" si="0"/>
        <v>1</v>
      </c>
      <c r="EF9" s="18">
        <f t="shared" si="1"/>
        <v>6</v>
      </c>
      <c r="EG9" s="18">
        <f t="shared" si="2"/>
        <v>3</v>
      </c>
      <c r="EH9" s="18">
        <f t="shared" si="3"/>
        <v>2914</v>
      </c>
      <c r="EI9" s="18">
        <f t="shared" si="4"/>
        <v>241</v>
      </c>
      <c r="EJ9" s="19">
        <f t="shared" si="5"/>
        <v>36.273858921161825</v>
      </c>
      <c r="EK9" s="20">
        <f t="shared" si="9"/>
        <v>485.66666666666669</v>
      </c>
      <c r="EL9" s="20">
        <f t="shared" si="10"/>
        <v>120.5</v>
      </c>
      <c r="EM9" s="20">
        <f t="shared" si="11"/>
        <v>40.166666666666664</v>
      </c>
      <c r="EN9" s="20">
        <f t="shared" si="6"/>
        <v>3</v>
      </c>
      <c r="EO9" s="20">
        <f t="shared" si="7"/>
        <v>1.5</v>
      </c>
      <c r="EP9" s="18">
        <f t="shared" si="12"/>
        <v>0</v>
      </c>
    </row>
    <row r="10" spans="1:146" x14ac:dyDescent="0.2">
      <c r="A10" s="37" t="s">
        <v>232</v>
      </c>
      <c r="B10" s="28"/>
      <c r="C10" s="29"/>
      <c r="D10" s="29"/>
      <c r="E10" s="29"/>
      <c r="F10" s="29"/>
      <c r="G10" s="30"/>
      <c r="H10" s="28">
        <v>1467</v>
      </c>
      <c r="I10" s="29">
        <v>3</v>
      </c>
      <c r="J10" s="29">
        <v>1</v>
      </c>
      <c r="K10" s="29">
        <v>96</v>
      </c>
      <c r="L10" s="29">
        <v>3</v>
      </c>
      <c r="M10" s="30">
        <v>1</v>
      </c>
      <c r="N10" s="28">
        <v>814</v>
      </c>
      <c r="O10" s="29">
        <v>2</v>
      </c>
      <c r="P10" s="29">
        <v>0</v>
      </c>
      <c r="Q10" s="29">
        <v>48</v>
      </c>
      <c r="R10" s="29">
        <v>2</v>
      </c>
      <c r="S10" s="30"/>
      <c r="T10" s="28">
        <v>1382</v>
      </c>
      <c r="U10" s="29">
        <v>3</v>
      </c>
      <c r="V10" s="29">
        <v>1</v>
      </c>
      <c r="W10" s="29">
        <v>98</v>
      </c>
      <c r="X10" s="29">
        <v>1</v>
      </c>
      <c r="Y10" s="30"/>
      <c r="Z10" s="28"/>
      <c r="AA10" s="29"/>
      <c r="AB10" s="29"/>
      <c r="AC10" s="29"/>
      <c r="AD10" s="29"/>
      <c r="AE10" s="30"/>
      <c r="AF10" s="28">
        <v>679</v>
      </c>
      <c r="AG10" s="29">
        <v>2</v>
      </c>
      <c r="AH10" s="29">
        <v>0</v>
      </c>
      <c r="AI10" s="29">
        <v>45</v>
      </c>
      <c r="AJ10" s="29"/>
      <c r="AK10" s="30"/>
      <c r="AL10" s="28">
        <v>690</v>
      </c>
      <c r="AM10" s="29">
        <v>2</v>
      </c>
      <c r="AN10" s="29">
        <v>0</v>
      </c>
      <c r="AO10" s="29">
        <v>51</v>
      </c>
      <c r="AP10" s="29">
        <v>1</v>
      </c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9"/>
      <c r="CA10" s="30"/>
      <c r="CB10" s="29"/>
      <c r="CC10" s="30"/>
      <c r="CD10" s="28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5</v>
      </c>
      <c r="EE10" s="18">
        <f t="shared" si="0"/>
        <v>0</v>
      </c>
      <c r="EF10" s="18">
        <f t="shared" si="1"/>
        <v>12</v>
      </c>
      <c r="EG10" s="18">
        <f t="shared" si="2"/>
        <v>2</v>
      </c>
      <c r="EH10" s="18">
        <f t="shared" si="3"/>
        <v>5032</v>
      </c>
      <c r="EI10" s="18">
        <f t="shared" si="4"/>
        <v>338</v>
      </c>
      <c r="EJ10" s="19">
        <f t="shared" si="5"/>
        <v>44.662721893491124</v>
      </c>
      <c r="EK10" s="20">
        <f t="shared" si="9"/>
        <v>419.33333333333331</v>
      </c>
      <c r="EL10" s="20">
        <f t="shared" si="10"/>
        <v>67.599999999999994</v>
      </c>
      <c r="EM10" s="20">
        <f t="shared" si="11"/>
        <v>28.166666666666668</v>
      </c>
      <c r="EN10" s="20">
        <f t="shared" si="6"/>
        <v>7</v>
      </c>
      <c r="EO10" s="20">
        <f t="shared" si="7"/>
        <v>1.4</v>
      </c>
      <c r="EP10" s="18">
        <f t="shared" si="12"/>
        <v>1</v>
      </c>
    </row>
    <row r="11" spans="1:146" x14ac:dyDescent="0.2">
      <c r="A11" s="37" t="s">
        <v>233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>
        <v>885</v>
      </c>
      <c r="AG11" s="29">
        <v>2</v>
      </c>
      <c r="AH11" s="29">
        <v>0</v>
      </c>
      <c r="AI11" s="29">
        <v>54</v>
      </c>
      <c r="AJ11" s="29">
        <v>1</v>
      </c>
      <c r="AK11" s="30"/>
      <c r="AL11" s="28">
        <v>1002</v>
      </c>
      <c r="AM11" s="29">
        <v>2</v>
      </c>
      <c r="AN11" s="29">
        <v>2</v>
      </c>
      <c r="AO11" s="29">
        <v>92</v>
      </c>
      <c r="AP11" s="29">
        <v>1</v>
      </c>
      <c r="AQ11" s="30"/>
      <c r="AR11" s="28"/>
      <c r="AS11" s="29"/>
      <c r="AT11" s="29"/>
      <c r="AU11" s="29"/>
      <c r="AV11" s="29"/>
      <c r="AW11" s="30"/>
      <c r="AX11" s="28">
        <v>1002</v>
      </c>
      <c r="AY11" s="29">
        <v>2</v>
      </c>
      <c r="AZ11" s="29">
        <v>2</v>
      </c>
      <c r="BA11" s="29">
        <v>64</v>
      </c>
      <c r="BB11" s="29">
        <v>3</v>
      </c>
      <c r="BC11" s="30"/>
      <c r="BD11" s="28"/>
      <c r="BE11" s="29"/>
      <c r="BF11" s="29"/>
      <c r="BG11" s="29"/>
      <c r="BH11" s="29"/>
      <c r="BI11" s="30"/>
      <c r="BJ11" s="28">
        <v>1002</v>
      </c>
      <c r="BK11" s="29">
        <v>2</v>
      </c>
      <c r="BL11" s="29">
        <v>2</v>
      </c>
      <c r="BM11" s="29">
        <v>52</v>
      </c>
      <c r="BN11" s="29">
        <v>1</v>
      </c>
      <c r="BO11" s="30"/>
      <c r="BP11" s="28">
        <v>1426</v>
      </c>
      <c r="BQ11" s="29">
        <v>3</v>
      </c>
      <c r="BR11" s="29">
        <v>2</v>
      </c>
      <c r="BS11" s="29">
        <v>83</v>
      </c>
      <c r="BT11" s="29">
        <v>2</v>
      </c>
      <c r="BU11" s="30">
        <v>1</v>
      </c>
      <c r="BV11" s="29">
        <v>1362</v>
      </c>
      <c r="BW11" s="29">
        <v>3</v>
      </c>
      <c r="BX11" s="29">
        <v>2</v>
      </c>
      <c r="BY11" s="30">
        <v>82</v>
      </c>
      <c r="BZ11" s="29">
        <v>4</v>
      </c>
      <c r="CA11" s="30"/>
      <c r="CB11" s="29"/>
      <c r="CC11" s="30"/>
      <c r="CD11" s="28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6</v>
      </c>
      <c r="EE11" s="18">
        <f t="shared" si="0"/>
        <v>5</v>
      </c>
      <c r="EF11" s="18">
        <f t="shared" si="1"/>
        <v>14</v>
      </c>
      <c r="EG11" s="18">
        <f t="shared" si="2"/>
        <v>10</v>
      </c>
      <c r="EH11" s="18">
        <f t="shared" si="3"/>
        <v>6679</v>
      </c>
      <c r="EI11" s="18">
        <f t="shared" si="4"/>
        <v>427</v>
      </c>
      <c r="EJ11" s="19">
        <f t="shared" si="5"/>
        <v>46.925058548009368</v>
      </c>
      <c r="EK11" s="20">
        <f t="shared" si="9"/>
        <v>477.07142857142856</v>
      </c>
      <c r="EL11" s="20">
        <f t="shared" si="10"/>
        <v>71.166666666666671</v>
      </c>
      <c r="EM11" s="20">
        <f t="shared" si="11"/>
        <v>30.5</v>
      </c>
      <c r="EN11" s="20">
        <f t="shared" si="6"/>
        <v>12</v>
      </c>
      <c r="EO11" s="20">
        <f t="shared" si="7"/>
        <v>2</v>
      </c>
      <c r="EP11" s="18">
        <f t="shared" si="12"/>
        <v>1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9"/>
      <c r="CC12" s="30"/>
      <c r="CD12" s="28"/>
      <c r="CE12" s="29"/>
      <c r="CF12" s="29"/>
      <c r="CG12" s="30"/>
      <c r="CH12" s="29"/>
      <c r="CI12" s="30"/>
      <c r="CJ12" s="28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9"/>
      <c r="CC13" s="30"/>
      <c r="CD13" s="28"/>
      <c r="CE13" s="29"/>
      <c r="CF13" s="29"/>
      <c r="CG13" s="30"/>
      <c r="CH13" s="29"/>
      <c r="CI13" s="30"/>
      <c r="CJ13" s="28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1</v>
      </c>
      <c r="BZ17" s="5">
        <f>IF(BY3=0,1,0)</f>
        <v>0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1</v>
      </c>
      <c r="BT18" s="5">
        <f t="shared" ref="BT18:BT28" si="57">IF(BS4=0,1,0)</f>
        <v>0</v>
      </c>
      <c r="BU18" s="5">
        <f t="shared" ref="BU18:BU28" si="58">IF(BP30=1,(SUM(BS18-BT18)),0)</f>
        <v>0</v>
      </c>
      <c r="BV18" s="5">
        <f t="shared" si="25"/>
        <v>1</v>
      </c>
      <c r="BZ18" s="5">
        <f t="shared" ref="BZ18:BZ28" si="59">IF(BY4=0,1,0)</f>
        <v>0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1</v>
      </c>
      <c r="BT19" s="5">
        <f t="shared" si="57"/>
        <v>0</v>
      </c>
      <c r="BU19" s="5">
        <f t="shared" si="58"/>
        <v>0</v>
      </c>
      <c r="BV19" s="5">
        <f t="shared" si="25"/>
        <v>1</v>
      </c>
      <c r="BZ19" s="5">
        <f t="shared" si="59"/>
        <v>0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1</v>
      </c>
      <c r="BB20" s="5">
        <f t="shared" si="51"/>
        <v>0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1</v>
      </c>
      <c r="BT20" s="5">
        <f t="shared" si="57"/>
        <v>0</v>
      </c>
      <c r="BU20" s="5">
        <f t="shared" si="58"/>
        <v>0</v>
      </c>
      <c r="BV20" s="5">
        <f t="shared" si="25"/>
        <v>1</v>
      </c>
      <c r="BZ20" s="5">
        <f t="shared" si="59"/>
        <v>0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1</v>
      </c>
      <c r="BT22" s="5">
        <f t="shared" si="57"/>
        <v>0</v>
      </c>
      <c r="BU22" s="5">
        <f t="shared" si="58"/>
        <v>0</v>
      </c>
      <c r="BV22" s="5">
        <f t="shared" si="25"/>
        <v>1</v>
      </c>
      <c r="BZ22" s="5">
        <f t="shared" si="59"/>
        <v>0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1</v>
      </c>
      <c r="AJ23" s="5">
        <f t="shared" si="45"/>
        <v>0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1</v>
      </c>
      <c r="AJ24" s="5">
        <f t="shared" si="45"/>
        <v>0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1</v>
      </c>
      <c r="BB25" s="5">
        <f t="shared" si="51"/>
        <v>0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1</v>
      </c>
      <c r="BN25" s="5">
        <f t="shared" si="55"/>
        <v>0</v>
      </c>
      <c r="BO25" s="5">
        <f t="shared" si="56"/>
        <v>0</v>
      </c>
      <c r="BP25" s="5">
        <f t="shared" si="24"/>
        <v>1</v>
      </c>
      <c r="BT25" s="5">
        <f t="shared" si="57"/>
        <v>0</v>
      </c>
      <c r="BU25" s="5">
        <f t="shared" si="58"/>
        <v>0</v>
      </c>
      <c r="BV25" s="5">
        <f t="shared" si="25"/>
        <v>1</v>
      </c>
      <c r="BZ25" s="5">
        <f t="shared" si="59"/>
        <v>0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1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1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1</v>
      </c>
      <c r="BQ30" s="14"/>
      <c r="BR30" s="14"/>
      <c r="BS30" s="14"/>
      <c r="BT30" s="14"/>
      <c r="BU30" s="14"/>
      <c r="BV30" s="14">
        <f t="shared" ref="BV30:BV40" si="91">IF(BX4=2,1,0)</f>
        <v>1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1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1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1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1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1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1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1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1</v>
      </c>
      <c r="BK37" s="14"/>
      <c r="BL37" s="14"/>
      <c r="BM37" s="14"/>
      <c r="BN37" s="14"/>
      <c r="BO37" s="14"/>
      <c r="BP37" s="14">
        <f t="shared" si="90"/>
        <v>1</v>
      </c>
      <c r="BQ37" s="14"/>
      <c r="BR37" s="14"/>
      <c r="BS37" s="14"/>
      <c r="BT37" s="14"/>
      <c r="BU37" s="14"/>
      <c r="BV37" s="14">
        <f t="shared" si="91"/>
        <v>1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1</v>
      </c>
      <c r="T41" s="5">
        <f>SUM(T29:T40)</f>
        <v>2</v>
      </c>
      <c r="Z41" s="5">
        <f>SUM(Z29:Z40)</f>
        <v>0</v>
      </c>
      <c r="AF41" s="5">
        <f>SUM(AF29:AF40)</f>
        <v>1</v>
      </c>
      <c r="AL41" s="5">
        <f>SUM(AL29:AL40)</f>
        <v>4</v>
      </c>
      <c r="AR41" s="5">
        <f>SUM(AR29:AR40)</f>
        <v>4</v>
      </c>
      <c r="AX41" s="5">
        <f>SUM(AX29:AX40)</f>
        <v>2</v>
      </c>
      <c r="BD41" s="5">
        <f>SUM(BD29:BD40)</f>
        <v>0</v>
      </c>
      <c r="BJ41" s="5">
        <f>SUM(BJ29:BJ40)</f>
        <v>3</v>
      </c>
      <c r="BP41" s="5">
        <f>SUM(BP29:BP40)</f>
        <v>2</v>
      </c>
      <c r="BV41" s="5">
        <f>SUM(BV29:BV40)</f>
        <v>4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0</v>
      </c>
      <c r="T42" s="5">
        <v>1</v>
      </c>
      <c r="Z42" s="5">
        <v>0</v>
      </c>
      <c r="AF42" s="5">
        <v>1</v>
      </c>
      <c r="AL42" s="5">
        <v>2</v>
      </c>
      <c r="AR42" s="5">
        <v>2</v>
      </c>
      <c r="AX42" s="5">
        <v>2</v>
      </c>
      <c r="BJ42" s="5">
        <v>1</v>
      </c>
      <c r="BP42" s="5">
        <v>1</v>
      </c>
      <c r="BX42" s="5">
        <v>2</v>
      </c>
      <c r="CF42" s="5">
        <v>0</v>
      </c>
      <c r="CL42" s="5">
        <v>0</v>
      </c>
      <c r="CR42" s="5">
        <v>0</v>
      </c>
      <c r="CX42" s="5">
        <v>1</v>
      </c>
    </row>
  </sheetData>
  <sheetProtection selectLockedCells="1"/>
  <mergeCells count="22">
    <mergeCell ref="CB1:CG1"/>
    <mergeCell ref="CH1:CM1"/>
    <mergeCell ref="AL1:AQ1"/>
    <mergeCell ref="AR1:AW1"/>
    <mergeCell ref="AX1:BC1"/>
    <mergeCell ref="AF1:AK1"/>
    <mergeCell ref="BD1:BI1"/>
    <mergeCell ref="BJ1:BO1"/>
    <mergeCell ref="BP1:BU1"/>
    <mergeCell ref="BV1:CA1"/>
    <mergeCell ref="B1:G1"/>
    <mergeCell ref="H1:M1"/>
    <mergeCell ref="N1:S1"/>
    <mergeCell ref="T1:Y1"/>
    <mergeCell ref="Z1:AE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P42"/>
  <sheetViews>
    <sheetView showGridLines="0" workbookViewId="0">
      <pane xSplit="1" topLeftCell="BU1" activePane="topRight" state="frozen"/>
      <selection pane="topRight" activeCell="CG3" sqref="CG3:CJ11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134</v>
      </c>
      <c r="B1" s="176" t="s">
        <v>22</v>
      </c>
      <c r="C1" s="176"/>
      <c r="D1" s="176"/>
      <c r="E1" s="176"/>
      <c r="F1" s="176"/>
      <c r="G1" s="176"/>
      <c r="H1" s="176" t="s">
        <v>23</v>
      </c>
      <c r="I1" s="176"/>
      <c r="J1" s="176"/>
      <c r="K1" s="176"/>
      <c r="L1" s="176"/>
      <c r="M1" s="176"/>
      <c r="N1" s="176" t="s">
        <v>24</v>
      </c>
      <c r="O1" s="176"/>
      <c r="P1" s="176"/>
      <c r="Q1" s="176"/>
      <c r="R1" s="176"/>
      <c r="S1" s="176"/>
      <c r="T1" s="176" t="s">
        <v>25</v>
      </c>
      <c r="U1" s="176"/>
      <c r="V1" s="176"/>
      <c r="W1" s="176"/>
      <c r="X1" s="176"/>
      <c r="Y1" s="176"/>
      <c r="Z1" s="176" t="s">
        <v>26</v>
      </c>
      <c r="AA1" s="176"/>
      <c r="AB1" s="176"/>
      <c r="AC1" s="176"/>
      <c r="AD1" s="176"/>
      <c r="AE1" s="176"/>
      <c r="AF1" s="176" t="s">
        <v>27</v>
      </c>
      <c r="AG1" s="176"/>
      <c r="AH1" s="176"/>
      <c r="AI1" s="176"/>
      <c r="AJ1" s="176"/>
      <c r="AK1" s="176"/>
      <c r="AL1" s="176" t="s">
        <v>28</v>
      </c>
      <c r="AM1" s="176"/>
      <c r="AN1" s="176"/>
      <c r="AO1" s="176"/>
      <c r="AP1" s="176"/>
      <c r="AQ1" s="176"/>
      <c r="AR1" s="176" t="s">
        <v>29</v>
      </c>
      <c r="AS1" s="176"/>
      <c r="AT1" s="176"/>
      <c r="AU1" s="176"/>
      <c r="AV1" s="176"/>
      <c r="AW1" s="176"/>
      <c r="AX1" s="176" t="s">
        <v>30</v>
      </c>
      <c r="AY1" s="176"/>
      <c r="AZ1" s="176"/>
      <c r="BA1" s="176"/>
      <c r="BB1" s="176"/>
      <c r="BC1" s="176"/>
      <c r="BD1" s="176" t="s">
        <v>31</v>
      </c>
      <c r="BE1" s="176"/>
      <c r="BF1" s="176"/>
      <c r="BG1" s="176"/>
      <c r="BH1" s="176"/>
      <c r="BI1" s="176"/>
      <c r="BJ1" s="176" t="s">
        <v>32</v>
      </c>
      <c r="BK1" s="176"/>
      <c r="BL1" s="176"/>
      <c r="BM1" s="176"/>
      <c r="BN1" s="176"/>
      <c r="BO1" s="176"/>
      <c r="BP1" s="176" t="s">
        <v>33</v>
      </c>
      <c r="BQ1" s="176"/>
      <c r="BR1" s="176"/>
      <c r="BS1" s="176"/>
      <c r="BT1" s="176"/>
      <c r="BU1" s="176"/>
      <c r="BV1" s="176" t="s">
        <v>34</v>
      </c>
      <c r="BW1" s="176"/>
      <c r="BX1" s="176"/>
      <c r="BY1" s="176"/>
      <c r="BZ1" s="176"/>
      <c r="CA1" s="176"/>
      <c r="CB1" s="176" t="s">
        <v>35</v>
      </c>
      <c r="CC1" s="176"/>
      <c r="CD1" s="176"/>
      <c r="CE1" s="176"/>
      <c r="CF1" s="176"/>
      <c r="CG1" s="176"/>
      <c r="CH1" s="176" t="s">
        <v>36</v>
      </c>
      <c r="CI1" s="176"/>
      <c r="CJ1" s="176"/>
      <c r="CK1" s="176"/>
      <c r="CL1" s="176"/>
      <c r="CM1" s="176"/>
      <c r="CN1" s="176" t="s">
        <v>37</v>
      </c>
      <c r="CO1" s="176"/>
      <c r="CP1" s="176"/>
      <c r="CQ1" s="176"/>
      <c r="CR1" s="176"/>
      <c r="CS1" s="176"/>
      <c r="CT1" s="176" t="s">
        <v>38</v>
      </c>
      <c r="CU1" s="176"/>
      <c r="CV1" s="176"/>
      <c r="CW1" s="176"/>
      <c r="CX1" s="176"/>
      <c r="CY1" s="176"/>
      <c r="CZ1" s="176" t="s">
        <v>39</v>
      </c>
      <c r="DA1" s="176"/>
      <c r="DB1" s="176"/>
      <c r="DC1" s="176"/>
      <c r="DD1" s="176"/>
      <c r="DE1" s="176"/>
      <c r="DF1" s="176" t="s">
        <v>40</v>
      </c>
      <c r="DG1" s="176"/>
      <c r="DH1" s="176"/>
      <c r="DI1" s="176"/>
      <c r="DJ1" s="176"/>
      <c r="DK1" s="176"/>
      <c r="DL1" s="176" t="s">
        <v>41</v>
      </c>
      <c r="DM1" s="176"/>
      <c r="DN1" s="176"/>
      <c r="DO1" s="176"/>
      <c r="DP1" s="176"/>
      <c r="DQ1" s="176"/>
      <c r="DR1" s="176" t="s">
        <v>42</v>
      </c>
      <c r="DS1" s="176"/>
      <c r="DT1" s="176"/>
      <c r="DU1" s="176"/>
      <c r="DV1" s="176"/>
      <c r="DW1" s="176"/>
      <c r="DX1" s="176" t="s">
        <v>43</v>
      </c>
      <c r="DY1" s="176"/>
      <c r="DZ1" s="176"/>
      <c r="EA1" s="176"/>
      <c r="EB1" s="176"/>
      <c r="EC1" s="17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149</v>
      </c>
      <c r="B3" s="24">
        <v>1002</v>
      </c>
      <c r="C3" s="26">
        <v>2</v>
      </c>
      <c r="D3" s="26">
        <v>2</v>
      </c>
      <c r="E3" s="26">
        <v>41</v>
      </c>
      <c r="F3" s="26">
        <v>5</v>
      </c>
      <c r="G3" s="25"/>
      <c r="H3" s="24">
        <v>1002</v>
      </c>
      <c r="I3" s="26">
        <v>2</v>
      </c>
      <c r="J3" s="26">
        <v>2</v>
      </c>
      <c r="K3" s="26">
        <v>40</v>
      </c>
      <c r="L3" s="26">
        <v>5</v>
      </c>
      <c r="M3" s="25"/>
      <c r="N3" s="24">
        <v>1002</v>
      </c>
      <c r="O3" s="26">
        <v>2</v>
      </c>
      <c r="P3" s="26">
        <v>2</v>
      </c>
      <c r="Q3" s="26">
        <v>45</v>
      </c>
      <c r="R3" s="26">
        <v>4</v>
      </c>
      <c r="S3" s="25"/>
      <c r="T3" s="24"/>
      <c r="U3" s="26"/>
      <c r="V3" s="26"/>
      <c r="W3" s="26"/>
      <c r="X3" s="26"/>
      <c r="Y3" s="25"/>
      <c r="Z3" s="24">
        <v>1002</v>
      </c>
      <c r="AA3" s="26">
        <v>2</v>
      </c>
      <c r="AB3" s="26">
        <v>2</v>
      </c>
      <c r="AC3" s="26">
        <v>44</v>
      </c>
      <c r="AD3" s="26">
        <v>8</v>
      </c>
      <c r="AE3" s="25">
        <v>2</v>
      </c>
      <c r="AF3" s="24"/>
      <c r="AG3" s="26"/>
      <c r="AH3" s="26"/>
      <c r="AI3" s="26"/>
      <c r="AJ3" s="26"/>
      <c r="AK3" s="25"/>
      <c r="AL3" s="24">
        <v>847</v>
      </c>
      <c r="AM3" s="26">
        <v>2</v>
      </c>
      <c r="AN3" s="26">
        <v>0</v>
      </c>
      <c r="AO3" s="26">
        <v>45</v>
      </c>
      <c r="AP3" s="26">
        <v>2</v>
      </c>
      <c r="AQ3" s="25">
        <v>1</v>
      </c>
      <c r="AR3" s="24">
        <v>1002</v>
      </c>
      <c r="AS3" s="26">
        <v>2</v>
      </c>
      <c r="AT3" s="26">
        <v>2</v>
      </c>
      <c r="AU3" s="26">
        <v>36</v>
      </c>
      <c r="AV3" s="26">
        <v>3</v>
      </c>
      <c r="AW3" s="25"/>
      <c r="AX3" s="24"/>
      <c r="AY3" s="26"/>
      <c r="AZ3" s="26"/>
      <c r="BA3" s="26"/>
      <c r="BB3" s="26"/>
      <c r="BC3" s="25"/>
      <c r="BD3" s="24">
        <v>1402</v>
      </c>
      <c r="BE3" s="26">
        <v>3</v>
      </c>
      <c r="BF3" s="26">
        <v>2</v>
      </c>
      <c r="BG3" s="26">
        <v>75</v>
      </c>
      <c r="BH3" s="26">
        <v>3</v>
      </c>
      <c r="BI3" s="25">
        <v>1</v>
      </c>
      <c r="BJ3" s="24"/>
      <c r="BK3" s="26"/>
      <c r="BL3" s="26"/>
      <c r="BM3" s="26"/>
      <c r="BN3" s="26"/>
      <c r="BO3" s="25"/>
      <c r="BP3" s="24">
        <v>1002</v>
      </c>
      <c r="BQ3" s="26">
        <v>2</v>
      </c>
      <c r="BR3" s="26">
        <v>2</v>
      </c>
      <c r="BS3" s="26">
        <v>33</v>
      </c>
      <c r="BT3" s="26">
        <v>7</v>
      </c>
      <c r="BU3" s="25">
        <v>1</v>
      </c>
      <c r="BV3" s="24"/>
      <c r="BW3" s="26"/>
      <c r="BX3" s="26"/>
      <c r="BY3" s="26"/>
      <c r="BZ3" s="26"/>
      <c r="CA3" s="25"/>
      <c r="CB3" s="26">
        <v>1002</v>
      </c>
      <c r="CC3" s="25">
        <v>2</v>
      </c>
      <c r="CD3" s="26">
        <v>2</v>
      </c>
      <c r="CE3" s="25">
        <v>43</v>
      </c>
      <c r="CF3" s="24">
        <v>5</v>
      </c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9</v>
      </c>
      <c r="EE3" s="18">
        <f t="shared" ref="EE3:EE14" si="0">SUM(B29+H29+N29+T29+Z29+AF29+AL29+AR29+AX29+BD29+BJ29+BP29+BV29+CB29+CH29+CN29+CT29+CZ29+DF29+DL29+DR29+DX29)</f>
        <v>8</v>
      </c>
      <c r="EF3" s="18">
        <f t="shared" ref="EF3:EF14" si="1">SUM(C3+I3+O3+U3+AA3+AG3+AM3+AS3+AY3+BE3+BK3+BQ3+BW3+CC3+CI3+CO3+CU3+DA3+DG3+DM3+DS3+DY3)</f>
        <v>19</v>
      </c>
      <c r="EG3" s="18">
        <f t="shared" ref="EG3:EG14" si="2">SUM(D3+J3+P3+V3+AB3+AH3+AN3+AT3+AZ3+BF3+BL3+BR3+BX3+CD3+CJ3+CP3+CV3+DB3+DH3+DN3+DT3+DZ3)</f>
        <v>16</v>
      </c>
      <c r="EH3" s="18">
        <f t="shared" ref="EH3:EH14" si="3">SUM(B3+H3+N3+T3+Z3+AF3+AL3+AR3+AX3+BD3+BJ3+BP3+BV3+CB3+CH3+CN3+CT3+CZ3+DF3+DL3+DR3+DX3)</f>
        <v>9263</v>
      </c>
      <c r="EI3" s="18">
        <f t="shared" ref="EI3:EI14" si="4">SUM(E3+K3+Q3+W3+AC3+AI3+AO3+AU3+BA3+BG3+BM3+BS3+BY3+CE3+CK3+CQ3+CW3+DC3+DI3+DO3+DU3+EA3)</f>
        <v>402</v>
      </c>
      <c r="EJ3" s="19">
        <f t="shared" ref="EJ3:EJ14" si="5">IF(EH3=0,0,(SUM(EH3/EI3)*3))</f>
        <v>69.126865671641781</v>
      </c>
      <c r="EK3" s="20">
        <f>IF(EF3=0,0,(SUM(EH3/EF3)))</f>
        <v>487.5263157894737</v>
      </c>
      <c r="EL3" s="20">
        <f>IF(ED3=0,0,SUM(EI3/ED3))</f>
        <v>44.666666666666664</v>
      </c>
      <c r="EM3" s="20">
        <f>IF(EF3=0,0,SUM(EI3/EF3))</f>
        <v>21.157894736842106</v>
      </c>
      <c r="EN3" s="20">
        <f t="shared" ref="EN3:EN14" si="6">SUM(F3+L3+R3+X3+AD3+AJ3+AP3+AV3+BB3+BH3+BN3+BT3+BZ3+CF3+CL3+CR3+CX3+DD3+DJ3+DP3+DV3+EB3)</f>
        <v>42</v>
      </c>
      <c r="EO3" s="20">
        <f t="shared" ref="EO3:EO14" si="7">IF(ED3=0,0,(SUM(EN3/ED3)))</f>
        <v>4.666666666666667</v>
      </c>
      <c r="EP3" s="18">
        <f>SUM(G3+M3+S3+Y3+AE3+AK3+AQ3+AW3+BC3+BI3+BO3+BU3+CA3+CG3+CM3+CS3+CY3+DE3+DK3+DQ3+DW3+EC3)</f>
        <v>5</v>
      </c>
    </row>
    <row r="4" spans="1:146" x14ac:dyDescent="0.2">
      <c r="A4" s="37" t="s">
        <v>147</v>
      </c>
      <c r="B4" s="28">
        <v>1002</v>
      </c>
      <c r="C4" s="29">
        <v>2</v>
      </c>
      <c r="D4" s="29">
        <v>2</v>
      </c>
      <c r="E4" s="29">
        <v>62</v>
      </c>
      <c r="F4" s="29">
        <v>3</v>
      </c>
      <c r="G4" s="30"/>
      <c r="H4" s="28">
        <v>1463</v>
      </c>
      <c r="I4" s="29">
        <v>3</v>
      </c>
      <c r="J4" s="29">
        <v>2</v>
      </c>
      <c r="K4" s="29">
        <v>78</v>
      </c>
      <c r="L4" s="29">
        <v>4</v>
      </c>
      <c r="M4" s="30"/>
      <c r="N4" s="28">
        <v>1002</v>
      </c>
      <c r="O4" s="29">
        <v>2</v>
      </c>
      <c r="P4" s="29">
        <v>2</v>
      </c>
      <c r="Q4" s="29">
        <v>47</v>
      </c>
      <c r="R4" s="29">
        <v>5</v>
      </c>
      <c r="S4" s="30"/>
      <c r="T4" s="28"/>
      <c r="U4" s="29"/>
      <c r="V4" s="29"/>
      <c r="W4" s="29"/>
      <c r="X4" s="29"/>
      <c r="Y4" s="30"/>
      <c r="Z4" s="28">
        <v>1487</v>
      </c>
      <c r="AA4" s="29">
        <v>3</v>
      </c>
      <c r="AB4" s="29">
        <v>2</v>
      </c>
      <c r="AC4" s="29">
        <v>63</v>
      </c>
      <c r="AD4" s="29">
        <v>3</v>
      </c>
      <c r="AE4" s="30">
        <v>1</v>
      </c>
      <c r="AF4" s="28">
        <v>1002</v>
      </c>
      <c r="AG4" s="29">
        <v>2</v>
      </c>
      <c r="AH4" s="29">
        <v>2</v>
      </c>
      <c r="AI4" s="29">
        <v>56</v>
      </c>
      <c r="AJ4" s="29">
        <v>4</v>
      </c>
      <c r="AK4" s="30"/>
      <c r="AL4" s="28">
        <v>1002</v>
      </c>
      <c r="AM4" s="29">
        <v>2</v>
      </c>
      <c r="AN4" s="29">
        <v>2</v>
      </c>
      <c r="AO4" s="29">
        <v>45</v>
      </c>
      <c r="AP4" s="29">
        <v>6</v>
      </c>
      <c r="AQ4" s="30"/>
      <c r="AR4" s="28">
        <v>1287</v>
      </c>
      <c r="AS4" s="29">
        <v>3</v>
      </c>
      <c r="AT4" s="29">
        <v>1</v>
      </c>
      <c r="AU4" s="29">
        <v>74</v>
      </c>
      <c r="AV4" s="29">
        <v>4</v>
      </c>
      <c r="AW4" s="30"/>
      <c r="AX4" s="28"/>
      <c r="AY4" s="29"/>
      <c r="AZ4" s="29"/>
      <c r="BA4" s="29"/>
      <c r="BB4" s="29"/>
      <c r="BC4" s="30"/>
      <c r="BD4" s="28">
        <v>1002</v>
      </c>
      <c r="BE4" s="29">
        <v>2</v>
      </c>
      <c r="BF4" s="29">
        <v>2</v>
      </c>
      <c r="BG4" s="29">
        <v>46</v>
      </c>
      <c r="BH4" s="29">
        <v>5</v>
      </c>
      <c r="BI4" s="30"/>
      <c r="BJ4" s="28">
        <v>1002</v>
      </c>
      <c r="BK4" s="29">
        <v>2</v>
      </c>
      <c r="BL4" s="29">
        <v>2</v>
      </c>
      <c r="BM4" s="29">
        <v>60</v>
      </c>
      <c r="BN4" s="29">
        <v>3</v>
      </c>
      <c r="BO4" s="30"/>
      <c r="BP4" s="28">
        <v>1413</v>
      </c>
      <c r="BQ4" s="29">
        <v>3</v>
      </c>
      <c r="BR4" s="29">
        <v>1</v>
      </c>
      <c r="BS4" s="29">
        <v>77</v>
      </c>
      <c r="BT4" s="29">
        <v>4</v>
      </c>
      <c r="BU4" s="30">
        <v>1</v>
      </c>
      <c r="BV4" s="29"/>
      <c r="BW4" s="29"/>
      <c r="BX4" s="29"/>
      <c r="BY4" s="30"/>
      <c r="BZ4" s="28"/>
      <c r="CA4" s="30"/>
      <c r="CB4" s="29"/>
      <c r="CC4" s="30"/>
      <c r="CD4" s="29"/>
      <c r="CE4" s="30"/>
      <c r="CF4" s="28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10</v>
      </c>
      <c r="EE4" s="18">
        <f t="shared" si="0"/>
        <v>8</v>
      </c>
      <c r="EF4" s="18">
        <f t="shared" si="1"/>
        <v>24</v>
      </c>
      <c r="EG4" s="18">
        <f t="shared" si="2"/>
        <v>18</v>
      </c>
      <c r="EH4" s="18">
        <f t="shared" si="3"/>
        <v>11662</v>
      </c>
      <c r="EI4" s="18">
        <f t="shared" si="4"/>
        <v>608</v>
      </c>
      <c r="EJ4" s="19">
        <f t="shared" si="5"/>
        <v>57.54276315789474</v>
      </c>
      <c r="EK4" s="20">
        <f t="shared" ref="EK4:EK14" si="9">IF(EF4=0,0,(SUM(EH4/EF4)))</f>
        <v>485.91666666666669</v>
      </c>
      <c r="EL4" s="20">
        <f t="shared" ref="EL4:EL14" si="10">IF(ED4=0,0,SUM(EI4/ED4))</f>
        <v>60.8</v>
      </c>
      <c r="EM4" s="20">
        <f t="shared" ref="EM4:EM14" si="11">IF(EF4=0,0,SUM(EI4/EF4))</f>
        <v>25.333333333333332</v>
      </c>
      <c r="EN4" s="20">
        <f t="shared" si="6"/>
        <v>41</v>
      </c>
      <c r="EO4" s="20">
        <f t="shared" si="7"/>
        <v>4.0999999999999996</v>
      </c>
      <c r="EP4" s="18">
        <f t="shared" ref="EP4:EP14" si="12">SUM(G4+M4+S4+Y4+AE4+AK4+AQ4+AW4+BC4+BI4+BO4+BU4+CA4+CG4+CM4+CS4+CY4+DE4+DK4+DQ4+DW4+EC4)</f>
        <v>2</v>
      </c>
    </row>
    <row r="5" spans="1:146" x14ac:dyDescent="0.2">
      <c r="A5" s="37" t="s">
        <v>196</v>
      </c>
      <c r="B5" s="28"/>
      <c r="C5" s="29"/>
      <c r="D5" s="29"/>
      <c r="E5" s="29"/>
      <c r="F5" s="29"/>
      <c r="G5" s="30"/>
      <c r="H5" s="28">
        <v>972</v>
      </c>
      <c r="I5" s="29">
        <v>2</v>
      </c>
      <c r="J5" s="29">
        <v>0</v>
      </c>
      <c r="K5" s="29">
        <v>69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>
        <v>1448</v>
      </c>
      <c r="AG5" s="29">
        <v>3</v>
      </c>
      <c r="AH5" s="29">
        <v>1</v>
      </c>
      <c r="AI5" s="29">
        <v>86</v>
      </c>
      <c r="AJ5" s="29">
        <v>3</v>
      </c>
      <c r="AK5" s="30"/>
      <c r="AL5" s="28"/>
      <c r="AM5" s="29"/>
      <c r="AN5" s="29"/>
      <c r="AO5" s="29"/>
      <c r="AP5" s="29"/>
      <c r="AQ5" s="30"/>
      <c r="AR5" s="28">
        <v>1465</v>
      </c>
      <c r="AS5" s="29">
        <v>3</v>
      </c>
      <c r="AT5" s="29">
        <v>2</v>
      </c>
      <c r="AU5" s="29">
        <v>71</v>
      </c>
      <c r="AV5" s="29">
        <v>3</v>
      </c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>
        <v>748</v>
      </c>
      <c r="CC5" s="30">
        <v>2</v>
      </c>
      <c r="CD5" s="29">
        <v>0</v>
      </c>
      <c r="CE5" s="30">
        <v>56</v>
      </c>
      <c r="CF5" s="28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4</v>
      </c>
      <c r="EE5" s="18">
        <f t="shared" si="0"/>
        <v>1</v>
      </c>
      <c r="EF5" s="18">
        <f t="shared" si="1"/>
        <v>10</v>
      </c>
      <c r="EG5" s="18">
        <f t="shared" si="2"/>
        <v>3</v>
      </c>
      <c r="EH5" s="18">
        <f t="shared" si="3"/>
        <v>4633</v>
      </c>
      <c r="EI5" s="18">
        <f t="shared" si="4"/>
        <v>282</v>
      </c>
      <c r="EJ5" s="19">
        <f t="shared" si="5"/>
        <v>49.287234042553195</v>
      </c>
      <c r="EK5" s="20">
        <f t="shared" si="9"/>
        <v>463.3</v>
      </c>
      <c r="EL5" s="20">
        <f t="shared" si="10"/>
        <v>70.5</v>
      </c>
      <c r="EM5" s="20">
        <f t="shared" si="11"/>
        <v>28.2</v>
      </c>
      <c r="EN5" s="20">
        <f t="shared" si="6"/>
        <v>7</v>
      </c>
      <c r="EO5" s="20">
        <f t="shared" si="7"/>
        <v>1.75</v>
      </c>
      <c r="EP5" s="18">
        <f t="shared" si="12"/>
        <v>0</v>
      </c>
    </row>
    <row r="6" spans="1:146" x14ac:dyDescent="0.2">
      <c r="A6" s="37" t="s">
        <v>150</v>
      </c>
      <c r="B6" s="28">
        <v>991</v>
      </c>
      <c r="C6" s="29">
        <v>2</v>
      </c>
      <c r="D6" s="29">
        <v>0</v>
      </c>
      <c r="E6" s="29">
        <v>76</v>
      </c>
      <c r="F6" s="29">
        <v>1</v>
      </c>
      <c r="G6" s="30"/>
      <c r="H6" s="28">
        <v>947</v>
      </c>
      <c r="I6" s="29">
        <v>2</v>
      </c>
      <c r="J6" s="29">
        <v>0</v>
      </c>
      <c r="K6" s="29">
        <v>57</v>
      </c>
      <c r="L6" s="29">
        <v>2</v>
      </c>
      <c r="M6" s="30"/>
      <c r="N6" s="28">
        <v>1454</v>
      </c>
      <c r="O6" s="29">
        <v>3</v>
      </c>
      <c r="P6" s="29">
        <v>2</v>
      </c>
      <c r="Q6" s="29">
        <v>80</v>
      </c>
      <c r="R6" s="29">
        <v>3</v>
      </c>
      <c r="S6" s="30">
        <v>1</v>
      </c>
      <c r="T6" s="28"/>
      <c r="U6" s="29"/>
      <c r="V6" s="29"/>
      <c r="W6" s="29"/>
      <c r="X6" s="29"/>
      <c r="Y6" s="30"/>
      <c r="Z6" s="28">
        <v>727</v>
      </c>
      <c r="AA6" s="29">
        <v>2</v>
      </c>
      <c r="AB6" s="29">
        <v>0</v>
      </c>
      <c r="AC6" s="29">
        <v>45</v>
      </c>
      <c r="AD6" s="29">
        <v>2</v>
      </c>
      <c r="AE6" s="30"/>
      <c r="AF6" s="28">
        <v>930</v>
      </c>
      <c r="AG6" s="29">
        <v>2</v>
      </c>
      <c r="AH6" s="29">
        <v>0</v>
      </c>
      <c r="AI6" s="29">
        <v>66</v>
      </c>
      <c r="AJ6" s="29"/>
      <c r="AK6" s="30"/>
      <c r="AL6" s="28">
        <v>1002</v>
      </c>
      <c r="AM6" s="29">
        <v>2</v>
      </c>
      <c r="AN6" s="29">
        <v>2</v>
      </c>
      <c r="AO6" s="29">
        <v>58</v>
      </c>
      <c r="AP6" s="29">
        <v>3</v>
      </c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>
        <v>1423</v>
      </c>
      <c r="BK6" s="29">
        <v>3</v>
      </c>
      <c r="BL6" s="29">
        <v>2</v>
      </c>
      <c r="BM6" s="29">
        <v>86</v>
      </c>
      <c r="BN6" s="29">
        <v>3</v>
      </c>
      <c r="BO6" s="30"/>
      <c r="BP6" s="28">
        <v>1002</v>
      </c>
      <c r="BQ6" s="29">
        <v>2</v>
      </c>
      <c r="BR6" s="29">
        <v>2</v>
      </c>
      <c r="BS6" s="29">
        <v>64</v>
      </c>
      <c r="BT6" s="29">
        <v>4</v>
      </c>
      <c r="BU6" s="30"/>
      <c r="BV6" s="29"/>
      <c r="BW6" s="29"/>
      <c r="BX6" s="29"/>
      <c r="BY6" s="30"/>
      <c r="BZ6" s="28"/>
      <c r="CA6" s="30"/>
      <c r="CB6" s="29">
        <v>1135</v>
      </c>
      <c r="CC6" s="29">
        <v>3</v>
      </c>
      <c r="CD6" s="29">
        <v>1</v>
      </c>
      <c r="CE6" s="30">
        <v>65</v>
      </c>
      <c r="CF6" s="28">
        <v>2</v>
      </c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9</v>
      </c>
      <c r="EE6" s="18">
        <f t="shared" si="0"/>
        <v>4</v>
      </c>
      <c r="EF6" s="18">
        <f t="shared" si="1"/>
        <v>21</v>
      </c>
      <c r="EG6" s="18">
        <f t="shared" si="2"/>
        <v>9</v>
      </c>
      <c r="EH6" s="18">
        <f t="shared" si="3"/>
        <v>9611</v>
      </c>
      <c r="EI6" s="18">
        <f t="shared" si="4"/>
        <v>597</v>
      </c>
      <c r="EJ6" s="19">
        <f t="shared" si="5"/>
        <v>48.2964824120603</v>
      </c>
      <c r="EK6" s="20">
        <f t="shared" si="9"/>
        <v>457.66666666666669</v>
      </c>
      <c r="EL6" s="20">
        <f t="shared" si="10"/>
        <v>66.333333333333329</v>
      </c>
      <c r="EM6" s="20">
        <f t="shared" si="11"/>
        <v>28.428571428571427</v>
      </c>
      <c r="EN6" s="20">
        <f t="shared" si="6"/>
        <v>20</v>
      </c>
      <c r="EO6" s="20">
        <f t="shared" si="7"/>
        <v>2.2222222222222223</v>
      </c>
      <c r="EP6" s="18">
        <f t="shared" si="12"/>
        <v>1</v>
      </c>
    </row>
    <row r="7" spans="1:146" x14ac:dyDescent="0.2">
      <c r="A7" s="27" t="s">
        <v>148</v>
      </c>
      <c r="B7" s="28">
        <v>1501</v>
      </c>
      <c r="C7" s="29">
        <v>3</v>
      </c>
      <c r="D7" s="29">
        <v>2</v>
      </c>
      <c r="E7" s="29">
        <v>112</v>
      </c>
      <c r="F7" s="29">
        <v>2</v>
      </c>
      <c r="G7" s="30"/>
      <c r="H7" s="28">
        <v>1395</v>
      </c>
      <c r="I7" s="29">
        <v>3</v>
      </c>
      <c r="J7" s="29">
        <v>2</v>
      </c>
      <c r="K7" s="29">
        <v>105</v>
      </c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>
        <v>1340</v>
      </c>
      <c r="AG7" s="29">
        <v>3</v>
      </c>
      <c r="AH7" s="29">
        <v>1</v>
      </c>
      <c r="AI7" s="29">
        <v>105</v>
      </c>
      <c r="AJ7" s="29">
        <v>2</v>
      </c>
      <c r="AK7" s="30"/>
      <c r="AL7" s="28">
        <v>984</v>
      </c>
      <c r="AM7" s="29">
        <v>2</v>
      </c>
      <c r="AN7" s="29">
        <v>0</v>
      </c>
      <c r="AO7" s="29">
        <v>63</v>
      </c>
      <c r="AP7" s="29">
        <v>2</v>
      </c>
      <c r="AQ7" s="30"/>
      <c r="AR7" s="28">
        <v>1495</v>
      </c>
      <c r="AS7" s="29">
        <v>3</v>
      </c>
      <c r="AT7" s="29">
        <v>2</v>
      </c>
      <c r="AU7" s="29">
        <v>163</v>
      </c>
      <c r="AV7" s="29"/>
      <c r="AW7" s="30"/>
      <c r="AX7" s="28"/>
      <c r="AY7" s="29"/>
      <c r="AZ7" s="29"/>
      <c r="BA7" s="29"/>
      <c r="BB7" s="29"/>
      <c r="BC7" s="30"/>
      <c r="BD7" s="28">
        <v>1002</v>
      </c>
      <c r="BE7" s="29">
        <v>2</v>
      </c>
      <c r="BF7" s="29">
        <v>2</v>
      </c>
      <c r="BG7" s="29">
        <v>51</v>
      </c>
      <c r="BH7" s="29">
        <v>1</v>
      </c>
      <c r="BI7" s="30"/>
      <c r="BJ7" s="28">
        <v>890</v>
      </c>
      <c r="BK7" s="29">
        <v>2</v>
      </c>
      <c r="BL7" s="29">
        <v>0</v>
      </c>
      <c r="BM7" s="29">
        <v>63</v>
      </c>
      <c r="BN7" s="29">
        <v>1</v>
      </c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29"/>
      <c r="CD7" s="29"/>
      <c r="CE7" s="30"/>
      <c r="CF7" s="28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7</v>
      </c>
      <c r="EE7" s="18">
        <f t="shared" si="0"/>
        <v>4</v>
      </c>
      <c r="EF7" s="18">
        <f t="shared" si="1"/>
        <v>18</v>
      </c>
      <c r="EG7" s="18">
        <f t="shared" si="2"/>
        <v>9</v>
      </c>
      <c r="EH7" s="18">
        <f t="shared" si="3"/>
        <v>8607</v>
      </c>
      <c r="EI7" s="18">
        <f t="shared" si="4"/>
        <v>662</v>
      </c>
      <c r="EJ7" s="19">
        <f t="shared" si="5"/>
        <v>39.004531722054381</v>
      </c>
      <c r="EK7" s="20">
        <f t="shared" si="9"/>
        <v>478.16666666666669</v>
      </c>
      <c r="EL7" s="20">
        <f t="shared" si="10"/>
        <v>94.571428571428569</v>
      </c>
      <c r="EM7" s="20">
        <f t="shared" si="11"/>
        <v>36.777777777777779</v>
      </c>
      <c r="EN7" s="20">
        <f t="shared" si="6"/>
        <v>8</v>
      </c>
      <c r="EO7" s="20">
        <f t="shared" si="7"/>
        <v>1.1428571428571428</v>
      </c>
      <c r="EP7" s="18">
        <f t="shared" si="12"/>
        <v>0</v>
      </c>
    </row>
    <row r="8" spans="1:146" x14ac:dyDescent="0.2">
      <c r="A8" s="27" t="s">
        <v>184</v>
      </c>
      <c r="B8" s="28">
        <v>860</v>
      </c>
      <c r="C8" s="29">
        <v>2</v>
      </c>
      <c r="D8" s="29">
        <v>0</v>
      </c>
      <c r="E8" s="29">
        <v>58</v>
      </c>
      <c r="F8" s="29">
        <v>2</v>
      </c>
      <c r="G8" s="30"/>
      <c r="H8" s="28">
        <v>1002</v>
      </c>
      <c r="I8" s="29">
        <v>2</v>
      </c>
      <c r="J8" s="29">
        <v>2</v>
      </c>
      <c r="K8" s="29">
        <v>53</v>
      </c>
      <c r="L8" s="29">
        <v>3</v>
      </c>
      <c r="M8" s="30"/>
      <c r="N8" s="28">
        <v>1002</v>
      </c>
      <c r="O8" s="29">
        <v>2</v>
      </c>
      <c r="P8" s="29">
        <v>2</v>
      </c>
      <c r="Q8" s="29">
        <v>36</v>
      </c>
      <c r="R8" s="29">
        <v>5</v>
      </c>
      <c r="S8" s="30">
        <v>1</v>
      </c>
      <c r="T8" s="28"/>
      <c r="U8" s="29"/>
      <c r="V8" s="29"/>
      <c r="W8" s="29"/>
      <c r="X8" s="29"/>
      <c r="Y8" s="30"/>
      <c r="Z8" s="28">
        <v>708</v>
      </c>
      <c r="AA8" s="29">
        <v>2</v>
      </c>
      <c r="AB8" s="29">
        <v>0</v>
      </c>
      <c r="AC8" s="29">
        <v>42</v>
      </c>
      <c r="AD8" s="29">
        <v>1</v>
      </c>
      <c r="AE8" s="30"/>
      <c r="AF8" s="28">
        <v>1002</v>
      </c>
      <c r="AG8" s="29">
        <v>2</v>
      </c>
      <c r="AH8" s="29">
        <v>2</v>
      </c>
      <c r="AI8" s="29">
        <v>53</v>
      </c>
      <c r="AJ8" s="29">
        <v>1</v>
      </c>
      <c r="AK8" s="30"/>
      <c r="AL8" s="28">
        <v>1002</v>
      </c>
      <c r="AM8" s="29">
        <v>2</v>
      </c>
      <c r="AN8" s="29">
        <v>2</v>
      </c>
      <c r="AO8" s="29">
        <v>58</v>
      </c>
      <c r="AP8" s="29">
        <v>1</v>
      </c>
      <c r="AQ8" s="30"/>
      <c r="AR8" s="28">
        <v>705</v>
      </c>
      <c r="AS8" s="29">
        <v>2</v>
      </c>
      <c r="AT8" s="29">
        <v>0</v>
      </c>
      <c r="AU8" s="29">
        <v>42</v>
      </c>
      <c r="AV8" s="29">
        <v>1</v>
      </c>
      <c r="AW8" s="30"/>
      <c r="AX8" s="28"/>
      <c r="AY8" s="29"/>
      <c r="AZ8" s="29"/>
      <c r="BA8" s="29"/>
      <c r="BB8" s="29"/>
      <c r="BC8" s="30"/>
      <c r="BD8" s="28">
        <v>785</v>
      </c>
      <c r="BE8" s="29">
        <v>2</v>
      </c>
      <c r="BF8" s="29">
        <v>0</v>
      </c>
      <c r="BG8" s="29">
        <v>48</v>
      </c>
      <c r="BH8" s="29">
        <v>2</v>
      </c>
      <c r="BI8" s="30"/>
      <c r="BJ8" s="28">
        <v>1002</v>
      </c>
      <c r="BK8" s="29">
        <v>2</v>
      </c>
      <c r="BL8" s="29">
        <v>2</v>
      </c>
      <c r="BM8" s="29">
        <v>54</v>
      </c>
      <c r="BN8" s="29">
        <v>4</v>
      </c>
      <c r="BO8" s="30"/>
      <c r="BP8" s="28">
        <v>1002</v>
      </c>
      <c r="BQ8" s="29">
        <v>2</v>
      </c>
      <c r="BR8" s="29">
        <v>2</v>
      </c>
      <c r="BS8" s="29">
        <v>59</v>
      </c>
      <c r="BT8" s="29">
        <v>4</v>
      </c>
      <c r="BU8" s="30">
        <v>1</v>
      </c>
      <c r="BV8" s="29"/>
      <c r="BW8" s="29"/>
      <c r="BX8" s="29"/>
      <c r="BY8" s="30"/>
      <c r="BZ8" s="28"/>
      <c r="CA8" s="30"/>
      <c r="CB8" s="29">
        <v>1398</v>
      </c>
      <c r="CC8" s="29">
        <v>3</v>
      </c>
      <c r="CD8" s="29">
        <v>2</v>
      </c>
      <c r="CE8" s="30">
        <v>77</v>
      </c>
      <c r="CF8" s="28">
        <v>3</v>
      </c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11</v>
      </c>
      <c r="EE8" s="18">
        <f t="shared" si="0"/>
        <v>7</v>
      </c>
      <c r="EF8" s="18">
        <f t="shared" si="1"/>
        <v>23</v>
      </c>
      <c r="EG8" s="18">
        <f t="shared" si="2"/>
        <v>14</v>
      </c>
      <c r="EH8" s="18">
        <f t="shared" si="3"/>
        <v>10468</v>
      </c>
      <c r="EI8" s="18">
        <f t="shared" si="4"/>
        <v>580</v>
      </c>
      <c r="EJ8" s="19">
        <f t="shared" si="5"/>
        <v>54.144827586206901</v>
      </c>
      <c r="EK8" s="20">
        <f t="shared" si="9"/>
        <v>455.13043478260869</v>
      </c>
      <c r="EL8" s="20">
        <f t="shared" si="10"/>
        <v>52.727272727272727</v>
      </c>
      <c r="EM8" s="20">
        <f t="shared" si="11"/>
        <v>25.217391304347824</v>
      </c>
      <c r="EN8" s="20">
        <f t="shared" si="6"/>
        <v>27</v>
      </c>
      <c r="EO8" s="20">
        <f t="shared" si="7"/>
        <v>2.4545454545454546</v>
      </c>
      <c r="EP8" s="18">
        <f t="shared" si="12"/>
        <v>2</v>
      </c>
    </row>
    <row r="9" spans="1:146" x14ac:dyDescent="0.2">
      <c r="A9" s="37" t="s">
        <v>146</v>
      </c>
      <c r="B9" s="28">
        <v>1493</v>
      </c>
      <c r="C9" s="29">
        <v>3</v>
      </c>
      <c r="D9" s="29">
        <v>2</v>
      </c>
      <c r="E9" s="29">
        <v>77</v>
      </c>
      <c r="F9" s="29">
        <v>4</v>
      </c>
      <c r="G9" s="30"/>
      <c r="H9" s="28"/>
      <c r="I9" s="29"/>
      <c r="J9" s="29"/>
      <c r="K9" s="29"/>
      <c r="L9" s="29"/>
      <c r="M9" s="30"/>
      <c r="N9" s="28">
        <v>1249</v>
      </c>
      <c r="O9" s="29">
        <v>3</v>
      </c>
      <c r="P9" s="29">
        <v>1</v>
      </c>
      <c r="Q9" s="29">
        <v>90</v>
      </c>
      <c r="R9" s="29">
        <v>3</v>
      </c>
      <c r="S9" s="30"/>
      <c r="T9" s="28"/>
      <c r="U9" s="29"/>
      <c r="V9" s="29"/>
      <c r="W9" s="29"/>
      <c r="X9" s="29"/>
      <c r="Y9" s="30"/>
      <c r="Z9" s="28">
        <v>1002</v>
      </c>
      <c r="AA9" s="29">
        <v>2</v>
      </c>
      <c r="AB9" s="29">
        <v>2</v>
      </c>
      <c r="AC9" s="29">
        <v>44</v>
      </c>
      <c r="AD9" s="29">
        <v>2</v>
      </c>
      <c r="AE9" s="30"/>
      <c r="AF9" s="28">
        <v>1493</v>
      </c>
      <c r="AG9" s="29">
        <v>3</v>
      </c>
      <c r="AH9" s="29">
        <v>2</v>
      </c>
      <c r="AI9" s="29">
        <v>123</v>
      </c>
      <c r="AJ9" s="29">
        <v>2</v>
      </c>
      <c r="AK9" s="30"/>
      <c r="AL9" s="28">
        <v>1492</v>
      </c>
      <c r="AM9" s="29">
        <v>3</v>
      </c>
      <c r="AN9" s="29">
        <v>2</v>
      </c>
      <c r="AO9" s="29">
        <v>81</v>
      </c>
      <c r="AP9" s="29">
        <v>4</v>
      </c>
      <c r="AQ9" s="30"/>
      <c r="AR9" s="28">
        <v>1002</v>
      </c>
      <c r="AS9" s="29">
        <v>2</v>
      </c>
      <c r="AT9" s="29">
        <v>2</v>
      </c>
      <c r="AU9" s="29">
        <v>49</v>
      </c>
      <c r="AV9" s="29">
        <v>3</v>
      </c>
      <c r="AW9" s="30"/>
      <c r="AX9" s="28"/>
      <c r="AY9" s="29"/>
      <c r="AZ9" s="29"/>
      <c r="BA9" s="29"/>
      <c r="BB9" s="29"/>
      <c r="BC9" s="30"/>
      <c r="BD9" s="28">
        <v>1501</v>
      </c>
      <c r="BE9" s="29">
        <v>3</v>
      </c>
      <c r="BF9" s="29">
        <v>2</v>
      </c>
      <c r="BG9" s="29">
        <v>88</v>
      </c>
      <c r="BH9" s="29">
        <v>3</v>
      </c>
      <c r="BI9" s="30"/>
      <c r="BJ9" s="28">
        <v>1423</v>
      </c>
      <c r="BK9" s="29">
        <v>3</v>
      </c>
      <c r="BL9" s="29">
        <v>1</v>
      </c>
      <c r="BM9" s="29">
        <v>84</v>
      </c>
      <c r="BN9" s="29">
        <v>2</v>
      </c>
      <c r="BO9" s="30"/>
      <c r="BP9" s="28">
        <v>1438</v>
      </c>
      <c r="BQ9" s="29">
        <v>3</v>
      </c>
      <c r="BR9" s="29">
        <v>1</v>
      </c>
      <c r="BS9" s="29">
        <v>84</v>
      </c>
      <c r="BT9" s="29">
        <v>1</v>
      </c>
      <c r="BU9" s="30"/>
      <c r="BV9" s="29"/>
      <c r="BW9" s="29"/>
      <c r="BX9" s="29"/>
      <c r="BY9" s="30"/>
      <c r="BZ9" s="28"/>
      <c r="CA9" s="30"/>
      <c r="CB9" s="29">
        <v>1443</v>
      </c>
      <c r="CC9" s="29">
        <v>3</v>
      </c>
      <c r="CD9" s="29">
        <v>1</v>
      </c>
      <c r="CE9" s="30">
        <v>73</v>
      </c>
      <c r="CF9" s="28">
        <v>4</v>
      </c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10</v>
      </c>
      <c r="EE9" s="18">
        <f t="shared" si="0"/>
        <v>6</v>
      </c>
      <c r="EF9" s="18">
        <f t="shared" si="1"/>
        <v>28</v>
      </c>
      <c r="EG9" s="18">
        <f t="shared" si="2"/>
        <v>16</v>
      </c>
      <c r="EH9" s="18">
        <f t="shared" si="3"/>
        <v>13536</v>
      </c>
      <c r="EI9" s="18">
        <f t="shared" si="4"/>
        <v>793</v>
      </c>
      <c r="EJ9" s="19">
        <f t="shared" si="5"/>
        <v>51.208070617906685</v>
      </c>
      <c r="EK9" s="20">
        <f t="shared" si="9"/>
        <v>483.42857142857144</v>
      </c>
      <c r="EL9" s="20">
        <f t="shared" si="10"/>
        <v>79.3</v>
      </c>
      <c r="EM9" s="20">
        <f t="shared" si="11"/>
        <v>28.321428571428573</v>
      </c>
      <c r="EN9" s="20">
        <f t="shared" si="6"/>
        <v>28</v>
      </c>
      <c r="EO9" s="20">
        <f t="shared" si="7"/>
        <v>2.8</v>
      </c>
      <c r="EP9" s="18">
        <f t="shared" si="12"/>
        <v>0</v>
      </c>
    </row>
    <row r="10" spans="1:146" x14ac:dyDescent="0.2">
      <c r="A10" s="37" t="s">
        <v>258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>
        <v>1501</v>
      </c>
      <c r="O10" s="29">
        <v>3</v>
      </c>
      <c r="P10" s="29">
        <v>2</v>
      </c>
      <c r="Q10" s="29">
        <v>85</v>
      </c>
      <c r="R10" s="29">
        <v>4</v>
      </c>
      <c r="S10" s="30"/>
      <c r="T10" s="28"/>
      <c r="U10" s="29"/>
      <c r="V10" s="29"/>
      <c r="W10" s="29"/>
      <c r="X10" s="29"/>
      <c r="Y10" s="30"/>
      <c r="Z10" s="28">
        <v>1459</v>
      </c>
      <c r="AA10" s="29">
        <v>3</v>
      </c>
      <c r="AB10" s="29">
        <v>1</v>
      </c>
      <c r="AC10" s="29">
        <v>78</v>
      </c>
      <c r="AD10" s="29">
        <v>4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29"/>
      <c r="CD10" s="29"/>
      <c r="CE10" s="30"/>
      <c r="CF10" s="28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2</v>
      </c>
      <c r="EE10" s="18">
        <f t="shared" si="0"/>
        <v>1</v>
      </c>
      <c r="EF10" s="18">
        <f t="shared" si="1"/>
        <v>6</v>
      </c>
      <c r="EG10" s="18">
        <f t="shared" si="2"/>
        <v>3</v>
      </c>
      <c r="EH10" s="18">
        <f t="shared" si="3"/>
        <v>2960</v>
      </c>
      <c r="EI10" s="18">
        <f t="shared" si="4"/>
        <v>163</v>
      </c>
      <c r="EJ10" s="19">
        <f t="shared" si="5"/>
        <v>54.478527607361968</v>
      </c>
      <c r="EK10" s="20">
        <f t="shared" si="9"/>
        <v>493.33333333333331</v>
      </c>
      <c r="EL10" s="20">
        <f t="shared" si="10"/>
        <v>81.5</v>
      </c>
      <c r="EM10" s="20">
        <f t="shared" si="11"/>
        <v>27.166666666666668</v>
      </c>
      <c r="EN10" s="20">
        <f t="shared" si="6"/>
        <v>8</v>
      </c>
      <c r="EO10" s="20">
        <f t="shared" si="7"/>
        <v>4</v>
      </c>
      <c r="EP10" s="18">
        <f t="shared" si="12"/>
        <v>0</v>
      </c>
    </row>
    <row r="11" spans="1:146" x14ac:dyDescent="0.2">
      <c r="A11" s="37" t="s">
        <v>352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>
        <v>1471</v>
      </c>
      <c r="BE11" s="29">
        <v>3</v>
      </c>
      <c r="BF11" s="29">
        <v>2</v>
      </c>
      <c r="BG11" s="29">
        <v>109</v>
      </c>
      <c r="BH11" s="29">
        <v>2</v>
      </c>
      <c r="BI11" s="30"/>
      <c r="BJ11" s="28">
        <v>1495</v>
      </c>
      <c r="BK11" s="29">
        <v>3</v>
      </c>
      <c r="BL11" s="29">
        <v>2</v>
      </c>
      <c r="BM11" s="29">
        <v>96</v>
      </c>
      <c r="BN11" s="29">
        <v>3</v>
      </c>
      <c r="BO11" s="30"/>
      <c r="BP11" s="28">
        <v>1237</v>
      </c>
      <c r="BQ11" s="29">
        <v>3</v>
      </c>
      <c r="BR11" s="29">
        <v>2</v>
      </c>
      <c r="BS11" s="29">
        <v>65</v>
      </c>
      <c r="BT11" s="29">
        <v>3</v>
      </c>
      <c r="BU11" s="30"/>
      <c r="BV11" s="29"/>
      <c r="BW11" s="29"/>
      <c r="BX11" s="29"/>
      <c r="BY11" s="30"/>
      <c r="BZ11" s="28"/>
      <c r="CA11" s="30"/>
      <c r="CB11" s="29">
        <v>792</v>
      </c>
      <c r="CC11" s="29">
        <v>2</v>
      </c>
      <c r="CD11" s="29">
        <v>0</v>
      </c>
      <c r="CE11" s="30">
        <v>39</v>
      </c>
      <c r="CF11" s="28">
        <v>2</v>
      </c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4</v>
      </c>
      <c r="EE11" s="18">
        <f t="shared" si="0"/>
        <v>3</v>
      </c>
      <c r="EF11" s="18">
        <f t="shared" si="1"/>
        <v>11</v>
      </c>
      <c r="EG11" s="18">
        <f t="shared" si="2"/>
        <v>6</v>
      </c>
      <c r="EH11" s="18">
        <f t="shared" si="3"/>
        <v>4995</v>
      </c>
      <c r="EI11" s="18">
        <f t="shared" si="4"/>
        <v>309</v>
      </c>
      <c r="EJ11" s="19">
        <f t="shared" si="5"/>
        <v>48.495145631067956</v>
      </c>
      <c r="EK11" s="20">
        <f t="shared" si="9"/>
        <v>454.09090909090907</v>
      </c>
      <c r="EL11" s="20">
        <f t="shared" si="10"/>
        <v>77.25</v>
      </c>
      <c r="EM11" s="20">
        <f t="shared" si="11"/>
        <v>28.09090909090909</v>
      </c>
      <c r="EN11" s="20">
        <f t="shared" si="6"/>
        <v>10</v>
      </c>
      <c r="EO11" s="20">
        <f t="shared" si="7"/>
        <v>2.5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9"/>
      <c r="BW12" s="29"/>
      <c r="BX12" s="29"/>
      <c r="BY12" s="30"/>
      <c r="BZ12" s="28"/>
      <c r="CA12" s="30"/>
      <c r="CB12" s="29"/>
      <c r="CC12" s="30"/>
      <c r="CD12" s="28"/>
      <c r="CE12" s="29"/>
      <c r="CF12" s="29"/>
      <c r="CG12" s="29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29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1</v>
      </c>
      <c r="CF17" s="5">
        <f>IF(CE3=0,1,0)</f>
        <v>0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1</v>
      </c>
      <c r="BT18" s="5">
        <f t="shared" ref="BT18:BT28" si="57">IF(BS4=0,1,0)</f>
        <v>0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1</v>
      </c>
      <c r="CF19" s="5">
        <f t="shared" si="61"/>
        <v>0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1</v>
      </c>
      <c r="BT20" s="5">
        <f t="shared" si="57"/>
        <v>0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1</v>
      </c>
      <c r="CF20" s="5">
        <f t="shared" si="61"/>
        <v>0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1</v>
      </c>
      <c r="BT22" s="5">
        <f t="shared" si="57"/>
        <v>0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1</v>
      </c>
      <c r="CF22" s="5">
        <f t="shared" si="61"/>
        <v>0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1</v>
      </c>
      <c r="AJ23" s="5">
        <f t="shared" si="45"/>
        <v>0</v>
      </c>
      <c r="AK23" s="5">
        <f t="shared" si="46"/>
        <v>0</v>
      </c>
      <c r="AL23" s="5">
        <f t="shared" si="19"/>
        <v>1</v>
      </c>
      <c r="AP23" s="5">
        <f t="shared" si="47"/>
        <v>0</v>
      </c>
      <c r="AQ23" s="5">
        <f t="shared" si="48"/>
        <v>0</v>
      </c>
      <c r="AR23" s="5">
        <f t="shared" si="20"/>
        <v>1</v>
      </c>
      <c r="AV23" s="5">
        <f t="shared" si="49"/>
        <v>0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1</v>
      </c>
      <c r="BH23" s="5">
        <f t="shared" si="53"/>
        <v>0</v>
      </c>
      <c r="BI23" s="5">
        <f t="shared" si="54"/>
        <v>0</v>
      </c>
      <c r="BJ23" s="5">
        <f t="shared" si="23"/>
        <v>1</v>
      </c>
      <c r="BN23" s="5">
        <f t="shared" si="55"/>
        <v>0</v>
      </c>
      <c r="BO23" s="5">
        <f t="shared" si="56"/>
        <v>0</v>
      </c>
      <c r="BP23" s="5">
        <f t="shared" si="24"/>
        <v>1</v>
      </c>
      <c r="BT23" s="5">
        <f t="shared" si="57"/>
        <v>0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1</v>
      </c>
      <c r="CF23" s="5">
        <f t="shared" si="61"/>
        <v>0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1</v>
      </c>
      <c r="BH25" s="5">
        <f t="shared" si="53"/>
        <v>0</v>
      </c>
      <c r="BI25" s="5">
        <f t="shared" si="54"/>
        <v>0</v>
      </c>
      <c r="BJ25" s="5">
        <f t="shared" si="23"/>
        <v>1</v>
      </c>
      <c r="BN25" s="5">
        <f t="shared" si="55"/>
        <v>0</v>
      </c>
      <c r="BO25" s="5">
        <f t="shared" si="56"/>
        <v>0</v>
      </c>
      <c r="BP25" s="5">
        <f t="shared" si="24"/>
        <v>1</v>
      </c>
      <c r="BT25" s="5">
        <f t="shared" si="57"/>
        <v>0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1</v>
      </c>
      <c r="CF25" s="5">
        <f t="shared" si="61"/>
        <v>0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1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1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1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1</v>
      </c>
      <c r="BE30" s="14"/>
      <c r="BF30" s="14"/>
      <c r="BG30" s="14"/>
      <c r="BH30" s="14"/>
      <c r="BI30" s="14"/>
      <c r="BJ30" s="14">
        <f t="shared" ref="BJ30:BJ40" si="89">IF(BL4=2,1,0)</f>
        <v>1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1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1</v>
      </c>
      <c r="BK32" s="14"/>
      <c r="BL32" s="14"/>
      <c r="BM32" s="14"/>
      <c r="BN32" s="14"/>
      <c r="BO32" s="14"/>
      <c r="BP32" s="14">
        <f t="shared" si="90"/>
        <v>1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1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1</v>
      </c>
      <c r="BK34" s="14"/>
      <c r="BL34" s="14"/>
      <c r="BM34" s="14"/>
      <c r="BN34" s="14"/>
      <c r="BO34" s="14"/>
      <c r="BP34" s="14">
        <f t="shared" si="90"/>
        <v>1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1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1</v>
      </c>
      <c r="AA35" s="14"/>
      <c r="AB35" s="14"/>
      <c r="AC35" s="14"/>
      <c r="AD35" s="14"/>
      <c r="AE35" s="14"/>
      <c r="AF35" s="14">
        <f t="shared" si="84"/>
        <v>1</v>
      </c>
      <c r="AG35" s="14"/>
      <c r="AH35" s="14"/>
      <c r="AI35" s="14"/>
      <c r="AJ35" s="14"/>
      <c r="AK35" s="14"/>
      <c r="AL35" s="14">
        <f t="shared" si="85"/>
        <v>1</v>
      </c>
      <c r="AM35" s="14"/>
      <c r="AN35" s="14"/>
      <c r="AO35" s="14"/>
      <c r="AP35" s="14"/>
      <c r="AQ35" s="14"/>
      <c r="AR35" s="14">
        <f t="shared" si="86"/>
        <v>1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1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1</v>
      </c>
      <c r="BE37" s="14"/>
      <c r="BF37" s="14"/>
      <c r="BG37" s="14"/>
      <c r="BH37" s="14"/>
      <c r="BI37" s="14"/>
      <c r="BJ37" s="14">
        <f t="shared" si="89"/>
        <v>1</v>
      </c>
      <c r="BK37" s="14"/>
      <c r="BL37" s="14"/>
      <c r="BM37" s="14"/>
      <c r="BN37" s="14"/>
      <c r="BO37" s="14"/>
      <c r="BP37" s="14">
        <f t="shared" si="90"/>
        <v>1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4</v>
      </c>
      <c r="N41" s="5">
        <f>SUM(N29:N40)</f>
        <v>5</v>
      </c>
      <c r="T41" s="5">
        <f>SUM(T29:T40)</f>
        <v>0</v>
      </c>
      <c r="Z41" s="5">
        <f>SUM(Z29:Z40)</f>
        <v>3</v>
      </c>
      <c r="AF41" s="5">
        <f>SUM(AF29:AF40)</f>
        <v>3</v>
      </c>
      <c r="AL41" s="5">
        <f>SUM(AL29:AL40)</f>
        <v>4</v>
      </c>
      <c r="AR41" s="5">
        <f>SUM(AR29:AR40)</f>
        <v>4</v>
      </c>
      <c r="AX41" s="5">
        <f>SUM(AX29:AX40)</f>
        <v>0</v>
      </c>
      <c r="BD41" s="5">
        <f>SUM(BD29:BD40)</f>
        <v>5</v>
      </c>
      <c r="BJ41" s="5">
        <f>SUM(BJ29:BJ40)</f>
        <v>4</v>
      </c>
      <c r="BP41" s="5">
        <f>SUM(BP29:BP40)</f>
        <v>4</v>
      </c>
      <c r="BV41" s="5">
        <f>SUM(BV29:BV40)</f>
        <v>0</v>
      </c>
      <c r="CB41" s="5">
        <f>SUM(CB29:CB40)</f>
        <v>2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3</v>
      </c>
      <c r="T42" s="5">
        <v>3</v>
      </c>
      <c r="Z42" s="5">
        <v>1</v>
      </c>
      <c r="AF42" s="5">
        <v>3</v>
      </c>
      <c r="AL42" s="5">
        <v>1</v>
      </c>
      <c r="AR42" s="5">
        <v>1</v>
      </c>
      <c r="AX42" s="5">
        <v>2</v>
      </c>
      <c r="BD42" s="5">
        <v>1</v>
      </c>
      <c r="BJ42" s="5">
        <v>1</v>
      </c>
      <c r="BP42" s="5">
        <v>2</v>
      </c>
      <c r="BX42" s="5">
        <v>1</v>
      </c>
      <c r="CF42" s="5">
        <v>2</v>
      </c>
      <c r="CL42" s="5">
        <v>2</v>
      </c>
      <c r="CR42" s="5">
        <v>1</v>
      </c>
      <c r="CX42" s="5">
        <v>0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P42"/>
  <sheetViews>
    <sheetView showGridLines="0" workbookViewId="0">
      <pane xSplit="1" topLeftCell="BV1" activePane="topRight" state="frozen"/>
      <selection pane="topRight" activeCell="CA3" sqref="CA3:CB13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135</v>
      </c>
      <c r="B1" s="176" t="s">
        <v>22</v>
      </c>
      <c r="C1" s="176"/>
      <c r="D1" s="176"/>
      <c r="E1" s="176"/>
      <c r="F1" s="176"/>
      <c r="G1" s="176"/>
      <c r="H1" s="176" t="s">
        <v>23</v>
      </c>
      <c r="I1" s="176"/>
      <c r="J1" s="176"/>
      <c r="K1" s="176"/>
      <c r="L1" s="176"/>
      <c r="M1" s="176"/>
      <c r="N1" s="176" t="s">
        <v>24</v>
      </c>
      <c r="O1" s="176"/>
      <c r="P1" s="176"/>
      <c r="Q1" s="176"/>
      <c r="R1" s="176"/>
      <c r="S1" s="176"/>
      <c r="T1" s="176" t="s">
        <v>25</v>
      </c>
      <c r="U1" s="176"/>
      <c r="V1" s="176"/>
      <c r="W1" s="176"/>
      <c r="X1" s="176"/>
      <c r="Y1" s="176"/>
      <c r="Z1" s="176" t="s">
        <v>26</v>
      </c>
      <c r="AA1" s="176"/>
      <c r="AB1" s="176"/>
      <c r="AC1" s="176"/>
      <c r="AD1" s="176"/>
      <c r="AE1" s="176"/>
      <c r="AF1" s="176" t="s">
        <v>27</v>
      </c>
      <c r="AG1" s="176"/>
      <c r="AH1" s="176"/>
      <c r="AI1" s="176"/>
      <c r="AJ1" s="176"/>
      <c r="AK1" s="176"/>
      <c r="AL1" s="176" t="s">
        <v>28</v>
      </c>
      <c r="AM1" s="176"/>
      <c r="AN1" s="176"/>
      <c r="AO1" s="176"/>
      <c r="AP1" s="176"/>
      <c r="AQ1" s="176"/>
      <c r="AR1" s="176" t="s">
        <v>29</v>
      </c>
      <c r="AS1" s="176"/>
      <c r="AT1" s="176"/>
      <c r="AU1" s="176"/>
      <c r="AV1" s="176"/>
      <c r="AW1" s="176"/>
      <c r="AX1" s="176" t="s">
        <v>30</v>
      </c>
      <c r="AY1" s="176"/>
      <c r="AZ1" s="176"/>
      <c r="BA1" s="176"/>
      <c r="BB1" s="176"/>
      <c r="BC1" s="176"/>
      <c r="BD1" s="176" t="s">
        <v>31</v>
      </c>
      <c r="BE1" s="176"/>
      <c r="BF1" s="176"/>
      <c r="BG1" s="176"/>
      <c r="BH1" s="176"/>
      <c r="BI1" s="176"/>
      <c r="BJ1" s="176" t="s">
        <v>32</v>
      </c>
      <c r="BK1" s="176"/>
      <c r="BL1" s="176"/>
      <c r="BM1" s="176"/>
      <c r="BN1" s="176"/>
      <c r="BO1" s="176"/>
      <c r="BP1" s="176" t="s">
        <v>33</v>
      </c>
      <c r="BQ1" s="176"/>
      <c r="BR1" s="176"/>
      <c r="BS1" s="176"/>
      <c r="BT1" s="176"/>
      <c r="BU1" s="176"/>
      <c r="BV1" s="176" t="s">
        <v>34</v>
      </c>
      <c r="BW1" s="176"/>
      <c r="BX1" s="176"/>
      <c r="BY1" s="176"/>
      <c r="BZ1" s="176"/>
      <c r="CA1" s="176"/>
      <c r="CB1" s="176" t="s">
        <v>35</v>
      </c>
      <c r="CC1" s="176"/>
      <c r="CD1" s="176"/>
      <c r="CE1" s="176"/>
      <c r="CF1" s="176"/>
      <c r="CG1" s="176"/>
      <c r="CH1" s="176" t="s">
        <v>36</v>
      </c>
      <c r="CI1" s="176"/>
      <c r="CJ1" s="176"/>
      <c r="CK1" s="176"/>
      <c r="CL1" s="176"/>
      <c r="CM1" s="176"/>
      <c r="CN1" s="176" t="s">
        <v>37</v>
      </c>
      <c r="CO1" s="176"/>
      <c r="CP1" s="176"/>
      <c r="CQ1" s="176"/>
      <c r="CR1" s="176"/>
      <c r="CS1" s="176"/>
      <c r="CT1" s="176" t="s">
        <v>38</v>
      </c>
      <c r="CU1" s="176"/>
      <c r="CV1" s="176"/>
      <c r="CW1" s="176"/>
      <c r="CX1" s="176"/>
      <c r="CY1" s="176"/>
      <c r="CZ1" s="176" t="s">
        <v>39</v>
      </c>
      <c r="DA1" s="176"/>
      <c r="DB1" s="176"/>
      <c r="DC1" s="176"/>
      <c r="DD1" s="176"/>
      <c r="DE1" s="176"/>
      <c r="DF1" s="176" t="s">
        <v>40</v>
      </c>
      <c r="DG1" s="176"/>
      <c r="DH1" s="176"/>
      <c r="DI1" s="176"/>
      <c r="DJ1" s="176"/>
      <c r="DK1" s="176"/>
      <c r="DL1" s="176" t="s">
        <v>41</v>
      </c>
      <c r="DM1" s="176"/>
      <c r="DN1" s="176"/>
      <c r="DO1" s="176"/>
      <c r="DP1" s="176"/>
      <c r="DQ1" s="176"/>
      <c r="DR1" s="176" t="s">
        <v>42</v>
      </c>
      <c r="DS1" s="176"/>
      <c r="DT1" s="176"/>
      <c r="DU1" s="176"/>
      <c r="DV1" s="176"/>
      <c r="DW1" s="176"/>
      <c r="DX1" s="176" t="s">
        <v>43</v>
      </c>
      <c r="DY1" s="176"/>
      <c r="DZ1" s="176"/>
      <c r="EA1" s="176"/>
      <c r="EB1" s="176"/>
      <c r="EC1" s="17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185</v>
      </c>
      <c r="B3" s="24">
        <v>862</v>
      </c>
      <c r="C3" s="26">
        <v>2</v>
      </c>
      <c r="D3" s="26">
        <v>0</v>
      </c>
      <c r="E3" s="26">
        <v>60</v>
      </c>
      <c r="F3" s="26">
        <v>1</v>
      </c>
      <c r="G3" s="25"/>
      <c r="H3" s="24">
        <v>1002</v>
      </c>
      <c r="I3" s="26">
        <v>2</v>
      </c>
      <c r="J3" s="26">
        <v>2</v>
      </c>
      <c r="K3" s="26">
        <v>65</v>
      </c>
      <c r="L3" s="26">
        <v>3</v>
      </c>
      <c r="M3" s="25"/>
      <c r="N3" s="24">
        <v>1002</v>
      </c>
      <c r="O3" s="26">
        <v>2</v>
      </c>
      <c r="P3" s="26">
        <v>2</v>
      </c>
      <c r="Q3" s="26">
        <v>50</v>
      </c>
      <c r="R3" s="26">
        <v>4</v>
      </c>
      <c r="S3" s="25"/>
      <c r="T3" s="24">
        <v>1493</v>
      </c>
      <c r="U3" s="26">
        <v>3</v>
      </c>
      <c r="V3" s="26">
        <v>2</v>
      </c>
      <c r="W3" s="26">
        <v>91</v>
      </c>
      <c r="X3" s="26">
        <v>2</v>
      </c>
      <c r="Y3" s="25"/>
      <c r="Z3" s="24">
        <v>1002</v>
      </c>
      <c r="AA3" s="26">
        <v>2</v>
      </c>
      <c r="AB3" s="26">
        <v>2</v>
      </c>
      <c r="AC3" s="26">
        <v>49</v>
      </c>
      <c r="AD3" s="26">
        <v>2</v>
      </c>
      <c r="AE3" s="25"/>
      <c r="AF3" s="24">
        <v>1430</v>
      </c>
      <c r="AG3" s="26">
        <v>3</v>
      </c>
      <c r="AH3" s="26">
        <v>1</v>
      </c>
      <c r="AI3" s="26">
        <v>86</v>
      </c>
      <c r="AJ3" s="26">
        <v>4</v>
      </c>
      <c r="AK3" s="25"/>
      <c r="AL3" s="24">
        <v>1002</v>
      </c>
      <c r="AM3" s="26">
        <v>2</v>
      </c>
      <c r="AN3" s="26">
        <v>2</v>
      </c>
      <c r="AO3" s="26">
        <v>64</v>
      </c>
      <c r="AP3" s="26">
        <v>4</v>
      </c>
      <c r="AQ3" s="25"/>
      <c r="AR3" s="24">
        <v>1324</v>
      </c>
      <c r="AS3" s="26">
        <v>3</v>
      </c>
      <c r="AT3" s="26">
        <v>2</v>
      </c>
      <c r="AU3" s="26">
        <v>88</v>
      </c>
      <c r="AV3" s="26">
        <v>4</v>
      </c>
      <c r="AW3" s="25"/>
      <c r="AX3" s="24"/>
      <c r="AY3" s="26"/>
      <c r="AZ3" s="26"/>
      <c r="BA3" s="26"/>
      <c r="BB3" s="26"/>
      <c r="BC3" s="25"/>
      <c r="BD3" s="24">
        <v>831</v>
      </c>
      <c r="BE3" s="26">
        <v>2</v>
      </c>
      <c r="BF3" s="26">
        <v>0</v>
      </c>
      <c r="BG3" s="26">
        <v>45</v>
      </c>
      <c r="BH3" s="26">
        <v>3</v>
      </c>
      <c r="BI3" s="25"/>
      <c r="BJ3" s="24">
        <v>1002</v>
      </c>
      <c r="BK3" s="26">
        <v>2</v>
      </c>
      <c r="BL3" s="26">
        <v>2</v>
      </c>
      <c r="BM3" s="26">
        <v>53</v>
      </c>
      <c r="BN3" s="26">
        <v>3</v>
      </c>
      <c r="BO3" s="25"/>
      <c r="BP3" s="24">
        <v>1002</v>
      </c>
      <c r="BQ3" s="26">
        <v>2</v>
      </c>
      <c r="BR3" s="26">
        <v>2</v>
      </c>
      <c r="BS3" s="26">
        <v>41</v>
      </c>
      <c r="BT3" s="26">
        <v>4</v>
      </c>
      <c r="BU3" s="25">
        <v>1</v>
      </c>
      <c r="BV3" s="26">
        <v>1463</v>
      </c>
      <c r="BW3" s="25">
        <v>3</v>
      </c>
      <c r="BX3" s="24">
        <v>2</v>
      </c>
      <c r="BY3" s="26">
        <v>77</v>
      </c>
      <c r="BZ3" s="26">
        <v>3</v>
      </c>
      <c r="CA3" s="26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6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12</v>
      </c>
      <c r="EE3" s="18">
        <f t="shared" ref="EE3:EE14" si="0">SUM(B29+H29+N29+T29+Z29+AF29+AL29+AR29+AX29+BD29+BJ29+BP29+BV29+CB29+CH29+CN29+CT29+CZ29+DF29+DL29+DR29+DX29)</f>
        <v>9</v>
      </c>
      <c r="EF3" s="18">
        <f t="shared" ref="EF3:EF14" si="1">SUM(C3+I3+O3+U3+AA3+AG3+AM3+AS3+AY3+BE3+BK3+BQ3+BW3+CC3+CI3+CO3+CU3+DA3+DG3+DM3+DS3+DY3)</f>
        <v>28</v>
      </c>
      <c r="EG3" s="18">
        <f t="shared" ref="EG3:EG14" si="2">SUM(D3+J3+P3+V3+AB3+AH3+AN3+AT3+AZ3+BF3+BL3+BR3+BX3+CD3+CJ3+CP3+CV3+DB3+DH3+DN3+DT3+DZ3)</f>
        <v>19</v>
      </c>
      <c r="EH3" s="18">
        <f t="shared" ref="EH3:EH14" si="3">SUM(B3+H3+N3+T3+Z3+AF3+AL3+AR3+AX3+BD3+BJ3+BP3+BV3+CB3+CH3+CN3+CT3+CZ3+DF3+DL3+DR3+DX3)</f>
        <v>13415</v>
      </c>
      <c r="EI3" s="18">
        <f t="shared" ref="EI3:EI14" si="4">SUM(E3+K3+Q3+W3+AC3+AI3+AO3+AU3+BA3+BG3+BM3+BS3+BY3+CE3+CK3+CQ3+CW3+DC3+DI3+DO3+DU3+EA3)</f>
        <v>769</v>
      </c>
      <c r="EJ3" s="19">
        <f t="shared" ref="EJ3:EJ14" si="5">IF(EH3=0,0,(SUM(EH3/EI3)*3))</f>
        <v>52.334200260078021</v>
      </c>
      <c r="EK3" s="20">
        <f>IF(EF3=0,0,(SUM(EH3/EF3)))</f>
        <v>479.10714285714283</v>
      </c>
      <c r="EL3" s="20">
        <f>IF(ED3=0,0,SUM(EI3/ED3))</f>
        <v>64.083333333333329</v>
      </c>
      <c r="EM3" s="20">
        <f>IF(EF3=0,0,SUM(EI3/EF3))</f>
        <v>27.464285714285715</v>
      </c>
      <c r="EN3" s="20">
        <f t="shared" ref="EN3:EN14" si="6">SUM(F3+L3+R3+X3+AD3+AJ3+AP3+AV3+BB3+BH3+BN3+BT3+BZ3+CF3+CL3+CR3+CX3+DD3+DJ3+DP3+DV3+EB3)</f>
        <v>37</v>
      </c>
      <c r="EO3" s="20">
        <f t="shared" ref="EO3:EO14" si="7">IF(ED3=0,0,(SUM(EN3/ED3)))</f>
        <v>3.0833333333333335</v>
      </c>
      <c r="EP3" s="18">
        <f>SUM(G3+M3+S3+Y3+AE3+AK3+AQ3+AW3+BC3+BI3+BO3+BU3+CA3+CG3+CM3+CS3+CY3+DE3+DK3+DQ3+DW3+EC3)</f>
        <v>1</v>
      </c>
    </row>
    <row r="4" spans="1:146" x14ac:dyDescent="0.2">
      <c r="A4" s="37" t="s">
        <v>186</v>
      </c>
      <c r="B4" s="28">
        <v>683</v>
      </c>
      <c r="C4" s="29">
        <v>2</v>
      </c>
      <c r="D4" s="29">
        <v>0</v>
      </c>
      <c r="E4" s="29">
        <v>45</v>
      </c>
      <c r="F4" s="29">
        <v>1</v>
      </c>
      <c r="G4" s="30"/>
      <c r="H4" s="28">
        <v>1501</v>
      </c>
      <c r="I4" s="29">
        <v>3</v>
      </c>
      <c r="J4" s="29">
        <v>2</v>
      </c>
      <c r="K4" s="29">
        <v>119</v>
      </c>
      <c r="L4" s="29">
        <v>1</v>
      </c>
      <c r="M4" s="30"/>
      <c r="N4" s="28">
        <v>1002</v>
      </c>
      <c r="O4" s="29">
        <v>2</v>
      </c>
      <c r="P4" s="29">
        <v>2</v>
      </c>
      <c r="Q4" s="29">
        <v>74</v>
      </c>
      <c r="R4" s="29">
        <v>2</v>
      </c>
      <c r="S4" s="30"/>
      <c r="T4" s="28">
        <v>1002</v>
      </c>
      <c r="U4" s="29">
        <v>2</v>
      </c>
      <c r="V4" s="29">
        <v>2</v>
      </c>
      <c r="W4" s="29">
        <v>57</v>
      </c>
      <c r="X4" s="29">
        <v>1</v>
      </c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>
        <v>801</v>
      </c>
      <c r="AM4" s="29">
        <v>2</v>
      </c>
      <c r="AN4" s="29">
        <v>0</v>
      </c>
      <c r="AO4" s="29">
        <v>45</v>
      </c>
      <c r="AP4" s="29">
        <v>1</v>
      </c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>
        <v>1447</v>
      </c>
      <c r="BE4" s="29">
        <v>3</v>
      </c>
      <c r="BF4" s="29">
        <v>2</v>
      </c>
      <c r="BG4" s="29">
        <v>103</v>
      </c>
      <c r="BH4" s="29">
        <v>2</v>
      </c>
      <c r="BI4" s="30"/>
      <c r="BJ4" s="28">
        <v>1489</v>
      </c>
      <c r="BK4" s="29">
        <v>3</v>
      </c>
      <c r="BL4" s="29">
        <v>2</v>
      </c>
      <c r="BM4" s="29">
        <v>118</v>
      </c>
      <c r="BN4" s="29">
        <v>1</v>
      </c>
      <c r="BO4" s="30"/>
      <c r="BP4" s="28">
        <v>1311</v>
      </c>
      <c r="BQ4" s="29">
        <v>3</v>
      </c>
      <c r="BR4" s="29">
        <v>1</v>
      </c>
      <c r="BS4" s="29">
        <v>80</v>
      </c>
      <c r="BT4" s="29">
        <v>2</v>
      </c>
      <c r="BU4" s="30"/>
      <c r="BV4" s="29"/>
      <c r="BW4" s="30"/>
      <c r="BX4" s="28"/>
      <c r="BY4" s="30"/>
      <c r="BZ4" s="29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29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8</v>
      </c>
      <c r="EE4" s="18">
        <f t="shared" si="0"/>
        <v>5</v>
      </c>
      <c r="EF4" s="18">
        <f t="shared" si="1"/>
        <v>20</v>
      </c>
      <c r="EG4" s="18">
        <f t="shared" si="2"/>
        <v>11</v>
      </c>
      <c r="EH4" s="18">
        <f t="shared" si="3"/>
        <v>9236</v>
      </c>
      <c r="EI4" s="18">
        <f t="shared" si="4"/>
        <v>641</v>
      </c>
      <c r="EJ4" s="19">
        <f t="shared" si="5"/>
        <v>43.226209048361937</v>
      </c>
      <c r="EK4" s="20">
        <f t="shared" ref="EK4:EK14" si="9">IF(EF4=0,0,(SUM(EH4/EF4)))</f>
        <v>461.8</v>
      </c>
      <c r="EL4" s="20">
        <f t="shared" ref="EL4:EL14" si="10">IF(ED4=0,0,SUM(EI4/ED4))</f>
        <v>80.125</v>
      </c>
      <c r="EM4" s="20">
        <f t="shared" ref="EM4:EM14" si="11">IF(EF4=0,0,SUM(EI4/EF4))</f>
        <v>32.049999999999997</v>
      </c>
      <c r="EN4" s="20">
        <f t="shared" si="6"/>
        <v>11</v>
      </c>
      <c r="EO4" s="20">
        <f t="shared" si="7"/>
        <v>1.375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187</v>
      </c>
      <c r="B5" s="28">
        <v>1290</v>
      </c>
      <c r="C5" s="29">
        <v>3</v>
      </c>
      <c r="D5" s="29">
        <v>1</v>
      </c>
      <c r="E5" s="29">
        <v>98</v>
      </c>
      <c r="F5" s="29">
        <v>1</v>
      </c>
      <c r="G5" s="30"/>
      <c r="H5" s="28">
        <v>936</v>
      </c>
      <c r="I5" s="29">
        <v>2</v>
      </c>
      <c r="J5" s="29">
        <v>0</v>
      </c>
      <c r="K5" s="29">
        <v>72</v>
      </c>
      <c r="L5" s="29">
        <v>1</v>
      </c>
      <c r="M5" s="30"/>
      <c r="N5" s="28">
        <v>1407</v>
      </c>
      <c r="O5" s="29">
        <v>3</v>
      </c>
      <c r="P5" s="29">
        <v>1</v>
      </c>
      <c r="Q5" s="29">
        <v>96</v>
      </c>
      <c r="R5" s="29">
        <v>2</v>
      </c>
      <c r="S5" s="30"/>
      <c r="T5" s="28">
        <v>1487</v>
      </c>
      <c r="U5" s="29">
        <v>3</v>
      </c>
      <c r="V5" s="29">
        <v>2</v>
      </c>
      <c r="W5" s="29">
        <v>113</v>
      </c>
      <c r="X5" s="29">
        <v>3</v>
      </c>
      <c r="Y5" s="30"/>
      <c r="Z5" s="28">
        <v>1464</v>
      </c>
      <c r="AA5" s="29">
        <v>3</v>
      </c>
      <c r="AB5" s="29">
        <v>2</v>
      </c>
      <c r="AC5" s="29">
        <v>102</v>
      </c>
      <c r="AD5" s="29"/>
      <c r="AE5" s="30"/>
      <c r="AF5" s="28">
        <v>1499</v>
      </c>
      <c r="AG5" s="29">
        <v>3</v>
      </c>
      <c r="AH5" s="29">
        <v>2</v>
      </c>
      <c r="AI5" s="29">
        <v>105</v>
      </c>
      <c r="AJ5" s="29">
        <v>1</v>
      </c>
      <c r="AK5" s="30"/>
      <c r="AL5" s="28">
        <v>1166</v>
      </c>
      <c r="AM5" s="29">
        <v>3</v>
      </c>
      <c r="AN5" s="29">
        <v>1</v>
      </c>
      <c r="AO5" s="29">
        <v>79</v>
      </c>
      <c r="AP5" s="29">
        <v>2</v>
      </c>
      <c r="AQ5" s="30"/>
      <c r="AR5" s="28">
        <v>811</v>
      </c>
      <c r="AS5" s="29">
        <v>2</v>
      </c>
      <c r="AT5" s="29">
        <v>0</v>
      </c>
      <c r="AU5" s="29">
        <v>60</v>
      </c>
      <c r="AV5" s="29"/>
      <c r="AW5" s="30"/>
      <c r="AX5" s="28"/>
      <c r="AY5" s="29"/>
      <c r="AZ5" s="29"/>
      <c r="BA5" s="29"/>
      <c r="BB5" s="29"/>
      <c r="BC5" s="30"/>
      <c r="BD5" s="28">
        <v>744</v>
      </c>
      <c r="BE5" s="29">
        <v>2</v>
      </c>
      <c r="BF5" s="29">
        <v>0</v>
      </c>
      <c r="BG5" s="29">
        <v>42</v>
      </c>
      <c r="BH5" s="29">
        <v>3</v>
      </c>
      <c r="BI5" s="30"/>
      <c r="BJ5" s="28">
        <v>1381</v>
      </c>
      <c r="BK5" s="29">
        <v>3</v>
      </c>
      <c r="BL5" s="29">
        <v>1</v>
      </c>
      <c r="BM5" s="29">
        <v>88</v>
      </c>
      <c r="BN5" s="29">
        <v>2</v>
      </c>
      <c r="BO5" s="30"/>
      <c r="BP5" s="28">
        <v>1002</v>
      </c>
      <c r="BQ5" s="29">
        <v>2</v>
      </c>
      <c r="BR5" s="29">
        <v>2</v>
      </c>
      <c r="BS5" s="29">
        <v>95</v>
      </c>
      <c r="BT5" s="29"/>
      <c r="BU5" s="30"/>
      <c r="BV5" s="29">
        <v>863</v>
      </c>
      <c r="BW5" s="30">
        <v>2</v>
      </c>
      <c r="BX5" s="28">
        <v>0</v>
      </c>
      <c r="BY5" s="30">
        <v>54</v>
      </c>
      <c r="BZ5" s="29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29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12</v>
      </c>
      <c r="EE5" s="18">
        <f t="shared" si="0"/>
        <v>4</v>
      </c>
      <c r="EF5" s="18">
        <f t="shared" si="1"/>
        <v>31</v>
      </c>
      <c r="EG5" s="18">
        <f t="shared" si="2"/>
        <v>12</v>
      </c>
      <c r="EH5" s="18">
        <f t="shared" si="3"/>
        <v>14050</v>
      </c>
      <c r="EI5" s="18">
        <f t="shared" si="4"/>
        <v>1004</v>
      </c>
      <c r="EJ5" s="19">
        <f t="shared" si="5"/>
        <v>41.982071713147405</v>
      </c>
      <c r="EK5" s="20">
        <f t="shared" si="9"/>
        <v>453.22580645161293</v>
      </c>
      <c r="EL5" s="20">
        <f t="shared" si="10"/>
        <v>83.666666666666671</v>
      </c>
      <c r="EM5" s="20">
        <f t="shared" si="11"/>
        <v>32.387096774193552</v>
      </c>
      <c r="EN5" s="20">
        <f t="shared" si="6"/>
        <v>15</v>
      </c>
      <c r="EO5" s="20">
        <f t="shared" si="7"/>
        <v>1.25</v>
      </c>
      <c r="EP5" s="18">
        <f t="shared" si="12"/>
        <v>0</v>
      </c>
    </row>
    <row r="6" spans="1:146" x14ac:dyDescent="0.2">
      <c r="A6" s="37" t="s">
        <v>237</v>
      </c>
      <c r="B6" s="28">
        <v>1483</v>
      </c>
      <c r="C6" s="29">
        <v>3</v>
      </c>
      <c r="D6" s="29">
        <v>2</v>
      </c>
      <c r="E6" s="29">
        <v>86</v>
      </c>
      <c r="F6" s="29">
        <v>2</v>
      </c>
      <c r="G6" s="30">
        <v>1</v>
      </c>
      <c r="H6" s="28">
        <v>1002</v>
      </c>
      <c r="I6" s="29">
        <v>2</v>
      </c>
      <c r="J6" s="29">
        <v>2</v>
      </c>
      <c r="K6" s="29">
        <v>46</v>
      </c>
      <c r="L6" s="29">
        <v>3</v>
      </c>
      <c r="M6" s="30"/>
      <c r="N6" s="28">
        <v>1002</v>
      </c>
      <c r="O6" s="29">
        <v>2</v>
      </c>
      <c r="P6" s="29">
        <v>2</v>
      </c>
      <c r="Q6" s="29">
        <v>74</v>
      </c>
      <c r="R6" s="29">
        <v>5</v>
      </c>
      <c r="S6" s="30"/>
      <c r="T6" s="28">
        <v>1002</v>
      </c>
      <c r="U6" s="29">
        <v>2</v>
      </c>
      <c r="V6" s="29">
        <v>2</v>
      </c>
      <c r="W6" s="29">
        <v>56</v>
      </c>
      <c r="X6" s="29">
        <v>4</v>
      </c>
      <c r="Y6" s="30"/>
      <c r="Z6" s="28">
        <v>1450</v>
      </c>
      <c r="AA6" s="29">
        <v>3</v>
      </c>
      <c r="AB6" s="29">
        <v>1</v>
      </c>
      <c r="AC6" s="29">
        <v>67</v>
      </c>
      <c r="AD6" s="29">
        <v>3</v>
      </c>
      <c r="AE6" s="30"/>
      <c r="AF6" s="28">
        <v>1363</v>
      </c>
      <c r="AG6" s="29">
        <v>3</v>
      </c>
      <c r="AH6" s="29">
        <v>1</v>
      </c>
      <c r="AI6" s="29">
        <v>69</v>
      </c>
      <c r="AJ6" s="29">
        <v>2</v>
      </c>
      <c r="AK6" s="30"/>
      <c r="AL6" s="28">
        <v>1002</v>
      </c>
      <c r="AM6" s="29">
        <v>2</v>
      </c>
      <c r="AN6" s="29">
        <v>2</v>
      </c>
      <c r="AO6" s="29">
        <v>46</v>
      </c>
      <c r="AP6" s="29">
        <v>2</v>
      </c>
      <c r="AQ6" s="30"/>
      <c r="AR6" s="28">
        <v>993</v>
      </c>
      <c r="AS6" s="29">
        <v>2</v>
      </c>
      <c r="AT6" s="29">
        <v>0</v>
      </c>
      <c r="AU6" s="29">
        <v>66</v>
      </c>
      <c r="AV6" s="29">
        <v>4</v>
      </c>
      <c r="AW6" s="30"/>
      <c r="AX6" s="28"/>
      <c r="AY6" s="29"/>
      <c r="AZ6" s="29"/>
      <c r="BA6" s="29"/>
      <c r="BB6" s="29"/>
      <c r="BC6" s="30"/>
      <c r="BD6" s="28">
        <v>1002</v>
      </c>
      <c r="BE6" s="29">
        <v>2</v>
      </c>
      <c r="BF6" s="29">
        <v>2</v>
      </c>
      <c r="BG6" s="29">
        <v>44</v>
      </c>
      <c r="BH6" s="29">
        <v>3</v>
      </c>
      <c r="BI6" s="30">
        <v>1</v>
      </c>
      <c r="BJ6" s="28">
        <v>1002</v>
      </c>
      <c r="BK6" s="29">
        <v>2</v>
      </c>
      <c r="BL6" s="29">
        <v>2</v>
      </c>
      <c r="BM6" s="29">
        <v>36</v>
      </c>
      <c r="BN6" s="29">
        <v>5</v>
      </c>
      <c r="BO6" s="30"/>
      <c r="BP6" s="28">
        <v>1002</v>
      </c>
      <c r="BQ6" s="29">
        <v>2</v>
      </c>
      <c r="BR6" s="29">
        <v>2</v>
      </c>
      <c r="BS6" s="29">
        <v>52</v>
      </c>
      <c r="BT6" s="29">
        <v>6</v>
      </c>
      <c r="BU6" s="30">
        <v>1</v>
      </c>
      <c r="BV6" s="29">
        <v>1002</v>
      </c>
      <c r="BW6" s="30">
        <v>2</v>
      </c>
      <c r="BX6" s="28">
        <v>2</v>
      </c>
      <c r="BY6" s="30">
        <v>49</v>
      </c>
      <c r="BZ6" s="29">
        <v>2</v>
      </c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29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12</v>
      </c>
      <c r="EE6" s="18">
        <f t="shared" si="0"/>
        <v>9</v>
      </c>
      <c r="EF6" s="18">
        <f t="shared" si="1"/>
        <v>27</v>
      </c>
      <c r="EG6" s="18">
        <f t="shared" si="2"/>
        <v>20</v>
      </c>
      <c r="EH6" s="18">
        <f t="shared" si="3"/>
        <v>13305</v>
      </c>
      <c r="EI6" s="18">
        <f t="shared" si="4"/>
        <v>691</v>
      </c>
      <c r="EJ6" s="19">
        <f t="shared" si="5"/>
        <v>57.764109985528222</v>
      </c>
      <c r="EK6" s="20">
        <f t="shared" si="9"/>
        <v>492.77777777777777</v>
      </c>
      <c r="EL6" s="20">
        <f t="shared" si="10"/>
        <v>57.583333333333336</v>
      </c>
      <c r="EM6" s="20">
        <f t="shared" si="11"/>
        <v>25.592592592592592</v>
      </c>
      <c r="EN6" s="20">
        <f t="shared" si="6"/>
        <v>41</v>
      </c>
      <c r="EO6" s="20">
        <f t="shared" si="7"/>
        <v>3.4166666666666665</v>
      </c>
      <c r="EP6" s="18">
        <f t="shared" si="12"/>
        <v>3</v>
      </c>
    </row>
    <row r="7" spans="1:146" x14ac:dyDescent="0.2">
      <c r="A7" s="27" t="s">
        <v>238</v>
      </c>
      <c r="B7" s="28">
        <v>721</v>
      </c>
      <c r="C7" s="29">
        <v>2</v>
      </c>
      <c r="D7" s="29">
        <v>0</v>
      </c>
      <c r="E7" s="29">
        <v>54</v>
      </c>
      <c r="F7" s="29"/>
      <c r="G7" s="30"/>
      <c r="H7" s="28"/>
      <c r="I7" s="29"/>
      <c r="J7" s="29"/>
      <c r="K7" s="29"/>
      <c r="L7" s="29"/>
      <c r="M7" s="30"/>
      <c r="N7" s="28">
        <v>687</v>
      </c>
      <c r="O7" s="29">
        <v>2</v>
      </c>
      <c r="P7" s="29">
        <v>0</v>
      </c>
      <c r="Q7" s="29">
        <v>54</v>
      </c>
      <c r="R7" s="29"/>
      <c r="S7" s="30"/>
      <c r="T7" s="28">
        <v>746</v>
      </c>
      <c r="U7" s="29">
        <v>2</v>
      </c>
      <c r="V7" s="29">
        <v>0</v>
      </c>
      <c r="W7" s="29">
        <v>57</v>
      </c>
      <c r="X7" s="29"/>
      <c r="Y7" s="30"/>
      <c r="Z7" s="28">
        <v>581</v>
      </c>
      <c r="AA7" s="29">
        <v>2</v>
      </c>
      <c r="AB7" s="29">
        <v>0</v>
      </c>
      <c r="AC7" s="29">
        <v>45</v>
      </c>
      <c r="AD7" s="29"/>
      <c r="AE7" s="30"/>
      <c r="AF7" s="28">
        <v>752</v>
      </c>
      <c r="AG7" s="29">
        <v>2</v>
      </c>
      <c r="AH7" s="29">
        <v>0</v>
      </c>
      <c r="AI7" s="29">
        <v>60</v>
      </c>
      <c r="AJ7" s="29"/>
      <c r="AK7" s="30"/>
      <c r="AL7" s="28">
        <v>792</v>
      </c>
      <c r="AM7" s="29">
        <v>2</v>
      </c>
      <c r="AN7" s="29">
        <v>0</v>
      </c>
      <c r="AO7" s="29">
        <v>57</v>
      </c>
      <c r="AP7" s="29">
        <v>1</v>
      </c>
      <c r="AQ7" s="30"/>
      <c r="AR7" s="28">
        <v>1491</v>
      </c>
      <c r="AS7" s="29">
        <v>3</v>
      </c>
      <c r="AT7" s="29">
        <v>1</v>
      </c>
      <c r="AU7" s="29">
        <v>158</v>
      </c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>
        <v>1318</v>
      </c>
      <c r="BK7" s="29">
        <v>3</v>
      </c>
      <c r="BL7" s="29">
        <v>1</v>
      </c>
      <c r="BM7" s="29">
        <v>109</v>
      </c>
      <c r="BN7" s="29"/>
      <c r="BO7" s="30"/>
      <c r="BP7" s="28">
        <v>766</v>
      </c>
      <c r="BQ7" s="29">
        <v>2</v>
      </c>
      <c r="BR7" s="29">
        <v>0</v>
      </c>
      <c r="BS7" s="29">
        <v>57</v>
      </c>
      <c r="BT7" s="29"/>
      <c r="BU7" s="30"/>
      <c r="BV7" s="29">
        <v>614</v>
      </c>
      <c r="BW7" s="30">
        <v>2</v>
      </c>
      <c r="BX7" s="28">
        <v>0</v>
      </c>
      <c r="BY7" s="30">
        <v>54</v>
      </c>
      <c r="BZ7" s="29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29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10</v>
      </c>
      <c r="EE7" s="18">
        <f t="shared" si="0"/>
        <v>0</v>
      </c>
      <c r="EF7" s="18">
        <f t="shared" si="1"/>
        <v>22</v>
      </c>
      <c r="EG7" s="18">
        <f t="shared" si="2"/>
        <v>2</v>
      </c>
      <c r="EH7" s="18">
        <f t="shared" si="3"/>
        <v>8468</v>
      </c>
      <c r="EI7" s="18">
        <f t="shared" si="4"/>
        <v>705</v>
      </c>
      <c r="EJ7" s="19">
        <f t="shared" si="5"/>
        <v>36.034042553191483</v>
      </c>
      <c r="EK7" s="20">
        <f t="shared" si="9"/>
        <v>384.90909090909093</v>
      </c>
      <c r="EL7" s="20">
        <f t="shared" si="10"/>
        <v>70.5</v>
      </c>
      <c r="EM7" s="20">
        <f t="shared" si="11"/>
        <v>32.045454545454547</v>
      </c>
      <c r="EN7" s="20">
        <f t="shared" si="6"/>
        <v>1</v>
      </c>
      <c r="EO7" s="20">
        <f t="shared" si="7"/>
        <v>0.1</v>
      </c>
      <c r="EP7" s="18">
        <f t="shared" si="12"/>
        <v>0</v>
      </c>
    </row>
    <row r="8" spans="1:146" x14ac:dyDescent="0.2">
      <c r="A8" s="27" t="s">
        <v>239</v>
      </c>
      <c r="B8" s="28">
        <v>485</v>
      </c>
      <c r="C8" s="29">
        <v>2</v>
      </c>
      <c r="D8" s="29">
        <v>0</v>
      </c>
      <c r="E8" s="29">
        <v>36</v>
      </c>
      <c r="F8" s="29"/>
      <c r="G8" s="30"/>
      <c r="H8" s="28">
        <v>886</v>
      </c>
      <c r="I8" s="29">
        <v>2</v>
      </c>
      <c r="J8" s="29">
        <v>0</v>
      </c>
      <c r="K8" s="29">
        <v>72</v>
      </c>
      <c r="L8" s="29"/>
      <c r="M8" s="30"/>
      <c r="N8" s="28">
        <v>830</v>
      </c>
      <c r="O8" s="29">
        <v>2</v>
      </c>
      <c r="P8" s="29">
        <v>0</v>
      </c>
      <c r="Q8" s="29">
        <v>60</v>
      </c>
      <c r="R8" s="29"/>
      <c r="S8" s="30"/>
      <c r="T8" s="28">
        <v>1350</v>
      </c>
      <c r="U8" s="29">
        <v>3</v>
      </c>
      <c r="V8" s="29">
        <v>1</v>
      </c>
      <c r="W8" s="29">
        <v>101</v>
      </c>
      <c r="X8" s="29">
        <v>4</v>
      </c>
      <c r="Y8" s="30"/>
      <c r="Z8" s="28">
        <v>916</v>
      </c>
      <c r="AA8" s="29">
        <v>2</v>
      </c>
      <c r="AB8" s="29">
        <v>0</v>
      </c>
      <c r="AC8" s="29">
        <v>54</v>
      </c>
      <c r="AD8" s="29">
        <v>1</v>
      </c>
      <c r="AE8" s="30"/>
      <c r="AF8" s="28">
        <v>964</v>
      </c>
      <c r="AG8" s="29">
        <v>2</v>
      </c>
      <c r="AH8" s="29">
        <v>0</v>
      </c>
      <c r="AI8" s="29">
        <v>60</v>
      </c>
      <c r="AJ8" s="29">
        <v>1</v>
      </c>
      <c r="AK8" s="30"/>
      <c r="AL8" s="28">
        <v>930</v>
      </c>
      <c r="AM8" s="29">
        <v>2</v>
      </c>
      <c r="AN8" s="29">
        <v>0</v>
      </c>
      <c r="AO8" s="29">
        <v>57</v>
      </c>
      <c r="AP8" s="29">
        <v>1</v>
      </c>
      <c r="AQ8" s="30"/>
      <c r="AR8" s="28">
        <v>1447</v>
      </c>
      <c r="AS8" s="29">
        <v>3</v>
      </c>
      <c r="AT8" s="29">
        <v>2</v>
      </c>
      <c r="AU8" s="29">
        <v>92</v>
      </c>
      <c r="AV8" s="29">
        <v>1</v>
      </c>
      <c r="AW8" s="30"/>
      <c r="AX8" s="28"/>
      <c r="AY8" s="29"/>
      <c r="AZ8" s="29"/>
      <c r="BA8" s="29"/>
      <c r="BB8" s="29"/>
      <c r="BC8" s="30"/>
      <c r="BD8" s="28">
        <v>794</v>
      </c>
      <c r="BE8" s="29">
        <v>2</v>
      </c>
      <c r="BF8" s="29">
        <v>0</v>
      </c>
      <c r="BG8" s="29">
        <v>57</v>
      </c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>
        <v>1341</v>
      </c>
      <c r="BW8" s="30">
        <v>3</v>
      </c>
      <c r="BX8" s="28">
        <v>1</v>
      </c>
      <c r="BY8" s="30">
        <v>84</v>
      </c>
      <c r="BZ8" s="29">
        <v>2</v>
      </c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29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10</v>
      </c>
      <c r="EE8" s="18">
        <f t="shared" si="0"/>
        <v>1</v>
      </c>
      <c r="EF8" s="18">
        <f t="shared" si="1"/>
        <v>23</v>
      </c>
      <c r="EG8" s="18">
        <f t="shared" si="2"/>
        <v>4</v>
      </c>
      <c r="EH8" s="18">
        <f t="shared" si="3"/>
        <v>9943</v>
      </c>
      <c r="EI8" s="18">
        <f t="shared" si="4"/>
        <v>673</v>
      </c>
      <c r="EJ8" s="19">
        <f t="shared" si="5"/>
        <v>44.322436849925708</v>
      </c>
      <c r="EK8" s="20">
        <f t="shared" si="9"/>
        <v>432.30434782608694</v>
      </c>
      <c r="EL8" s="20">
        <f t="shared" si="10"/>
        <v>67.3</v>
      </c>
      <c r="EM8" s="20">
        <f t="shared" si="11"/>
        <v>29.260869565217391</v>
      </c>
      <c r="EN8" s="20">
        <f t="shared" si="6"/>
        <v>10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240</v>
      </c>
      <c r="B9" s="28"/>
      <c r="C9" s="29"/>
      <c r="D9" s="29"/>
      <c r="E9" s="29"/>
      <c r="F9" s="29"/>
      <c r="G9" s="30"/>
      <c r="H9" s="28">
        <v>944</v>
      </c>
      <c r="I9" s="29">
        <v>2</v>
      </c>
      <c r="J9" s="29">
        <v>0</v>
      </c>
      <c r="K9" s="29">
        <v>66</v>
      </c>
      <c r="L9" s="29">
        <v>1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30"/>
      <c r="BX9" s="28"/>
      <c r="BY9" s="30"/>
      <c r="BZ9" s="29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29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944</v>
      </c>
      <c r="EI9" s="18">
        <f t="shared" si="4"/>
        <v>66</v>
      </c>
      <c r="EJ9" s="19">
        <f t="shared" si="5"/>
        <v>42.909090909090907</v>
      </c>
      <c r="EK9" s="20">
        <f t="shared" si="9"/>
        <v>472</v>
      </c>
      <c r="EL9" s="20">
        <f t="shared" si="10"/>
        <v>66</v>
      </c>
      <c r="EM9" s="20">
        <f t="shared" si="11"/>
        <v>33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 t="s">
        <v>288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>
        <v>1483</v>
      </c>
      <c r="AA10" s="29">
        <v>3</v>
      </c>
      <c r="AB10" s="29">
        <v>2</v>
      </c>
      <c r="AC10" s="29">
        <v>161</v>
      </c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30"/>
      <c r="BX10" s="28"/>
      <c r="BY10" s="30"/>
      <c r="BZ10" s="29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29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3</v>
      </c>
      <c r="EG10" s="18">
        <f t="shared" si="2"/>
        <v>2</v>
      </c>
      <c r="EH10" s="18">
        <f t="shared" si="3"/>
        <v>1483</v>
      </c>
      <c r="EI10" s="18">
        <f t="shared" si="4"/>
        <v>161</v>
      </c>
      <c r="EJ10" s="19">
        <f t="shared" si="5"/>
        <v>27.633540372670808</v>
      </c>
      <c r="EK10" s="20">
        <f t="shared" si="9"/>
        <v>494.33333333333331</v>
      </c>
      <c r="EL10" s="20">
        <f t="shared" si="10"/>
        <v>161</v>
      </c>
      <c r="EM10" s="20">
        <f t="shared" si="11"/>
        <v>53.666666666666664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 t="s">
        <v>303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>
        <v>1002</v>
      </c>
      <c r="AG11" s="29">
        <v>2</v>
      </c>
      <c r="AH11" s="29">
        <v>2</v>
      </c>
      <c r="AI11" s="29">
        <v>59</v>
      </c>
      <c r="AJ11" s="29">
        <v>2</v>
      </c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9"/>
      <c r="BW11" s="29"/>
      <c r="BX11" s="29"/>
      <c r="BY11" s="30"/>
      <c r="BZ11" s="28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1</v>
      </c>
      <c r="EE11" s="18">
        <f t="shared" si="0"/>
        <v>1</v>
      </c>
      <c r="EF11" s="18">
        <f t="shared" si="1"/>
        <v>2</v>
      </c>
      <c r="EG11" s="18">
        <f t="shared" si="2"/>
        <v>2</v>
      </c>
      <c r="EH11" s="18">
        <f t="shared" si="3"/>
        <v>1002</v>
      </c>
      <c r="EI11" s="18">
        <f t="shared" si="4"/>
        <v>59</v>
      </c>
      <c r="EJ11" s="19">
        <f t="shared" si="5"/>
        <v>50.949152542372879</v>
      </c>
      <c r="EK11" s="20">
        <f t="shared" si="9"/>
        <v>501</v>
      </c>
      <c r="EL11" s="20">
        <f t="shared" si="10"/>
        <v>59</v>
      </c>
      <c r="EM11" s="20">
        <f t="shared" si="11"/>
        <v>29.5</v>
      </c>
      <c r="EN11" s="20">
        <f t="shared" si="6"/>
        <v>2</v>
      </c>
      <c r="EO11" s="20">
        <f t="shared" si="7"/>
        <v>2</v>
      </c>
      <c r="EP11" s="18">
        <f t="shared" si="12"/>
        <v>0</v>
      </c>
    </row>
    <row r="12" spans="1:146" x14ac:dyDescent="0.2">
      <c r="A12" s="37" t="s">
        <v>319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>
        <v>726</v>
      </c>
      <c r="AS12" s="29">
        <v>2</v>
      </c>
      <c r="AT12" s="29">
        <v>0</v>
      </c>
      <c r="AU12" s="29">
        <v>54</v>
      </c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9"/>
      <c r="BW12" s="29"/>
      <c r="BX12" s="29"/>
      <c r="BY12" s="30"/>
      <c r="BZ12" s="28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1</v>
      </c>
      <c r="EE12" s="18">
        <f t="shared" si="0"/>
        <v>0</v>
      </c>
      <c r="EF12" s="18">
        <f t="shared" si="1"/>
        <v>2</v>
      </c>
      <c r="EG12" s="18">
        <f t="shared" si="2"/>
        <v>0</v>
      </c>
      <c r="EH12" s="18">
        <f t="shared" si="3"/>
        <v>726</v>
      </c>
      <c r="EI12" s="18">
        <f t="shared" si="4"/>
        <v>54</v>
      </c>
      <c r="EJ12" s="19">
        <f t="shared" si="5"/>
        <v>40.333333333333336</v>
      </c>
      <c r="EK12" s="20">
        <f t="shared" si="9"/>
        <v>363</v>
      </c>
      <c r="EL12" s="20">
        <f t="shared" si="10"/>
        <v>54</v>
      </c>
      <c r="EM12" s="20">
        <f t="shared" si="11"/>
        <v>27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 t="s">
        <v>339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>
        <v>1401</v>
      </c>
      <c r="BE13" s="29">
        <v>3</v>
      </c>
      <c r="BF13" s="29">
        <v>1</v>
      </c>
      <c r="BG13" s="29">
        <v>81</v>
      </c>
      <c r="BH13" s="29">
        <v>2</v>
      </c>
      <c r="BI13" s="30"/>
      <c r="BJ13" s="28">
        <v>1002</v>
      </c>
      <c r="BK13" s="29">
        <v>2</v>
      </c>
      <c r="BL13" s="29">
        <v>2</v>
      </c>
      <c r="BM13" s="29">
        <v>57</v>
      </c>
      <c r="BN13" s="29">
        <v>2</v>
      </c>
      <c r="BO13" s="30">
        <v>1</v>
      </c>
      <c r="BP13" s="28">
        <v>1486</v>
      </c>
      <c r="BQ13" s="29">
        <v>3</v>
      </c>
      <c r="BR13" s="29">
        <v>1</v>
      </c>
      <c r="BS13" s="29">
        <v>84</v>
      </c>
      <c r="BT13" s="29">
        <v>5</v>
      </c>
      <c r="BU13" s="30"/>
      <c r="BV13" s="29">
        <v>1449</v>
      </c>
      <c r="BW13" s="29">
        <v>3</v>
      </c>
      <c r="BX13" s="29">
        <v>2</v>
      </c>
      <c r="BY13" s="30">
        <v>98</v>
      </c>
      <c r="BZ13" s="28">
        <v>1</v>
      </c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4</v>
      </c>
      <c r="EE13" s="18">
        <f t="shared" si="0"/>
        <v>2</v>
      </c>
      <c r="EF13" s="18">
        <f t="shared" si="1"/>
        <v>11</v>
      </c>
      <c r="EG13" s="18">
        <f t="shared" si="2"/>
        <v>6</v>
      </c>
      <c r="EH13" s="18">
        <f t="shared" si="3"/>
        <v>5338</v>
      </c>
      <c r="EI13" s="18">
        <f t="shared" si="4"/>
        <v>320</v>
      </c>
      <c r="EJ13" s="19">
        <f t="shared" si="5"/>
        <v>50.043749999999996</v>
      </c>
      <c r="EK13" s="20">
        <f t="shared" si="9"/>
        <v>485.27272727272725</v>
      </c>
      <c r="EL13" s="20">
        <f t="shared" si="10"/>
        <v>80</v>
      </c>
      <c r="EM13" s="20">
        <f t="shared" si="11"/>
        <v>29.09090909090909</v>
      </c>
      <c r="EN13" s="20">
        <f t="shared" si="6"/>
        <v>10</v>
      </c>
      <c r="EO13" s="20">
        <f t="shared" si="7"/>
        <v>2.5</v>
      </c>
      <c r="EP13" s="18">
        <f t="shared" si="12"/>
        <v>1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1</v>
      </c>
      <c r="BZ17" s="5">
        <f>IF(BY3=0,1,0)</f>
        <v>0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1</v>
      </c>
      <c r="BN18" s="5">
        <f t="shared" ref="BN18:BN28" si="55">IF(BM4=0,1,0)</f>
        <v>0</v>
      </c>
      <c r="BO18" s="5">
        <f t="shared" ref="BO18:BO28" si="56">IF(BJ30=1,(SUM(BM18-BN18)),0)</f>
        <v>0</v>
      </c>
      <c r="BP18" s="5">
        <f t="shared" si="24"/>
        <v>1</v>
      </c>
      <c r="BT18" s="5">
        <f t="shared" ref="BT18:BT28" si="57">IF(BS4=0,1,0)</f>
        <v>0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1</v>
      </c>
      <c r="BT19" s="5">
        <f t="shared" si="57"/>
        <v>0</v>
      </c>
      <c r="BU19" s="5">
        <f t="shared" si="58"/>
        <v>0</v>
      </c>
      <c r="BV19" s="5">
        <f t="shared" si="25"/>
        <v>1</v>
      </c>
      <c r="BZ19" s="5">
        <f t="shared" si="59"/>
        <v>0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1</v>
      </c>
      <c r="AV20" s="5">
        <f t="shared" si="49"/>
        <v>0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1</v>
      </c>
      <c r="BH20" s="5">
        <f t="shared" si="53"/>
        <v>0</v>
      </c>
      <c r="BI20" s="5">
        <f t="shared" si="54"/>
        <v>0</v>
      </c>
      <c r="BJ20" s="5">
        <f t="shared" si="23"/>
        <v>1</v>
      </c>
      <c r="BN20" s="5">
        <f t="shared" si="55"/>
        <v>0</v>
      </c>
      <c r="BO20" s="5">
        <f t="shared" si="56"/>
        <v>0</v>
      </c>
      <c r="BP20" s="5">
        <f t="shared" si="24"/>
        <v>1</v>
      </c>
      <c r="BT20" s="5">
        <f t="shared" si="57"/>
        <v>0</v>
      </c>
      <c r="BU20" s="5">
        <f t="shared" si="58"/>
        <v>0</v>
      </c>
      <c r="BV20" s="5">
        <f t="shared" si="25"/>
        <v>1</v>
      </c>
      <c r="BZ20" s="5">
        <f t="shared" si="59"/>
        <v>0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1</v>
      </c>
      <c r="BT21" s="5">
        <f t="shared" si="57"/>
        <v>0</v>
      </c>
      <c r="BU21" s="5">
        <f t="shared" si="58"/>
        <v>0</v>
      </c>
      <c r="BV21" s="5">
        <f t="shared" si="25"/>
        <v>1</v>
      </c>
      <c r="BZ21" s="5">
        <f t="shared" si="59"/>
        <v>0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1</v>
      </c>
      <c r="BZ22" s="5">
        <f t="shared" si="59"/>
        <v>0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1</v>
      </c>
      <c r="AV26" s="5">
        <f t="shared" si="49"/>
        <v>0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1</v>
      </c>
      <c r="BH27" s="5">
        <f t="shared" si="53"/>
        <v>0</v>
      </c>
      <c r="BI27" s="5">
        <f t="shared" si="54"/>
        <v>0</v>
      </c>
      <c r="BJ27" s="5">
        <f t="shared" si="23"/>
        <v>1</v>
      </c>
      <c r="BN27" s="5">
        <f t="shared" si="55"/>
        <v>0</v>
      </c>
      <c r="BO27" s="5">
        <f t="shared" si="56"/>
        <v>0</v>
      </c>
      <c r="BP27" s="5">
        <f t="shared" si="24"/>
        <v>1</v>
      </c>
      <c r="BT27" s="5">
        <f t="shared" si="57"/>
        <v>0</v>
      </c>
      <c r="BU27" s="5">
        <f t="shared" si="58"/>
        <v>0</v>
      </c>
      <c r="BV27" s="5">
        <f t="shared" si="25"/>
        <v>1</v>
      </c>
      <c r="BZ27" s="5">
        <f t="shared" si="59"/>
        <v>0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1</v>
      </c>
      <c r="AM29" s="14"/>
      <c r="AN29" s="14"/>
      <c r="AO29" s="14"/>
      <c r="AP29" s="14"/>
      <c r="AQ29" s="14"/>
      <c r="AR29" s="14">
        <f>IF(AT3=2,1,0)</f>
        <v>1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1</v>
      </c>
      <c r="BK29" s="14"/>
      <c r="BL29" s="14"/>
      <c r="BM29" s="14"/>
      <c r="BN29" s="14"/>
      <c r="BO29" s="14"/>
      <c r="BP29" s="14">
        <f>IF(BR3=2,1,0)</f>
        <v>1</v>
      </c>
      <c r="BQ29" s="14"/>
      <c r="BR29" s="14"/>
      <c r="BS29" s="14"/>
      <c r="BT29" s="14"/>
      <c r="BU29" s="14"/>
      <c r="BV29" s="14">
        <f>IF(BX3=2,1,0)</f>
        <v>1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1</v>
      </c>
      <c r="BE30" s="14"/>
      <c r="BF30" s="14"/>
      <c r="BG30" s="14"/>
      <c r="BH30" s="14"/>
      <c r="BI30" s="14"/>
      <c r="BJ30" s="14">
        <f t="shared" ref="BJ30:BJ40" si="89">IF(BL4=2,1,0)</f>
        <v>1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1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1</v>
      </c>
      <c r="BE32" s="14"/>
      <c r="BF32" s="14"/>
      <c r="BG32" s="14"/>
      <c r="BH32" s="14"/>
      <c r="BI32" s="14"/>
      <c r="BJ32" s="14">
        <f t="shared" si="89"/>
        <v>1</v>
      </c>
      <c r="BK32" s="14"/>
      <c r="BL32" s="14"/>
      <c r="BM32" s="14"/>
      <c r="BN32" s="14"/>
      <c r="BO32" s="14"/>
      <c r="BP32" s="14">
        <f t="shared" si="90"/>
        <v>1</v>
      </c>
      <c r="BQ32" s="14"/>
      <c r="BR32" s="14"/>
      <c r="BS32" s="14"/>
      <c r="BT32" s="14"/>
      <c r="BU32" s="14"/>
      <c r="BV32" s="14">
        <f t="shared" si="91"/>
        <v>1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1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1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1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1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1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3</v>
      </c>
      <c r="N41" s="5">
        <f>SUM(N29:N40)</f>
        <v>3</v>
      </c>
      <c r="T41" s="5">
        <f>SUM(T29:T40)</f>
        <v>4</v>
      </c>
      <c r="Z41" s="5">
        <f>SUM(Z29:Z40)</f>
        <v>3</v>
      </c>
      <c r="AF41" s="5">
        <f>SUM(AF29:AF40)</f>
        <v>2</v>
      </c>
      <c r="AL41" s="5">
        <f>SUM(AL29:AL40)</f>
        <v>2</v>
      </c>
      <c r="AR41" s="5">
        <f>SUM(AR29:AR40)</f>
        <v>2</v>
      </c>
      <c r="AX41" s="5">
        <f>SUM(AX29:AX40)</f>
        <v>0</v>
      </c>
      <c r="BD41" s="5">
        <f>SUM(BD29:BD40)</f>
        <v>2</v>
      </c>
      <c r="BJ41" s="5">
        <f>SUM(BJ29:BJ40)</f>
        <v>4</v>
      </c>
      <c r="BP41" s="5">
        <f>SUM(BP29:BP40)</f>
        <v>3</v>
      </c>
      <c r="BV41" s="5">
        <f>SUM(BV29:BV40)</f>
        <v>3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2</v>
      </c>
      <c r="Z42" s="5">
        <v>2</v>
      </c>
      <c r="AF42" s="5">
        <v>0</v>
      </c>
      <c r="AL42" s="5">
        <v>2</v>
      </c>
      <c r="AR42" s="5">
        <v>1</v>
      </c>
      <c r="AX42" s="5">
        <v>2</v>
      </c>
      <c r="BD42" s="5">
        <v>0</v>
      </c>
      <c r="BJ42" s="5">
        <v>1</v>
      </c>
      <c r="BP42" s="5">
        <v>2</v>
      </c>
      <c r="BX42" s="5">
        <v>1</v>
      </c>
      <c r="CF42" s="5">
        <v>3</v>
      </c>
      <c r="CL42" s="5">
        <v>1</v>
      </c>
      <c r="CR42" s="5">
        <v>2</v>
      </c>
      <c r="CX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P42"/>
  <sheetViews>
    <sheetView showGridLines="0" workbookViewId="0">
      <pane xSplit="1" topLeftCell="BV1" activePane="topRight" state="frozen"/>
      <selection pane="topRight" activeCell="CH3" sqref="CH3:CK13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132</v>
      </c>
      <c r="B1" s="176" t="s">
        <v>22</v>
      </c>
      <c r="C1" s="176"/>
      <c r="D1" s="176"/>
      <c r="E1" s="176"/>
      <c r="F1" s="176"/>
      <c r="G1" s="176"/>
      <c r="H1" s="176" t="s">
        <v>23</v>
      </c>
      <c r="I1" s="176"/>
      <c r="J1" s="176"/>
      <c r="K1" s="176"/>
      <c r="L1" s="176"/>
      <c r="M1" s="176"/>
      <c r="N1" s="176" t="s">
        <v>24</v>
      </c>
      <c r="O1" s="176"/>
      <c r="P1" s="176"/>
      <c r="Q1" s="176"/>
      <c r="R1" s="176"/>
      <c r="S1" s="176"/>
      <c r="T1" s="176" t="s">
        <v>25</v>
      </c>
      <c r="U1" s="176"/>
      <c r="V1" s="176"/>
      <c r="W1" s="176"/>
      <c r="X1" s="176"/>
      <c r="Y1" s="176"/>
      <c r="Z1" s="176" t="s">
        <v>26</v>
      </c>
      <c r="AA1" s="176"/>
      <c r="AB1" s="176"/>
      <c r="AC1" s="176"/>
      <c r="AD1" s="176"/>
      <c r="AE1" s="176"/>
      <c r="AF1" s="176" t="s">
        <v>27</v>
      </c>
      <c r="AG1" s="176"/>
      <c r="AH1" s="176"/>
      <c r="AI1" s="176"/>
      <c r="AJ1" s="176"/>
      <c r="AK1" s="176"/>
      <c r="AL1" s="176" t="s">
        <v>28</v>
      </c>
      <c r="AM1" s="176"/>
      <c r="AN1" s="176"/>
      <c r="AO1" s="176"/>
      <c r="AP1" s="176"/>
      <c r="AQ1" s="176"/>
      <c r="AR1" s="176" t="s">
        <v>29</v>
      </c>
      <c r="AS1" s="176"/>
      <c r="AT1" s="176"/>
      <c r="AU1" s="176"/>
      <c r="AV1" s="176"/>
      <c r="AW1" s="176"/>
      <c r="AX1" s="176" t="s">
        <v>30</v>
      </c>
      <c r="AY1" s="176"/>
      <c r="AZ1" s="176"/>
      <c r="BA1" s="176"/>
      <c r="BB1" s="176"/>
      <c r="BC1" s="176"/>
      <c r="BD1" s="176" t="s">
        <v>31</v>
      </c>
      <c r="BE1" s="176"/>
      <c r="BF1" s="176"/>
      <c r="BG1" s="176"/>
      <c r="BH1" s="176"/>
      <c r="BI1" s="176"/>
      <c r="BJ1" s="176" t="s">
        <v>32</v>
      </c>
      <c r="BK1" s="176"/>
      <c r="BL1" s="176"/>
      <c r="BM1" s="176"/>
      <c r="BN1" s="176"/>
      <c r="BO1" s="176"/>
      <c r="BP1" s="176" t="s">
        <v>33</v>
      </c>
      <c r="BQ1" s="176"/>
      <c r="BR1" s="176"/>
      <c r="BS1" s="176"/>
      <c r="BT1" s="176"/>
      <c r="BU1" s="176"/>
      <c r="BV1" s="176" t="s">
        <v>34</v>
      </c>
      <c r="BW1" s="176"/>
      <c r="BX1" s="176"/>
      <c r="BY1" s="176"/>
      <c r="BZ1" s="176"/>
      <c r="CA1" s="176"/>
      <c r="CB1" s="176" t="s">
        <v>35</v>
      </c>
      <c r="CC1" s="176"/>
      <c r="CD1" s="176"/>
      <c r="CE1" s="176"/>
      <c r="CF1" s="176"/>
      <c r="CG1" s="176"/>
      <c r="CH1" s="176" t="s">
        <v>36</v>
      </c>
      <c r="CI1" s="176"/>
      <c r="CJ1" s="176"/>
      <c r="CK1" s="176"/>
      <c r="CL1" s="176"/>
      <c r="CM1" s="176"/>
      <c r="CN1" s="176" t="s">
        <v>37</v>
      </c>
      <c r="CO1" s="176"/>
      <c r="CP1" s="176"/>
      <c r="CQ1" s="176"/>
      <c r="CR1" s="176"/>
      <c r="CS1" s="176"/>
      <c r="CT1" s="176" t="s">
        <v>38</v>
      </c>
      <c r="CU1" s="176"/>
      <c r="CV1" s="176"/>
      <c r="CW1" s="176"/>
      <c r="CX1" s="176"/>
      <c r="CY1" s="176"/>
      <c r="CZ1" s="176" t="s">
        <v>39</v>
      </c>
      <c r="DA1" s="176"/>
      <c r="DB1" s="176"/>
      <c r="DC1" s="176"/>
      <c r="DD1" s="176"/>
      <c r="DE1" s="176"/>
      <c r="DF1" s="176" t="s">
        <v>40</v>
      </c>
      <c r="DG1" s="176"/>
      <c r="DH1" s="176"/>
      <c r="DI1" s="176"/>
      <c r="DJ1" s="176"/>
      <c r="DK1" s="176"/>
      <c r="DL1" s="176" t="s">
        <v>41</v>
      </c>
      <c r="DM1" s="176"/>
      <c r="DN1" s="176"/>
      <c r="DO1" s="176"/>
      <c r="DP1" s="176"/>
      <c r="DQ1" s="176"/>
      <c r="DR1" s="176" t="s">
        <v>42</v>
      </c>
      <c r="DS1" s="176"/>
      <c r="DT1" s="176"/>
      <c r="DU1" s="176"/>
      <c r="DV1" s="176"/>
      <c r="DW1" s="176"/>
      <c r="DX1" s="176" t="s">
        <v>43</v>
      </c>
      <c r="DY1" s="176"/>
      <c r="DZ1" s="176"/>
      <c r="EA1" s="176"/>
      <c r="EB1" s="176"/>
      <c r="EC1" s="17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164</v>
      </c>
      <c r="B3" s="24">
        <v>1439</v>
      </c>
      <c r="C3" s="26">
        <v>3</v>
      </c>
      <c r="D3" s="26">
        <v>1</v>
      </c>
      <c r="E3" s="26">
        <v>129</v>
      </c>
      <c r="F3" s="26">
        <v>3</v>
      </c>
      <c r="G3" s="25"/>
      <c r="H3" s="24">
        <v>851</v>
      </c>
      <c r="I3" s="26">
        <v>2</v>
      </c>
      <c r="J3" s="26">
        <v>0</v>
      </c>
      <c r="K3" s="26">
        <v>39</v>
      </c>
      <c r="L3" s="26">
        <v>3</v>
      </c>
      <c r="M3" s="25"/>
      <c r="N3" s="24">
        <v>502</v>
      </c>
      <c r="O3" s="26">
        <v>2</v>
      </c>
      <c r="P3" s="26">
        <v>0</v>
      </c>
      <c r="Q3" s="26">
        <v>56</v>
      </c>
      <c r="R3" s="26"/>
      <c r="S3" s="25"/>
      <c r="T3" s="24">
        <v>1463</v>
      </c>
      <c r="U3" s="26">
        <v>3</v>
      </c>
      <c r="V3" s="26">
        <v>2</v>
      </c>
      <c r="W3" s="26">
        <v>98</v>
      </c>
      <c r="X3" s="26">
        <v>4</v>
      </c>
      <c r="Y3" s="25"/>
      <c r="Z3" s="24">
        <v>879</v>
      </c>
      <c r="AA3" s="26">
        <v>2</v>
      </c>
      <c r="AB3" s="26">
        <v>0</v>
      </c>
      <c r="AC3" s="26">
        <v>54</v>
      </c>
      <c r="AD3" s="26">
        <v>2</v>
      </c>
      <c r="AE3" s="25"/>
      <c r="AF3" s="24"/>
      <c r="AG3" s="26"/>
      <c r="AH3" s="26"/>
      <c r="AI3" s="26"/>
      <c r="AJ3" s="26"/>
      <c r="AK3" s="25"/>
      <c r="AL3" s="24">
        <v>1465</v>
      </c>
      <c r="AM3" s="26">
        <v>3</v>
      </c>
      <c r="AN3" s="26">
        <v>1</v>
      </c>
      <c r="AO3" s="26">
        <v>93</v>
      </c>
      <c r="AP3" s="26">
        <v>3</v>
      </c>
      <c r="AQ3" s="25"/>
      <c r="AR3" s="24">
        <v>974</v>
      </c>
      <c r="AS3" s="26">
        <v>2</v>
      </c>
      <c r="AT3" s="26">
        <v>0</v>
      </c>
      <c r="AU3" s="26">
        <v>57</v>
      </c>
      <c r="AV3" s="26">
        <v>6</v>
      </c>
      <c r="AW3" s="25"/>
      <c r="AX3" s="24">
        <v>802</v>
      </c>
      <c r="AY3" s="26">
        <v>2</v>
      </c>
      <c r="AZ3" s="26">
        <v>0</v>
      </c>
      <c r="BA3" s="26">
        <v>46</v>
      </c>
      <c r="BB3" s="26">
        <v>3</v>
      </c>
      <c r="BC3" s="25"/>
      <c r="BD3" s="24">
        <v>850</v>
      </c>
      <c r="BE3" s="26">
        <v>2</v>
      </c>
      <c r="BF3" s="26">
        <v>0</v>
      </c>
      <c r="BG3" s="26">
        <v>51</v>
      </c>
      <c r="BH3" s="26">
        <v>1</v>
      </c>
      <c r="BI3" s="25"/>
      <c r="BJ3" s="24">
        <v>1475</v>
      </c>
      <c r="BK3" s="26">
        <v>3</v>
      </c>
      <c r="BL3" s="26">
        <v>1</v>
      </c>
      <c r="BM3" s="26">
        <v>89</v>
      </c>
      <c r="BN3" s="26">
        <v>4</v>
      </c>
      <c r="BO3" s="25"/>
      <c r="BP3" s="24">
        <v>946</v>
      </c>
      <c r="BQ3" s="26">
        <v>2</v>
      </c>
      <c r="BR3" s="26">
        <v>0</v>
      </c>
      <c r="BS3" s="26">
        <v>39</v>
      </c>
      <c r="BT3" s="26">
        <v>4</v>
      </c>
      <c r="BU3" s="25"/>
      <c r="BV3" s="26">
        <v>1435</v>
      </c>
      <c r="BW3" s="26">
        <v>3</v>
      </c>
      <c r="BX3" s="26">
        <v>1</v>
      </c>
      <c r="BY3" s="25">
        <v>81</v>
      </c>
      <c r="BZ3" s="24">
        <v>5</v>
      </c>
      <c r="CA3" s="25"/>
      <c r="CB3" s="26">
        <v>1402</v>
      </c>
      <c r="CC3" s="25">
        <v>3</v>
      </c>
      <c r="CD3" s="24">
        <v>2</v>
      </c>
      <c r="CE3" s="26">
        <v>66</v>
      </c>
      <c r="CF3" s="26">
        <v>5</v>
      </c>
      <c r="CG3" s="26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13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32</v>
      </c>
      <c r="EG3" s="18">
        <f t="shared" ref="EG3:EG14" si="2">SUM(D3+J3+P3+V3+AB3+AH3+AN3+AT3+AZ3+BF3+BL3+BR3+BX3+CD3+CJ3+CP3+CV3+DB3+DH3+DN3+DT3+DZ3)</f>
        <v>8</v>
      </c>
      <c r="EH3" s="18">
        <f t="shared" ref="EH3:EH14" si="3">SUM(B3+H3+N3+T3+Z3+AF3+AL3+AR3+AX3+BD3+BJ3+BP3+BV3+CB3+CH3+CN3+CT3+CZ3+DF3+DL3+DR3+DX3)</f>
        <v>14483</v>
      </c>
      <c r="EI3" s="18">
        <f t="shared" ref="EI3:EI14" si="4">SUM(E3+K3+Q3+W3+AC3+AI3+AO3+AU3+BA3+BG3+BM3+BS3+BY3+CE3+CK3+CQ3+CW3+DC3+DI3+DO3+DU3+EA3)</f>
        <v>898</v>
      </c>
      <c r="EJ3" s="19">
        <f t="shared" ref="EJ3:EJ14" si="5">IF(EH3=0,0,(SUM(EH3/EI3)*3))</f>
        <v>48.384187082405347</v>
      </c>
      <c r="EK3" s="20">
        <f>IF(EF3=0,0,(SUM(EH3/EF3)))</f>
        <v>452.59375</v>
      </c>
      <c r="EL3" s="20">
        <f>IF(ED3=0,0,SUM(EI3/ED3))</f>
        <v>69.07692307692308</v>
      </c>
      <c r="EM3" s="20">
        <f>IF(EF3=0,0,SUM(EI3/EF3))</f>
        <v>28.0625</v>
      </c>
      <c r="EN3" s="20">
        <f t="shared" ref="EN3:EN14" si="6">SUM(F3+L3+R3+X3+AD3+AJ3+AP3+AV3+BB3+BH3+BN3+BT3+BZ3+CF3+CL3+CR3+CX3+DD3+DJ3+DP3+DV3+EB3)</f>
        <v>43</v>
      </c>
      <c r="EO3" s="20">
        <f t="shared" ref="EO3:EO14" si="7">IF(ED3=0,0,(SUM(EN3/ED3)))</f>
        <v>3.3076923076923075</v>
      </c>
      <c r="EP3" s="18">
        <f>SUM(G3+M3+S3+Y3+AE3+AK3+AQ3+AW3+BC3+BI3+BO3+BU3+CA3+CG3+CM3+CS3+CY3+DE3+DK3+DQ3+DW3+EC3)</f>
        <v>0</v>
      </c>
    </row>
    <row r="4" spans="1:146" x14ac:dyDescent="0.2">
      <c r="A4" s="37" t="s">
        <v>163</v>
      </c>
      <c r="B4" s="28">
        <v>946</v>
      </c>
      <c r="C4" s="29">
        <v>2</v>
      </c>
      <c r="D4" s="29">
        <v>0</v>
      </c>
      <c r="E4" s="29">
        <v>54</v>
      </c>
      <c r="F4" s="29">
        <v>4</v>
      </c>
      <c r="G4" s="30"/>
      <c r="H4" s="28">
        <v>1363</v>
      </c>
      <c r="I4" s="29">
        <v>3</v>
      </c>
      <c r="J4" s="29">
        <v>1</v>
      </c>
      <c r="K4" s="29">
        <v>77</v>
      </c>
      <c r="L4" s="29">
        <v>3</v>
      </c>
      <c r="M4" s="30"/>
      <c r="N4" s="28">
        <v>1002</v>
      </c>
      <c r="O4" s="29">
        <v>2</v>
      </c>
      <c r="P4" s="29">
        <v>2</v>
      </c>
      <c r="Q4" s="29">
        <v>62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65</v>
      </c>
      <c r="X4" s="29"/>
      <c r="Y4" s="30"/>
      <c r="Z4" s="28">
        <v>1403</v>
      </c>
      <c r="AA4" s="29">
        <v>3</v>
      </c>
      <c r="AB4" s="29">
        <v>1</v>
      </c>
      <c r="AC4" s="29">
        <v>84</v>
      </c>
      <c r="AD4" s="29">
        <v>2</v>
      </c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>
        <v>1</v>
      </c>
      <c r="AQ4" s="30"/>
      <c r="AR4" s="28">
        <v>708</v>
      </c>
      <c r="AS4" s="29">
        <v>2</v>
      </c>
      <c r="AT4" s="29">
        <v>0</v>
      </c>
      <c r="AU4" s="29">
        <v>48</v>
      </c>
      <c r="AV4" s="29">
        <v>1</v>
      </c>
      <c r="AW4" s="30"/>
      <c r="AX4" s="28">
        <v>869</v>
      </c>
      <c r="AY4" s="29">
        <v>2</v>
      </c>
      <c r="AZ4" s="29">
        <v>0</v>
      </c>
      <c r="BA4" s="29">
        <v>63</v>
      </c>
      <c r="BB4" s="29">
        <v>1</v>
      </c>
      <c r="BC4" s="30"/>
      <c r="BD4" s="28">
        <v>1391</v>
      </c>
      <c r="BE4" s="29">
        <v>3</v>
      </c>
      <c r="BF4" s="29">
        <v>1</v>
      </c>
      <c r="BG4" s="29">
        <v>83</v>
      </c>
      <c r="BH4" s="29">
        <v>1</v>
      </c>
      <c r="BI4" s="30"/>
      <c r="BJ4" s="28"/>
      <c r="BK4" s="29"/>
      <c r="BL4" s="29"/>
      <c r="BM4" s="29"/>
      <c r="BN4" s="29"/>
      <c r="BO4" s="30"/>
      <c r="BP4" s="28">
        <v>1397</v>
      </c>
      <c r="BQ4" s="29">
        <v>3</v>
      </c>
      <c r="BR4" s="29">
        <v>2</v>
      </c>
      <c r="BS4" s="29">
        <v>81</v>
      </c>
      <c r="BT4" s="29">
        <v>4</v>
      </c>
      <c r="BU4" s="30"/>
      <c r="BV4" s="29">
        <v>1501</v>
      </c>
      <c r="BW4" s="30">
        <v>3</v>
      </c>
      <c r="BX4" s="28">
        <v>2</v>
      </c>
      <c r="BY4" s="30">
        <v>92</v>
      </c>
      <c r="BZ4" s="28">
        <v>5</v>
      </c>
      <c r="CA4" s="30"/>
      <c r="CB4" s="29">
        <v>1002</v>
      </c>
      <c r="CC4" s="30">
        <v>2</v>
      </c>
      <c r="CD4" s="28">
        <v>2</v>
      </c>
      <c r="CE4" s="29">
        <v>69</v>
      </c>
      <c r="CF4" s="29">
        <v>1</v>
      </c>
      <c r="CG4" s="29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11</v>
      </c>
      <c r="EE4" s="18">
        <f t="shared" si="0"/>
        <v>5</v>
      </c>
      <c r="EF4" s="18">
        <f t="shared" si="1"/>
        <v>27</v>
      </c>
      <c r="EG4" s="18">
        <f t="shared" si="2"/>
        <v>13</v>
      </c>
      <c r="EH4" s="18">
        <f t="shared" si="3"/>
        <v>12584</v>
      </c>
      <c r="EI4" s="18">
        <f t="shared" si="4"/>
        <v>778</v>
      </c>
      <c r="EJ4" s="19">
        <f t="shared" si="5"/>
        <v>48.524421593830333</v>
      </c>
      <c r="EK4" s="20">
        <f t="shared" ref="EK4:EK14" si="9">IF(EF4=0,0,(SUM(EH4/EF4)))</f>
        <v>466.07407407407408</v>
      </c>
      <c r="EL4" s="20">
        <f t="shared" ref="EL4:EL14" si="10">IF(ED4=0,0,SUM(EI4/ED4))</f>
        <v>70.727272727272734</v>
      </c>
      <c r="EM4" s="20">
        <f t="shared" ref="EM4:EM14" si="11">IF(EF4=0,0,SUM(EI4/EF4))</f>
        <v>28.814814814814813</v>
      </c>
      <c r="EN4" s="20">
        <f t="shared" si="6"/>
        <v>24</v>
      </c>
      <c r="EO4" s="20">
        <f t="shared" si="7"/>
        <v>2.1818181818181817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181</v>
      </c>
      <c r="B5" s="28">
        <v>1002</v>
      </c>
      <c r="C5" s="29">
        <v>2</v>
      </c>
      <c r="D5" s="29">
        <v>2</v>
      </c>
      <c r="E5" s="29">
        <v>90</v>
      </c>
      <c r="F5" s="29">
        <v>1</v>
      </c>
      <c r="G5" s="30"/>
      <c r="H5" s="28">
        <v>714</v>
      </c>
      <c r="I5" s="29">
        <v>2</v>
      </c>
      <c r="J5" s="29">
        <v>0</v>
      </c>
      <c r="K5" s="29">
        <v>51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>
        <v>846</v>
      </c>
      <c r="AM5" s="29">
        <v>2</v>
      </c>
      <c r="AN5" s="29">
        <v>0</v>
      </c>
      <c r="AO5" s="29">
        <v>66</v>
      </c>
      <c r="AP5" s="29">
        <v>2</v>
      </c>
      <c r="AQ5" s="30"/>
      <c r="AR5" s="28">
        <v>794</v>
      </c>
      <c r="AS5" s="29">
        <v>2</v>
      </c>
      <c r="AT5" s="29">
        <v>0</v>
      </c>
      <c r="AU5" s="29">
        <v>48</v>
      </c>
      <c r="AV5" s="29">
        <v>1</v>
      </c>
      <c r="AW5" s="30"/>
      <c r="AX5" s="28"/>
      <c r="AY5" s="29"/>
      <c r="AZ5" s="29"/>
      <c r="BA5" s="29"/>
      <c r="BB5" s="29"/>
      <c r="BC5" s="30"/>
      <c r="BD5" s="28">
        <v>1485</v>
      </c>
      <c r="BE5" s="29">
        <v>3</v>
      </c>
      <c r="BF5" s="29">
        <v>1</v>
      </c>
      <c r="BG5" s="29">
        <v>96</v>
      </c>
      <c r="BH5" s="29">
        <v>2</v>
      </c>
      <c r="BI5" s="30"/>
      <c r="BJ5" s="28">
        <v>1002</v>
      </c>
      <c r="BK5" s="29">
        <v>2</v>
      </c>
      <c r="BL5" s="29">
        <v>2</v>
      </c>
      <c r="BM5" s="29">
        <v>66</v>
      </c>
      <c r="BN5" s="29"/>
      <c r="BO5" s="30"/>
      <c r="BP5" s="28"/>
      <c r="BQ5" s="29"/>
      <c r="BR5" s="29"/>
      <c r="BS5" s="29"/>
      <c r="BT5" s="29"/>
      <c r="BU5" s="30"/>
      <c r="BV5" s="29"/>
      <c r="BW5" s="30"/>
      <c r="BX5" s="28"/>
      <c r="BY5" s="30"/>
      <c r="BZ5" s="28"/>
      <c r="CA5" s="30"/>
      <c r="CB5" s="29"/>
      <c r="CC5" s="30"/>
      <c r="CD5" s="28"/>
      <c r="CE5" s="29"/>
      <c r="CF5" s="29"/>
      <c r="CG5" s="29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6</v>
      </c>
      <c r="EE5" s="18">
        <f t="shared" si="0"/>
        <v>2</v>
      </c>
      <c r="EF5" s="18">
        <f t="shared" si="1"/>
        <v>13</v>
      </c>
      <c r="EG5" s="18">
        <f t="shared" si="2"/>
        <v>5</v>
      </c>
      <c r="EH5" s="18">
        <f t="shared" si="3"/>
        <v>5843</v>
      </c>
      <c r="EI5" s="18">
        <f t="shared" si="4"/>
        <v>417</v>
      </c>
      <c r="EJ5" s="19">
        <f t="shared" si="5"/>
        <v>42.035971223021583</v>
      </c>
      <c r="EK5" s="20">
        <f t="shared" si="9"/>
        <v>449.46153846153845</v>
      </c>
      <c r="EL5" s="20">
        <f t="shared" si="10"/>
        <v>69.5</v>
      </c>
      <c r="EM5" s="20">
        <f t="shared" si="11"/>
        <v>32.07692307692308</v>
      </c>
      <c r="EN5" s="20">
        <f t="shared" si="6"/>
        <v>7</v>
      </c>
      <c r="EO5" s="20">
        <f t="shared" si="7"/>
        <v>1.1666666666666667</v>
      </c>
      <c r="EP5" s="18">
        <f t="shared" si="12"/>
        <v>0</v>
      </c>
    </row>
    <row r="6" spans="1:146" x14ac:dyDescent="0.2">
      <c r="A6" s="37" t="s">
        <v>204</v>
      </c>
      <c r="B6" s="28">
        <v>1002</v>
      </c>
      <c r="C6" s="29">
        <v>2</v>
      </c>
      <c r="D6" s="29">
        <v>2</v>
      </c>
      <c r="E6" s="29">
        <v>77</v>
      </c>
      <c r="F6" s="29">
        <v>1</v>
      </c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30"/>
      <c r="BX6" s="28"/>
      <c r="BY6" s="30"/>
      <c r="BZ6" s="28"/>
      <c r="CA6" s="30"/>
      <c r="CB6" s="29"/>
      <c r="CC6" s="30"/>
      <c r="CD6" s="28"/>
      <c r="CE6" s="29"/>
      <c r="CF6" s="29"/>
      <c r="CG6" s="29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77</v>
      </c>
      <c r="EJ6" s="19">
        <f t="shared" si="5"/>
        <v>39.038961038961041</v>
      </c>
      <c r="EK6" s="20">
        <f t="shared" si="9"/>
        <v>501</v>
      </c>
      <c r="EL6" s="20">
        <f t="shared" si="10"/>
        <v>77</v>
      </c>
      <c r="EM6" s="20">
        <f t="shared" si="11"/>
        <v>38.5</v>
      </c>
      <c r="EN6" s="20">
        <f t="shared" si="6"/>
        <v>1</v>
      </c>
      <c r="EO6" s="20">
        <f t="shared" si="7"/>
        <v>1</v>
      </c>
      <c r="EP6" s="18">
        <f t="shared" si="12"/>
        <v>0</v>
      </c>
    </row>
    <row r="7" spans="1:146" x14ac:dyDescent="0.2">
      <c r="A7" s="27" t="s">
        <v>155</v>
      </c>
      <c r="B7" s="28">
        <v>1481</v>
      </c>
      <c r="C7" s="29">
        <v>3</v>
      </c>
      <c r="D7" s="29">
        <v>1</v>
      </c>
      <c r="E7" s="29">
        <v>91</v>
      </c>
      <c r="F7" s="29">
        <v>6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3</v>
      </c>
      <c r="M7" s="30"/>
      <c r="N7" s="28">
        <v>1500</v>
      </c>
      <c r="O7" s="29">
        <v>3</v>
      </c>
      <c r="P7" s="29">
        <v>2</v>
      </c>
      <c r="Q7" s="29">
        <v>97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53</v>
      </c>
      <c r="X7" s="29">
        <v>2</v>
      </c>
      <c r="Y7" s="30"/>
      <c r="Z7" s="28">
        <v>1401</v>
      </c>
      <c r="AA7" s="29">
        <v>3</v>
      </c>
      <c r="AB7" s="29">
        <v>1</v>
      </c>
      <c r="AC7" s="29">
        <v>77</v>
      </c>
      <c r="AD7" s="29">
        <v>5</v>
      </c>
      <c r="AE7" s="30"/>
      <c r="AF7" s="28"/>
      <c r="AG7" s="29"/>
      <c r="AH7" s="29"/>
      <c r="AI7" s="29"/>
      <c r="AJ7" s="29"/>
      <c r="AK7" s="30"/>
      <c r="AL7" s="28">
        <v>1500</v>
      </c>
      <c r="AM7" s="29">
        <v>3</v>
      </c>
      <c r="AN7" s="29">
        <v>2</v>
      </c>
      <c r="AO7" s="29">
        <v>85</v>
      </c>
      <c r="AP7" s="29">
        <v>1</v>
      </c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>
        <v>1487</v>
      </c>
      <c r="BE7" s="29">
        <v>3</v>
      </c>
      <c r="BF7" s="29">
        <v>2</v>
      </c>
      <c r="BG7" s="29">
        <v>87</v>
      </c>
      <c r="BH7" s="29">
        <v>5</v>
      </c>
      <c r="BI7" s="30"/>
      <c r="BJ7" s="28"/>
      <c r="BK7" s="29"/>
      <c r="BL7" s="29"/>
      <c r="BM7" s="29"/>
      <c r="BN7" s="29"/>
      <c r="BO7" s="30"/>
      <c r="BP7" s="28">
        <v>1374</v>
      </c>
      <c r="BQ7" s="29">
        <v>3</v>
      </c>
      <c r="BR7" s="29">
        <v>2</v>
      </c>
      <c r="BS7" s="29">
        <v>83</v>
      </c>
      <c r="BT7" s="29">
        <v>2</v>
      </c>
      <c r="BU7" s="30"/>
      <c r="BV7" s="29">
        <v>1293</v>
      </c>
      <c r="BW7" s="30">
        <v>3</v>
      </c>
      <c r="BX7" s="28">
        <v>1</v>
      </c>
      <c r="BY7" s="30">
        <v>81</v>
      </c>
      <c r="BZ7" s="28">
        <v>3</v>
      </c>
      <c r="CA7" s="30"/>
      <c r="CB7" s="29"/>
      <c r="CC7" s="30"/>
      <c r="CD7" s="28"/>
      <c r="CE7" s="29"/>
      <c r="CF7" s="29"/>
      <c r="CG7" s="29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9</v>
      </c>
      <c r="EE7" s="18">
        <f t="shared" si="0"/>
        <v>6</v>
      </c>
      <c r="EF7" s="18">
        <f t="shared" si="1"/>
        <v>25</v>
      </c>
      <c r="EG7" s="18">
        <f t="shared" si="2"/>
        <v>15</v>
      </c>
      <c r="EH7" s="18">
        <f t="shared" si="3"/>
        <v>12040</v>
      </c>
      <c r="EI7" s="18">
        <f t="shared" si="4"/>
        <v>712</v>
      </c>
      <c r="EJ7" s="19">
        <f t="shared" si="5"/>
        <v>50.730337078651687</v>
      </c>
      <c r="EK7" s="20">
        <f t="shared" si="9"/>
        <v>481.6</v>
      </c>
      <c r="EL7" s="20">
        <f t="shared" si="10"/>
        <v>79.111111111111114</v>
      </c>
      <c r="EM7" s="20">
        <f t="shared" si="11"/>
        <v>28.48</v>
      </c>
      <c r="EN7" s="20">
        <f t="shared" si="6"/>
        <v>31</v>
      </c>
      <c r="EO7" s="20">
        <f t="shared" si="7"/>
        <v>3.4444444444444446</v>
      </c>
      <c r="EP7" s="18">
        <f t="shared" si="12"/>
        <v>0</v>
      </c>
    </row>
    <row r="8" spans="1:146" x14ac:dyDescent="0.2">
      <c r="A8" s="27" t="s">
        <v>205</v>
      </c>
      <c r="B8" s="28">
        <v>809</v>
      </c>
      <c r="C8" s="29">
        <v>2</v>
      </c>
      <c r="D8" s="29">
        <v>0</v>
      </c>
      <c r="E8" s="29">
        <v>60</v>
      </c>
      <c r="F8" s="29"/>
      <c r="G8" s="30"/>
      <c r="H8" s="28">
        <v>1002</v>
      </c>
      <c r="I8" s="29">
        <v>2</v>
      </c>
      <c r="J8" s="29">
        <v>2</v>
      </c>
      <c r="K8" s="29">
        <v>71</v>
      </c>
      <c r="L8" s="29"/>
      <c r="M8" s="30"/>
      <c r="N8" s="28">
        <v>1002</v>
      </c>
      <c r="O8" s="29">
        <v>2</v>
      </c>
      <c r="P8" s="29">
        <v>2</v>
      </c>
      <c r="Q8" s="29">
        <v>56</v>
      </c>
      <c r="R8" s="29">
        <v>1</v>
      </c>
      <c r="S8" s="30"/>
      <c r="T8" s="28">
        <v>1493</v>
      </c>
      <c r="U8" s="29">
        <v>3</v>
      </c>
      <c r="V8" s="29">
        <v>2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>
        <v>1002</v>
      </c>
      <c r="AM8" s="29">
        <v>2</v>
      </c>
      <c r="AN8" s="29">
        <v>2</v>
      </c>
      <c r="AO8" s="29">
        <v>60</v>
      </c>
      <c r="AP8" s="29">
        <v>2</v>
      </c>
      <c r="AQ8" s="30"/>
      <c r="AR8" s="28">
        <v>915</v>
      </c>
      <c r="AS8" s="29">
        <v>2</v>
      </c>
      <c r="AT8" s="29">
        <v>0</v>
      </c>
      <c r="AU8" s="29">
        <v>69</v>
      </c>
      <c r="AV8" s="29">
        <v>1</v>
      </c>
      <c r="AW8" s="30"/>
      <c r="AX8" s="28">
        <v>1381</v>
      </c>
      <c r="AY8" s="29">
        <v>3</v>
      </c>
      <c r="AZ8" s="29">
        <v>2</v>
      </c>
      <c r="BA8" s="29">
        <v>90</v>
      </c>
      <c r="BB8" s="29">
        <v>1</v>
      </c>
      <c r="BC8" s="30"/>
      <c r="BD8" s="28">
        <v>902</v>
      </c>
      <c r="BE8" s="29">
        <v>2</v>
      </c>
      <c r="BF8" s="29">
        <v>0</v>
      </c>
      <c r="BG8" s="29">
        <v>54</v>
      </c>
      <c r="BH8" s="29">
        <v>2</v>
      </c>
      <c r="BI8" s="30"/>
      <c r="BJ8" s="28">
        <v>930</v>
      </c>
      <c r="BK8" s="29">
        <v>2</v>
      </c>
      <c r="BL8" s="29">
        <v>0</v>
      </c>
      <c r="BM8" s="29">
        <v>59</v>
      </c>
      <c r="BN8" s="29">
        <v>2</v>
      </c>
      <c r="BO8" s="30"/>
      <c r="BP8" s="28">
        <v>994</v>
      </c>
      <c r="BQ8" s="29">
        <v>2</v>
      </c>
      <c r="BR8" s="29">
        <v>0</v>
      </c>
      <c r="BS8" s="29">
        <v>93</v>
      </c>
      <c r="BT8" s="29">
        <v>4</v>
      </c>
      <c r="BU8" s="30"/>
      <c r="BV8" s="29">
        <v>1501</v>
      </c>
      <c r="BW8" s="30">
        <v>3</v>
      </c>
      <c r="BX8" s="28">
        <v>2</v>
      </c>
      <c r="BY8" s="30">
        <v>122</v>
      </c>
      <c r="BZ8" s="28">
        <v>3</v>
      </c>
      <c r="CA8" s="30"/>
      <c r="CB8" s="29">
        <v>966</v>
      </c>
      <c r="CC8" s="30">
        <v>2</v>
      </c>
      <c r="CD8" s="28">
        <v>0</v>
      </c>
      <c r="CE8" s="29">
        <v>81</v>
      </c>
      <c r="CF8" s="29">
        <v>1</v>
      </c>
      <c r="CG8" s="29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12</v>
      </c>
      <c r="EE8" s="18">
        <f t="shared" si="0"/>
        <v>6</v>
      </c>
      <c r="EF8" s="18">
        <f t="shared" si="1"/>
        <v>27</v>
      </c>
      <c r="EG8" s="18">
        <f t="shared" si="2"/>
        <v>12</v>
      </c>
      <c r="EH8" s="18">
        <f t="shared" si="3"/>
        <v>12897</v>
      </c>
      <c r="EI8" s="18">
        <f t="shared" si="4"/>
        <v>908</v>
      </c>
      <c r="EJ8" s="19">
        <f t="shared" si="5"/>
        <v>42.61123348017621</v>
      </c>
      <c r="EK8" s="20">
        <f t="shared" si="9"/>
        <v>477.66666666666669</v>
      </c>
      <c r="EL8" s="20">
        <f t="shared" si="10"/>
        <v>75.666666666666671</v>
      </c>
      <c r="EM8" s="20">
        <f t="shared" si="11"/>
        <v>33.629629629629626</v>
      </c>
      <c r="EN8" s="20">
        <f t="shared" si="6"/>
        <v>19</v>
      </c>
      <c r="EO8" s="20">
        <f t="shared" si="7"/>
        <v>1.5833333333333333</v>
      </c>
      <c r="EP8" s="18">
        <f t="shared" si="12"/>
        <v>0</v>
      </c>
    </row>
    <row r="9" spans="1:146" x14ac:dyDescent="0.2">
      <c r="A9" s="37" t="s">
        <v>182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>
        <v>676</v>
      </c>
      <c r="AA9" s="29">
        <v>2</v>
      </c>
      <c r="AB9" s="29">
        <v>0</v>
      </c>
      <c r="AC9" s="29">
        <v>51</v>
      </c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30"/>
      <c r="BX9" s="28"/>
      <c r="BY9" s="30"/>
      <c r="BZ9" s="28"/>
      <c r="CA9" s="30"/>
      <c r="CB9" s="29"/>
      <c r="CC9" s="30"/>
      <c r="CD9" s="28"/>
      <c r="CE9" s="29"/>
      <c r="CF9" s="29"/>
      <c r="CG9" s="29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676</v>
      </c>
      <c r="EI9" s="18">
        <f t="shared" si="4"/>
        <v>51</v>
      </c>
      <c r="EJ9" s="19">
        <f t="shared" si="5"/>
        <v>39.764705882352942</v>
      </c>
      <c r="EK9" s="20">
        <f t="shared" si="9"/>
        <v>338</v>
      </c>
      <c r="EL9" s="20">
        <f t="shared" si="10"/>
        <v>51</v>
      </c>
      <c r="EM9" s="20">
        <f t="shared" si="11"/>
        <v>25.5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234</v>
      </c>
      <c r="B10" s="28"/>
      <c r="C10" s="29"/>
      <c r="D10" s="29"/>
      <c r="E10" s="29"/>
      <c r="F10" s="29"/>
      <c r="G10" s="30"/>
      <c r="H10" s="28">
        <v>1454</v>
      </c>
      <c r="I10" s="29">
        <v>3</v>
      </c>
      <c r="J10" s="29">
        <v>1</v>
      </c>
      <c r="K10" s="29">
        <v>100</v>
      </c>
      <c r="L10" s="29">
        <v>2</v>
      </c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>
        <v>1002</v>
      </c>
      <c r="AM10" s="29">
        <v>2</v>
      </c>
      <c r="AN10" s="29">
        <v>2</v>
      </c>
      <c r="AO10" s="29">
        <v>76</v>
      </c>
      <c r="AP10" s="29"/>
      <c r="AQ10" s="30"/>
      <c r="AR10" s="28">
        <v>820</v>
      </c>
      <c r="AS10" s="29">
        <v>2</v>
      </c>
      <c r="AT10" s="29">
        <v>0</v>
      </c>
      <c r="AU10" s="29">
        <v>45</v>
      </c>
      <c r="AV10" s="29">
        <v>2</v>
      </c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>
        <v>735</v>
      </c>
      <c r="BK10" s="29">
        <v>2</v>
      </c>
      <c r="BL10" s="29">
        <v>0</v>
      </c>
      <c r="BM10" s="29">
        <v>54</v>
      </c>
      <c r="BN10" s="29"/>
      <c r="BO10" s="30"/>
      <c r="BP10" s="28"/>
      <c r="BQ10" s="29"/>
      <c r="BR10" s="29"/>
      <c r="BS10" s="29"/>
      <c r="BT10" s="29"/>
      <c r="BU10" s="30"/>
      <c r="BV10" s="29">
        <v>974</v>
      </c>
      <c r="BW10" s="30">
        <v>2</v>
      </c>
      <c r="BX10" s="28">
        <v>0</v>
      </c>
      <c r="BY10" s="30">
        <v>66</v>
      </c>
      <c r="BZ10" s="28">
        <v>1</v>
      </c>
      <c r="CA10" s="30"/>
      <c r="CB10" s="29"/>
      <c r="CC10" s="30"/>
      <c r="CD10" s="28"/>
      <c r="CE10" s="29"/>
      <c r="CF10" s="29"/>
      <c r="CG10" s="29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5</v>
      </c>
      <c r="EE10" s="18">
        <f t="shared" si="0"/>
        <v>1</v>
      </c>
      <c r="EF10" s="18">
        <f t="shared" si="1"/>
        <v>11</v>
      </c>
      <c r="EG10" s="18">
        <f t="shared" si="2"/>
        <v>3</v>
      </c>
      <c r="EH10" s="18">
        <f t="shared" si="3"/>
        <v>4985</v>
      </c>
      <c r="EI10" s="18">
        <f t="shared" si="4"/>
        <v>341</v>
      </c>
      <c r="EJ10" s="19">
        <f t="shared" si="5"/>
        <v>43.856304985337246</v>
      </c>
      <c r="EK10" s="20">
        <f t="shared" si="9"/>
        <v>453.18181818181819</v>
      </c>
      <c r="EL10" s="20">
        <f t="shared" si="10"/>
        <v>68.2</v>
      </c>
      <c r="EM10" s="20">
        <f t="shared" si="11"/>
        <v>31</v>
      </c>
      <c r="EN10" s="20">
        <f t="shared" si="6"/>
        <v>5</v>
      </c>
      <c r="EO10" s="20">
        <f t="shared" si="7"/>
        <v>1</v>
      </c>
      <c r="EP10" s="18">
        <f t="shared" si="12"/>
        <v>0</v>
      </c>
    </row>
    <row r="11" spans="1:146" x14ac:dyDescent="0.2">
      <c r="A11" s="37" t="s">
        <v>253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893</v>
      </c>
      <c r="O11" s="29">
        <v>2</v>
      </c>
      <c r="P11" s="29">
        <v>0</v>
      </c>
      <c r="Q11" s="29">
        <v>78</v>
      </c>
      <c r="R11" s="29">
        <v>1</v>
      </c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>
        <v>891</v>
      </c>
      <c r="AY11" s="29">
        <v>2</v>
      </c>
      <c r="AZ11" s="29">
        <v>0</v>
      </c>
      <c r="BA11" s="29">
        <v>54</v>
      </c>
      <c r="BB11" s="29">
        <v>1</v>
      </c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9"/>
      <c r="BW11" s="29"/>
      <c r="BX11" s="29"/>
      <c r="BY11" s="30"/>
      <c r="BZ11" s="28"/>
      <c r="CA11" s="30"/>
      <c r="CB11" s="29">
        <v>1002</v>
      </c>
      <c r="CC11" s="30">
        <v>2</v>
      </c>
      <c r="CD11" s="28">
        <v>2</v>
      </c>
      <c r="CE11" s="29">
        <v>78</v>
      </c>
      <c r="CF11" s="29">
        <v>1</v>
      </c>
      <c r="CG11" s="29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3</v>
      </c>
      <c r="EE11" s="18">
        <f t="shared" si="0"/>
        <v>1</v>
      </c>
      <c r="EF11" s="18">
        <f t="shared" si="1"/>
        <v>6</v>
      </c>
      <c r="EG11" s="18">
        <f t="shared" si="2"/>
        <v>2</v>
      </c>
      <c r="EH11" s="18">
        <f t="shared" si="3"/>
        <v>2786</v>
      </c>
      <c r="EI11" s="18">
        <f t="shared" si="4"/>
        <v>210</v>
      </c>
      <c r="EJ11" s="19">
        <f t="shared" si="5"/>
        <v>39.800000000000004</v>
      </c>
      <c r="EK11" s="20">
        <f t="shared" si="9"/>
        <v>464.33333333333331</v>
      </c>
      <c r="EL11" s="20">
        <f t="shared" si="10"/>
        <v>70</v>
      </c>
      <c r="EM11" s="20">
        <f t="shared" si="11"/>
        <v>35</v>
      </c>
      <c r="EN11" s="20">
        <f t="shared" si="6"/>
        <v>3</v>
      </c>
      <c r="EO11" s="20">
        <f t="shared" si="7"/>
        <v>1</v>
      </c>
      <c r="EP11" s="18">
        <f t="shared" si="12"/>
        <v>0</v>
      </c>
    </row>
    <row r="12" spans="1:146" x14ac:dyDescent="0.2">
      <c r="A12" s="37" t="s">
        <v>341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>
        <v>1490</v>
      </c>
      <c r="BK12" s="29">
        <v>3</v>
      </c>
      <c r="BL12" s="29">
        <v>1</v>
      </c>
      <c r="BM12" s="29">
        <v>90</v>
      </c>
      <c r="BN12" s="29">
        <v>3</v>
      </c>
      <c r="BO12" s="30"/>
      <c r="BP12" s="28">
        <v>878</v>
      </c>
      <c r="BQ12" s="29">
        <v>2</v>
      </c>
      <c r="BR12" s="29">
        <v>0</v>
      </c>
      <c r="BS12" s="29">
        <v>51</v>
      </c>
      <c r="BT12" s="29"/>
      <c r="BU12" s="30"/>
      <c r="BV12" s="29"/>
      <c r="BW12" s="29"/>
      <c r="BX12" s="29"/>
      <c r="BY12" s="30"/>
      <c r="BZ12" s="28"/>
      <c r="CA12" s="30"/>
      <c r="CB12" s="29">
        <v>797</v>
      </c>
      <c r="CC12" s="30">
        <v>2</v>
      </c>
      <c r="CD12" s="28">
        <v>0</v>
      </c>
      <c r="CE12" s="29">
        <v>48</v>
      </c>
      <c r="CF12" s="29">
        <v>1</v>
      </c>
      <c r="CG12" s="29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3</v>
      </c>
      <c r="EE12" s="18">
        <f t="shared" si="0"/>
        <v>0</v>
      </c>
      <c r="EF12" s="18">
        <f t="shared" si="1"/>
        <v>7</v>
      </c>
      <c r="EG12" s="18">
        <f t="shared" si="2"/>
        <v>1</v>
      </c>
      <c r="EH12" s="18">
        <f t="shared" si="3"/>
        <v>3165</v>
      </c>
      <c r="EI12" s="18">
        <f t="shared" si="4"/>
        <v>189</v>
      </c>
      <c r="EJ12" s="19">
        <f t="shared" si="5"/>
        <v>50.238095238095241</v>
      </c>
      <c r="EK12" s="20">
        <f t="shared" si="9"/>
        <v>452.14285714285717</v>
      </c>
      <c r="EL12" s="20">
        <f t="shared" si="10"/>
        <v>63</v>
      </c>
      <c r="EM12" s="20">
        <f t="shared" si="11"/>
        <v>27</v>
      </c>
      <c r="EN12" s="20">
        <f t="shared" si="6"/>
        <v>4</v>
      </c>
      <c r="EO12" s="20">
        <f t="shared" si="7"/>
        <v>1.3333333333333333</v>
      </c>
      <c r="EP12" s="18">
        <f t="shared" si="12"/>
        <v>0</v>
      </c>
    </row>
    <row r="13" spans="1:146" x14ac:dyDescent="0.2">
      <c r="A13" s="37" t="s">
        <v>274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>
        <v>788</v>
      </c>
      <c r="U13" s="29">
        <v>2</v>
      </c>
      <c r="V13" s="29">
        <v>0</v>
      </c>
      <c r="W13" s="29">
        <v>42</v>
      </c>
      <c r="X13" s="29">
        <v>1</v>
      </c>
      <c r="Y13" s="30"/>
      <c r="Z13" s="28">
        <v>1451</v>
      </c>
      <c r="AA13" s="29">
        <v>3</v>
      </c>
      <c r="AB13" s="29">
        <v>1</v>
      </c>
      <c r="AC13" s="29">
        <v>80</v>
      </c>
      <c r="AD13" s="29">
        <v>3</v>
      </c>
      <c r="AE13" s="30"/>
      <c r="AF13" s="28"/>
      <c r="AG13" s="29"/>
      <c r="AH13" s="29"/>
      <c r="AI13" s="29"/>
      <c r="AJ13" s="29"/>
      <c r="AK13" s="30"/>
      <c r="AL13" s="28">
        <v>1460</v>
      </c>
      <c r="AM13" s="29">
        <v>3</v>
      </c>
      <c r="AN13" s="29">
        <v>1</v>
      </c>
      <c r="AO13" s="29">
        <v>85</v>
      </c>
      <c r="AP13" s="29">
        <v>3</v>
      </c>
      <c r="AQ13" s="30"/>
      <c r="AR13" s="28"/>
      <c r="AS13" s="29"/>
      <c r="AT13" s="29"/>
      <c r="AU13" s="29"/>
      <c r="AV13" s="29"/>
      <c r="AW13" s="30"/>
      <c r="AX13" s="28">
        <v>1499</v>
      </c>
      <c r="AY13" s="29">
        <v>3</v>
      </c>
      <c r="AZ13" s="29">
        <v>2</v>
      </c>
      <c r="BA13" s="29">
        <v>102</v>
      </c>
      <c r="BB13" s="29">
        <v>1</v>
      </c>
      <c r="BC13" s="30"/>
      <c r="BD13" s="28">
        <v>1002</v>
      </c>
      <c r="BE13" s="29">
        <v>2</v>
      </c>
      <c r="BF13" s="29">
        <v>2</v>
      </c>
      <c r="BG13" s="29">
        <v>63</v>
      </c>
      <c r="BH13" s="29"/>
      <c r="BI13" s="30"/>
      <c r="BJ13" s="28">
        <v>1493</v>
      </c>
      <c r="BK13" s="29">
        <v>3</v>
      </c>
      <c r="BL13" s="29">
        <v>2</v>
      </c>
      <c r="BM13" s="29">
        <v>89</v>
      </c>
      <c r="BN13" s="29">
        <v>2</v>
      </c>
      <c r="BO13" s="30"/>
      <c r="BP13" s="28">
        <v>1002</v>
      </c>
      <c r="BQ13" s="29">
        <v>2</v>
      </c>
      <c r="BR13" s="29">
        <v>2</v>
      </c>
      <c r="BS13" s="29">
        <v>58</v>
      </c>
      <c r="BT13" s="29"/>
      <c r="BU13" s="30"/>
      <c r="BV13" s="29">
        <v>940</v>
      </c>
      <c r="BW13" s="29">
        <v>2</v>
      </c>
      <c r="BX13" s="29">
        <v>0</v>
      </c>
      <c r="BY13" s="30">
        <v>63</v>
      </c>
      <c r="BZ13" s="28">
        <v>1</v>
      </c>
      <c r="CA13" s="30"/>
      <c r="CB13" s="29">
        <v>926</v>
      </c>
      <c r="CC13" s="30">
        <v>2</v>
      </c>
      <c r="CD13" s="28">
        <v>0</v>
      </c>
      <c r="CE13" s="29">
        <v>63</v>
      </c>
      <c r="CF13" s="29">
        <v>3</v>
      </c>
      <c r="CG13" s="29">
        <v>1</v>
      </c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9</v>
      </c>
      <c r="EE13" s="18">
        <f t="shared" si="0"/>
        <v>4</v>
      </c>
      <c r="EF13" s="18">
        <f t="shared" si="1"/>
        <v>22</v>
      </c>
      <c r="EG13" s="18">
        <f t="shared" si="2"/>
        <v>10</v>
      </c>
      <c r="EH13" s="18">
        <f t="shared" si="3"/>
        <v>10561</v>
      </c>
      <c r="EI13" s="18">
        <f t="shared" si="4"/>
        <v>645</v>
      </c>
      <c r="EJ13" s="19">
        <f t="shared" si="5"/>
        <v>49.120930232558145</v>
      </c>
      <c r="EK13" s="20">
        <f t="shared" si="9"/>
        <v>480.04545454545456</v>
      </c>
      <c r="EL13" s="20">
        <f t="shared" si="10"/>
        <v>71.666666666666671</v>
      </c>
      <c r="EM13" s="20">
        <f t="shared" si="11"/>
        <v>29.318181818181817</v>
      </c>
      <c r="EN13" s="20">
        <f t="shared" si="6"/>
        <v>14</v>
      </c>
      <c r="EO13" s="20">
        <f t="shared" si="7"/>
        <v>1.5555555555555556</v>
      </c>
      <c r="EP13" s="18">
        <f t="shared" si="12"/>
        <v>1</v>
      </c>
    </row>
    <row r="14" spans="1:146" x14ac:dyDescent="0.2">
      <c r="A14" s="31" t="s">
        <v>275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>
        <v>753</v>
      </c>
      <c r="U14" s="34">
        <v>2</v>
      </c>
      <c r="V14" s="34">
        <v>0</v>
      </c>
      <c r="W14" s="34">
        <v>51</v>
      </c>
      <c r="X14" s="34">
        <v>1</v>
      </c>
      <c r="Y14" s="33"/>
      <c r="Z14" s="32">
        <v>1002</v>
      </c>
      <c r="AA14" s="34">
        <v>2</v>
      </c>
      <c r="AB14" s="34">
        <v>2</v>
      </c>
      <c r="AC14" s="34">
        <v>115</v>
      </c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>
        <v>840</v>
      </c>
      <c r="AS14" s="34">
        <v>2</v>
      </c>
      <c r="AT14" s="34">
        <v>0</v>
      </c>
      <c r="AU14" s="34">
        <v>60</v>
      </c>
      <c r="AV14" s="34"/>
      <c r="AW14" s="33"/>
      <c r="AX14" s="32">
        <v>987</v>
      </c>
      <c r="AY14" s="34">
        <v>2</v>
      </c>
      <c r="AZ14" s="34">
        <v>0</v>
      </c>
      <c r="BA14" s="34">
        <v>90</v>
      </c>
      <c r="BB14" s="34">
        <v>2</v>
      </c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4</v>
      </c>
      <c r="EE14" s="18">
        <f t="shared" si="0"/>
        <v>1</v>
      </c>
      <c r="EF14" s="18">
        <f t="shared" si="1"/>
        <v>8</v>
      </c>
      <c r="EG14" s="18">
        <f t="shared" si="2"/>
        <v>2</v>
      </c>
      <c r="EH14" s="18">
        <f t="shared" si="3"/>
        <v>3582</v>
      </c>
      <c r="EI14" s="18">
        <f t="shared" si="4"/>
        <v>316</v>
      </c>
      <c r="EJ14" s="19">
        <f t="shared" si="5"/>
        <v>34.006329113924046</v>
      </c>
      <c r="EK14" s="20">
        <f t="shared" si="9"/>
        <v>447.75</v>
      </c>
      <c r="EL14" s="20">
        <f t="shared" si="10"/>
        <v>79</v>
      </c>
      <c r="EM14" s="20">
        <f t="shared" si="11"/>
        <v>39.5</v>
      </c>
      <c r="EN14" s="20">
        <f t="shared" si="6"/>
        <v>3</v>
      </c>
      <c r="EO14" s="20">
        <f t="shared" si="7"/>
        <v>0.75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1</v>
      </c>
      <c r="AP17" s="5">
        <f>IF(AO3=0,1,0)</f>
        <v>0</v>
      </c>
      <c r="AQ17" s="5">
        <f>IF(AL29=1,(SUM(AO17-AP17)),0)</f>
        <v>0</v>
      </c>
      <c r="AR17" s="5">
        <f t="shared" ref="AR17:AR28" si="20">IF(AR3&lt;&gt;"",1,0)</f>
        <v>1</v>
      </c>
      <c r="AV17" s="5">
        <f>IF(AU3=0,1,0)</f>
        <v>0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1</v>
      </c>
      <c r="BZ17" s="5">
        <f>IF(BY3=0,1,0)</f>
        <v>0</v>
      </c>
      <c r="CA17" s="5">
        <f>IF(BV29=1,(SUM(BY17-BZ17)),0)</f>
        <v>0</v>
      </c>
      <c r="CB17" s="5">
        <f t="shared" ref="CB17:CB28" si="26">IF(CB3&lt;&gt;"",1,0)</f>
        <v>1</v>
      </c>
      <c r="CF17" s="5">
        <f>IF(CE3=0,1,0)</f>
        <v>0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1</v>
      </c>
      <c r="BH18" s="5">
        <f t="shared" ref="BH18:BH28" si="53">IF(BG4=0,1,0)</f>
        <v>0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1</v>
      </c>
      <c r="BT18" s="5">
        <f t="shared" ref="BT18:BT28" si="57">IF(BS4=0,1,0)</f>
        <v>0</v>
      </c>
      <c r="BU18" s="5">
        <f t="shared" ref="BU18:BU28" si="58">IF(BP30=1,(SUM(BS18-BT18)),0)</f>
        <v>0</v>
      </c>
      <c r="BV18" s="5">
        <f t="shared" si="25"/>
        <v>1</v>
      </c>
      <c r="BZ18" s="5">
        <f t="shared" ref="BZ18:BZ28" si="59">IF(BY4=0,1,0)</f>
        <v>0</v>
      </c>
      <c r="CA18" s="5">
        <f t="shared" ref="CA18:CA28" si="60">IF(BV30=1,(SUM(BY18-BZ18)),0)</f>
        <v>0</v>
      </c>
      <c r="CB18" s="5">
        <f t="shared" si="26"/>
        <v>1</v>
      </c>
      <c r="CF18" s="5">
        <f t="shared" ref="CF18:CF28" si="61">IF(CE4=0,1,0)</f>
        <v>0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1</v>
      </c>
      <c r="BT21" s="5">
        <f t="shared" si="57"/>
        <v>0</v>
      </c>
      <c r="BU21" s="5">
        <f t="shared" si="58"/>
        <v>0</v>
      </c>
      <c r="BV21" s="5">
        <f t="shared" si="25"/>
        <v>1</v>
      </c>
      <c r="BZ21" s="5">
        <f t="shared" si="59"/>
        <v>0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1</v>
      </c>
      <c r="AP22" s="5">
        <f t="shared" si="47"/>
        <v>0</v>
      </c>
      <c r="AQ22" s="5">
        <f t="shared" si="48"/>
        <v>0</v>
      </c>
      <c r="AR22" s="5">
        <f t="shared" si="20"/>
        <v>1</v>
      </c>
      <c r="AV22" s="5">
        <f t="shared" si="49"/>
        <v>0</v>
      </c>
      <c r="AW22" s="5">
        <f t="shared" si="50"/>
        <v>0</v>
      </c>
      <c r="AX22" s="5">
        <f t="shared" si="21"/>
        <v>1</v>
      </c>
      <c r="BB22" s="5">
        <f t="shared" si="51"/>
        <v>0</v>
      </c>
      <c r="BC22" s="5">
        <f t="shared" si="52"/>
        <v>0</v>
      </c>
      <c r="BD22" s="5">
        <f t="shared" si="22"/>
        <v>1</v>
      </c>
      <c r="BH22" s="5">
        <f t="shared" si="53"/>
        <v>0</v>
      </c>
      <c r="BI22" s="5">
        <f t="shared" si="54"/>
        <v>0</v>
      </c>
      <c r="BJ22" s="5">
        <f t="shared" si="23"/>
        <v>1</v>
      </c>
      <c r="BN22" s="5">
        <f t="shared" si="55"/>
        <v>0</v>
      </c>
      <c r="BO22" s="5">
        <f t="shared" si="56"/>
        <v>0</v>
      </c>
      <c r="BP22" s="5">
        <f t="shared" si="24"/>
        <v>1</v>
      </c>
      <c r="BT22" s="5">
        <f t="shared" si="57"/>
        <v>0</v>
      </c>
      <c r="BU22" s="5">
        <f t="shared" si="58"/>
        <v>0</v>
      </c>
      <c r="BV22" s="5">
        <f t="shared" si="25"/>
        <v>1</v>
      </c>
      <c r="BZ22" s="5">
        <f t="shared" si="59"/>
        <v>0</v>
      </c>
      <c r="CA22" s="5">
        <f t="shared" si="60"/>
        <v>0</v>
      </c>
      <c r="CB22" s="5">
        <f t="shared" si="26"/>
        <v>1</v>
      </c>
      <c r="CF22" s="5">
        <f t="shared" si="61"/>
        <v>0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1</v>
      </c>
      <c r="AV24" s="5">
        <f t="shared" si="49"/>
        <v>0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1</v>
      </c>
      <c r="BN24" s="5">
        <f t="shared" si="55"/>
        <v>0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1</v>
      </c>
      <c r="BZ24" s="5">
        <f t="shared" si="59"/>
        <v>0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1</v>
      </c>
      <c r="BB25" s="5">
        <f t="shared" si="51"/>
        <v>0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1</v>
      </c>
      <c r="CF25" s="5">
        <f t="shared" si="61"/>
        <v>0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1</v>
      </c>
      <c r="BN26" s="5">
        <f t="shared" si="55"/>
        <v>0</v>
      </c>
      <c r="BO26" s="5">
        <f t="shared" si="56"/>
        <v>0</v>
      </c>
      <c r="BP26" s="5">
        <f t="shared" si="24"/>
        <v>1</v>
      </c>
      <c r="BT26" s="5">
        <f t="shared" si="57"/>
        <v>0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1</v>
      </c>
      <c r="CF26" s="5">
        <f t="shared" si="61"/>
        <v>0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1</v>
      </c>
      <c r="X27" s="5">
        <f t="shared" si="41"/>
        <v>0</v>
      </c>
      <c r="Y27" s="5">
        <f t="shared" si="42"/>
        <v>0</v>
      </c>
      <c r="Z27" s="5">
        <f t="shared" si="17"/>
        <v>1</v>
      </c>
      <c r="AD27" s="5">
        <f t="shared" si="43"/>
        <v>0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1</v>
      </c>
      <c r="AP27" s="5">
        <f t="shared" si="47"/>
        <v>0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1</v>
      </c>
      <c r="BB27" s="5">
        <f t="shared" si="51"/>
        <v>0</v>
      </c>
      <c r="BC27" s="5">
        <f t="shared" si="52"/>
        <v>0</v>
      </c>
      <c r="BD27" s="5">
        <f t="shared" si="22"/>
        <v>1</v>
      </c>
      <c r="BH27" s="5">
        <f t="shared" si="53"/>
        <v>0</v>
      </c>
      <c r="BI27" s="5">
        <f t="shared" si="54"/>
        <v>0</v>
      </c>
      <c r="BJ27" s="5">
        <f t="shared" si="23"/>
        <v>1</v>
      </c>
      <c r="BN27" s="5">
        <f t="shared" si="55"/>
        <v>0</v>
      </c>
      <c r="BO27" s="5">
        <f t="shared" si="56"/>
        <v>0</v>
      </c>
      <c r="BP27" s="5">
        <f t="shared" si="24"/>
        <v>1</v>
      </c>
      <c r="BT27" s="5">
        <f t="shared" si="57"/>
        <v>0</v>
      </c>
      <c r="BU27" s="5">
        <f t="shared" si="58"/>
        <v>0</v>
      </c>
      <c r="BV27" s="5">
        <f t="shared" si="25"/>
        <v>1</v>
      </c>
      <c r="BZ27" s="5">
        <f t="shared" si="59"/>
        <v>0</v>
      </c>
      <c r="CA27" s="5">
        <f t="shared" si="60"/>
        <v>0</v>
      </c>
      <c r="CB27" s="5">
        <f t="shared" si="26"/>
        <v>1</v>
      </c>
      <c r="CF27" s="5">
        <f t="shared" si="61"/>
        <v>0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1</v>
      </c>
      <c r="X28" s="5">
        <f t="shared" si="41"/>
        <v>0</v>
      </c>
      <c r="Y28" s="5">
        <f t="shared" si="42"/>
        <v>0</v>
      </c>
      <c r="Z28" s="5">
        <f t="shared" si="17"/>
        <v>1</v>
      </c>
      <c r="AD28" s="5">
        <f t="shared" si="43"/>
        <v>0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1</v>
      </c>
      <c r="AV28" s="5">
        <f t="shared" si="49"/>
        <v>0</v>
      </c>
      <c r="AW28" s="5">
        <f t="shared" si="50"/>
        <v>0</v>
      </c>
      <c r="AX28" s="5">
        <f t="shared" si="21"/>
        <v>1</v>
      </c>
      <c r="BB28" s="5">
        <f t="shared" si="51"/>
        <v>0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1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1</v>
      </c>
      <c r="BQ30" s="14"/>
      <c r="BR30" s="14"/>
      <c r="BS30" s="14"/>
      <c r="BT30" s="14"/>
      <c r="BU30" s="14"/>
      <c r="BV30" s="14">
        <f t="shared" ref="BV30:BV40" si="91">IF(BX4=2,1,0)</f>
        <v>1</v>
      </c>
      <c r="BW30" s="14"/>
      <c r="BX30" s="14"/>
      <c r="BY30" s="14"/>
      <c r="BZ30" s="14"/>
      <c r="CA30" s="14"/>
      <c r="CB30" s="14">
        <f t="shared" ref="CB30:CB40" si="92">IF(CD4=2,1,0)</f>
        <v>1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1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1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1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1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1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1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1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1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1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1</v>
      </c>
      <c r="AY39" s="14"/>
      <c r="AZ39" s="14"/>
      <c r="BA39" s="14"/>
      <c r="BB39" s="14"/>
      <c r="BC39" s="14"/>
      <c r="BD39" s="14">
        <f t="shared" si="88"/>
        <v>1</v>
      </c>
      <c r="BE39" s="14"/>
      <c r="BF39" s="14"/>
      <c r="BG39" s="14"/>
      <c r="BH39" s="14"/>
      <c r="BI39" s="14"/>
      <c r="BJ39" s="14">
        <f t="shared" si="89"/>
        <v>1</v>
      </c>
      <c r="BK39" s="14"/>
      <c r="BL39" s="14"/>
      <c r="BM39" s="14"/>
      <c r="BN39" s="14"/>
      <c r="BO39" s="14"/>
      <c r="BP39" s="14">
        <f t="shared" si="90"/>
        <v>1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1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2</v>
      </c>
      <c r="N41" s="5">
        <f>SUM(N29:N40)</f>
        <v>3</v>
      </c>
      <c r="T41" s="5">
        <f>SUM(T29:T40)</f>
        <v>4</v>
      </c>
      <c r="Z41" s="5">
        <f>SUM(Z29:Z40)</f>
        <v>1</v>
      </c>
      <c r="AF41" s="5">
        <f>SUM(AF29:AF40)</f>
        <v>0</v>
      </c>
      <c r="AL41" s="5">
        <f>SUM(AL29:AL40)</f>
        <v>3</v>
      </c>
      <c r="AR41" s="5">
        <f>SUM(AR29:AR40)</f>
        <v>0</v>
      </c>
      <c r="AX41" s="5">
        <f>SUM(AX29:AX40)</f>
        <v>2</v>
      </c>
      <c r="BD41" s="5">
        <f>SUM(BD29:BD40)</f>
        <v>2</v>
      </c>
      <c r="BJ41" s="5">
        <f>SUM(BJ29:BJ40)</f>
        <v>2</v>
      </c>
      <c r="BP41" s="5">
        <f>SUM(BP29:BP40)</f>
        <v>3</v>
      </c>
      <c r="BV41" s="5">
        <f>SUM(BV29:BV40)</f>
        <v>2</v>
      </c>
      <c r="CB41" s="5">
        <f>SUM(CB29:CB40)</f>
        <v>3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1</v>
      </c>
      <c r="T42" s="5">
        <v>2</v>
      </c>
      <c r="Z42" s="5">
        <v>0</v>
      </c>
      <c r="AL42" s="5">
        <v>2</v>
      </c>
      <c r="AR42" s="5">
        <v>1</v>
      </c>
      <c r="AX42" s="5">
        <v>0</v>
      </c>
      <c r="BD42" s="5">
        <v>2</v>
      </c>
      <c r="BJ42" s="5">
        <v>2</v>
      </c>
      <c r="BP42" s="5">
        <v>2</v>
      </c>
      <c r="BX42" s="5">
        <v>1</v>
      </c>
      <c r="CF42" s="5">
        <v>1</v>
      </c>
      <c r="CR42" s="5">
        <v>2</v>
      </c>
      <c r="CX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P42"/>
  <sheetViews>
    <sheetView showGridLines="0" workbookViewId="0">
      <pane xSplit="1" topLeftCell="BQ1" activePane="topRight" state="frozen"/>
      <selection pane="topRight" activeCell="CG4" sqref="CG4:CJ14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133</v>
      </c>
      <c r="B1" s="176" t="s">
        <v>22</v>
      </c>
      <c r="C1" s="176"/>
      <c r="D1" s="176"/>
      <c r="E1" s="176"/>
      <c r="F1" s="176"/>
      <c r="G1" s="176"/>
      <c r="H1" s="176" t="s">
        <v>23</v>
      </c>
      <c r="I1" s="176"/>
      <c r="J1" s="176"/>
      <c r="K1" s="176"/>
      <c r="L1" s="176"/>
      <c r="M1" s="176"/>
      <c r="N1" s="176" t="s">
        <v>24</v>
      </c>
      <c r="O1" s="176"/>
      <c r="P1" s="176"/>
      <c r="Q1" s="176"/>
      <c r="R1" s="176"/>
      <c r="S1" s="176"/>
      <c r="T1" s="176" t="s">
        <v>25</v>
      </c>
      <c r="U1" s="176"/>
      <c r="V1" s="176"/>
      <c r="W1" s="176"/>
      <c r="X1" s="176"/>
      <c r="Y1" s="176"/>
      <c r="Z1" s="176" t="s">
        <v>26</v>
      </c>
      <c r="AA1" s="176"/>
      <c r="AB1" s="176"/>
      <c r="AC1" s="176"/>
      <c r="AD1" s="176"/>
      <c r="AE1" s="176"/>
      <c r="AF1" s="176" t="s">
        <v>27</v>
      </c>
      <c r="AG1" s="176"/>
      <c r="AH1" s="176"/>
      <c r="AI1" s="176"/>
      <c r="AJ1" s="176"/>
      <c r="AK1" s="176"/>
      <c r="AL1" s="176" t="s">
        <v>28</v>
      </c>
      <c r="AM1" s="176"/>
      <c r="AN1" s="176"/>
      <c r="AO1" s="176"/>
      <c r="AP1" s="176"/>
      <c r="AQ1" s="176"/>
      <c r="AR1" s="176" t="s">
        <v>29</v>
      </c>
      <c r="AS1" s="176"/>
      <c r="AT1" s="176"/>
      <c r="AU1" s="176"/>
      <c r="AV1" s="176"/>
      <c r="AW1" s="176"/>
      <c r="AX1" s="176" t="s">
        <v>30</v>
      </c>
      <c r="AY1" s="176"/>
      <c r="AZ1" s="176"/>
      <c r="BA1" s="176"/>
      <c r="BB1" s="176"/>
      <c r="BC1" s="176"/>
      <c r="BD1" s="176" t="s">
        <v>31</v>
      </c>
      <c r="BE1" s="176"/>
      <c r="BF1" s="176"/>
      <c r="BG1" s="176"/>
      <c r="BH1" s="176"/>
      <c r="BI1" s="176"/>
      <c r="BJ1" s="176" t="s">
        <v>32</v>
      </c>
      <c r="BK1" s="176"/>
      <c r="BL1" s="176"/>
      <c r="BM1" s="176"/>
      <c r="BN1" s="176"/>
      <c r="BO1" s="176"/>
      <c r="BP1" s="176" t="s">
        <v>33</v>
      </c>
      <c r="BQ1" s="176"/>
      <c r="BR1" s="176"/>
      <c r="BS1" s="176"/>
      <c r="BT1" s="176"/>
      <c r="BU1" s="176"/>
      <c r="BV1" s="176" t="s">
        <v>34</v>
      </c>
      <c r="BW1" s="176"/>
      <c r="BX1" s="176"/>
      <c r="BY1" s="176"/>
      <c r="BZ1" s="176"/>
      <c r="CA1" s="176"/>
      <c r="CB1" s="176" t="s">
        <v>35</v>
      </c>
      <c r="CC1" s="176"/>
      <c r="CD1" s="176"/>
      <c r="CE1" s="176"/>
      <c r="CF1" s="176"/>
      <c r="CG1" s="176"/>
      <c r="CH1" s="176" t="s">
        <v>36</v>
      </c>
      <c r="CI1" s="176"/>
      <c r="CJ1" s="176"/>
      <c r="CK1" s="176"/>
      <c r="CL1" s="176"/>
      <c r="CM1" s="176"/>
      <c r="CN1" s="176" t="s">
        <v>37</v>
      </c>
      <c r="CO1" s="176"/>
      <c r="CP1" s="176"/>
      <c r="CQ1" s="176"/>
      <c r="CR1" s="176"/>
      <c r="CS1" s="176"/>
      <c r="CT1" s="176" t="s">
        <v>38</v>
      </c>
      <c r="CU1" s="176"/>
      <c r="CV1" s="176"/>
      <c r="CW1" s="176"/>
      <c r="CX1" s="176"/>
      <c r="CY1" s="176"/>
      <c r="CZ1" s="176" t="s">
        <v>39</v>
      </c>
      <c r="DA1" s="176"/>
      <c r="DB1" s="176"/>
      <c r="DC1" s="176"/>
      <c r="DD1" s="176"/>
      <c r="DE1" s="176"/>
      <c r="DF1" s="176" t="s">
        <v>40</v>
      </c>
      <c r="DG1" s="176"/>
      <c r="DH1" s="176"/>
      <c r="DI1" s="176"/>
      <c r="DJ1" s="176"/>
      <c r="DK1" s="176"/>
      <c r="DL1" s="176" t="s">
        <v>41</v>
      </c>
      <c r="DM1" s="176"/>
      <c r="DN1" s="176"/>
      <c r="DO1" s="176"/>
      <c r="DP1" s="176"/>
      <c r="DQ1" s="176"/>
      <c r="DR1" s="176" t="s">
        <v>42</v>
      </c>
      <c r="DS1" s="176"/>
      <c r="DT1" s="176"/>
      <c r="DU1" s="176"/>
      <c r="DV1" s="176"/>
      <c r="DW1" s="176"/>
      <c r="DX1" s="176" t="s">
        <v>43</v>
      </c>
      <c r="DY1" s="176"/>
      <c r="DZ1" s="176"/>
      <c r="EA1" s="176"/>
      <c r="EB1" s="176"/>
      <c r="EC1" s="17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190</v>
      </c>
      <c r="B3" s="24">
        <v>1501</v>
      </c>
      <c r="C3" s="26">
        <v>3</v>
      </c>
      <c r="D3" s="26">
        <v>2</v>
      </c>
      <c r="E3" s="26">
        <v>91</v>
      </c>
      <c r="F3" s="26">
        <v>3</v>
      </c>
      <c r="G3" s="25"/>
      <c r="H3" s="24">
        <v>849</v>
      </c>
      <c r="I3" s="26">
        <v>2</v>
      </c>
      <c r="J3" s="26">
        <v>0</v>
      </c>
      <c r="K3" s="26">
        <v>63</v>
      </c>
      <c r="L3" s="26"/>
      <c r="M3" s="25"/>
      <c r="N3" s="24">
        <v>995</v>
      </c>
      <c r="O3" s="26">
        <v>2</v>
      </c>
      <c r="P3" s="26">
        <v>0</v>
      </c>
      <c r="Q3" s="26">
        <v>63</v>
      </c>
      <c r="R3" s="26">
        <v>2</v>
      </c>
      <c r="S3" s="25"/>
      <c r="T3" s="24">
        <v>1002</v>
      </c>
      <c r="U3" s="26">
        <v>2</v>
      </c>
      <c r="V3" s="26">
        <v>2</v>
      </c>
      <c r="W3" s="26">
        <v>53</v>
      </c>
      <c r="X3" s="26">
        <v>3</v>
      </c>
      <c r="Y3" s="25"/>
      <c r="Z3" s="24">
        <v>1493</v>
      </c>
      <c r="AA3" s="26">
        <v>3</v>
      </c>
      <c r="AB3" s="26">
        <v>2</v>
      </c>
      <c r="AC3" s="26">
        <v>94</v>
      </c>
      <c r="AD3" s="26">
        <v>2</v>
      </c>
      <c r="AE3" s="25"/>
      <c r="AF3" s="24">
        <v>882</v>
      </c>
      <c r="AG3" s="26">
        <v>2</v>
      </c>
      <c r="AH3" s="26">
        <v>0</v>
      </c>
      <c r="AI3" s="26">
        <v>54</v>
      </c>
      <c r="AJ3" s="26">
        <v>2</v>
      </c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>
        <v>921</v>
      </c>
      <c r="AY3" s="26">
        <v>2</v>
      </c>
      <c r="AZ3" s="26">
        <v>0</v>
      </c>
      <c r="BA3" s="26">
        <v>75</v>
      </c>
      <c r="BB3" s="26">
        <v>1</v>
      </c>
      <c r="BC3" s="25"/>
      <c r="BD3" s="24">
        <v>1002</v>
      </c>
      <c r="BE3" s="26">
        <v>2</v>
      </c>
      <c r="BF3" s="26">
        <v>2</v>
      </c>
      <c r="BG3" s="26">
        <v>57</v>
      </c>
      <c r="BH3" s="26">
        <v>3</v>
      </c>
      <c r="BI3" s="25"/>
      <c r="BJ3" s="24">
        <v>1453</v>
      </c>
      <c r="BK3" s="26">
        <v>3</v>
      </c>
      <c r="BL3" s="26">
        <v>1</v>
      </c>
      <c r="BM3" s="26">
        <v>116</v>
      </c>
      <c r="BN3" s="26">
        <v>2</v>
      </c>
      <c r="BO3" s="25"/>
      <c r="BP3" s="24">
        <v>896</v>
      </c>
      <c r="BQ3" s="26">
        <v>2</v>
      </c>
      <c r="BR3" s="26">
        <v>0</v>
      </c>
      <c r="BS3" s="26">
        <v>48</v>
      </c>
      <c r="BT3" s="26">
        <v>1</v>
      </c>
      <c r="BU3" s="25"/>
      <c r="BV3" s="24"/>
      <c r="BW3" s="26"/>
      <c r="BX3" s="26"/>
      <c r="BY3" s="26"/>
      <c r="BZ3" s="26"/>
      <c r="CA3" s="25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5"/>
      <c r="CN3" s="24"/>
      <c r="CO3" s="26"/>
      <c r="CP3" s="26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10</v>
      </c>
      <c r="EE3" s="18">
        <f t="shared" ref="EE3:EE14" si="0">SUM(B29+H29+N29+T29+Z29+AF29+AL29+AR29+AX29+BD29+BJ29+BP29+BV29+CB29+CH29+CN29+CT29+CZ29+DF29+DL29+DR29+DX29)</f>
        <v>4</v>
      </c>
      <c r="EF3" s="18">
        <f t="shared" ref="EF3:EF14" si="1">SUM(C3+I3+O3+U3+AA3+AG3+AM3+AS3+AY3+BE3+BK3+BQ3+BW3+CC3+CI3+CO3+CU3+DA3+DG3+DM3+DS3+DY3)</f>
        <v>23</v>
      </c>
      <c r="EG3" s="18">
        <f t="shared" ref="EG3:EG14" si="2">SUM(D3+J3+P3+V3+AB3+AH3+AN3+AT3+AZ3+BF3+BL3+BR3+BX3+CD3+CJ3+CP3+CV3+DB3+DH3+DN3+DT3+DZ3)</f>
        <v>9</v>
      </c>
      <c r="EH3" s="18">
        <f t="shared" ref="EH3:EH14" si="3">SUM(B3+H3+N3+T3+Z3+AF3+AL3+AR3+AX3+BD3+BJ3+BP3+BV3+CB3+CH3+CN3+CT3+CZ3+DF3+DL3+DR3+DX3)</f>
        <v>10994</v>
      </c>
      <c r="EI3" s="18">
        <f t="shared" ref="EI3:EI14" si="4">SUM(E3+K3+Q3+W3+AC3+AI3+AO3+AU3+BA3+BG3+BM3+BS3+BY3+CE3+CK3+CQ3+CW3+DC3+DI3+DO3+DU3+EA3)</f>
        <v>714</v>
      </c>
      <c r="EJ3" s="19">
        <f t="shared" ref="EJ3:EJ14" si="5">IF(EH3=0,0,(SUM(EH3/EI3)*3))</f>
        <v>46.193277310924373</v>
      </c>
      <c r="EK3" s="20">
        <f>IF(EF3=0,0,(SUM(EH3/EF3)))</f>
        <v>478</v>
      </c>
      <c r="EL3" s="20">
        <f>IF(ED3=0,0,SUM(EI3/ED3))</f>
        <v>71.400000000000006</v>
      </c>
      <c r="EM3" s="20">
        <f>IF(EF3=0,0,SUM(EI3/EF3))</f>
        <v>31.043478260869566</v>
      </c>
      <c r="EN3" s="20">
        <f t="shared" ref="EN3:EN14" si="6">SUM(F3+L3+R3+X3+AD3+AJ3+AP3+AV3+BB3+BH3+BN3+BT3+BZ3+CF3+CL3+CR3+CX3+DD3+DJ3+DP3+DV3+EB3)</f>
        <v>19</v>
      </c>
      <c r="EO3" s="20">
        <f t="shared" ref="EO3:EO14" si="7">IF(ED3=0,0,(SUM(EN3/ED3)))</f>
        <v>1.9</v>
      </c>
      <c r="EP3" s="18">
        <f>SUM(G3+M3+S3+Y3+AE3+AK3+AQ3+AW3+BC3+BI3+BO3+BU3+CA3+CG3+CM3+CS3+CY3+DE3+DK3+DQ3+DW3+EC3)</f>
        <v>0</v>
      </c>
    </row>
    <row r="4" spans="1:146" x14ac:dyDescent="0.2">
      <c r="A4" s="37" t="s">
        <v>166</v>
      </c>
      <c r="B4" s="28">
        <v>1499</v>
      </c>
      <c r="C4" s="29">
        <v>3</v>
      </c>
      <c r="D4" s="29">
        <v>2</v>
      </c>
      <c r="E4" s="29">
        <v>129</v>
      </c>
      <c r="F4" s="29"/>
      <c r="G4" s="30"/>
      <c r="H4" s="28">
        <v>1002</v>
      </c>
      <c r="I4" s="29">
        <v>2</v>
      </c>
      <c r="J4" s="29">
        <v>2</v>
      </c>
      <c r="K4" s="29">
        <v>73</v>
      </c>
      <c r="L4" s="29"/>
      <c r="M4" s="30"/>
      <c r="N4" s="28">
        <v>568</v>
      </c>
      <c r="O4" s="29">
        <v>2</v>
      </c>
      <c r="P4" s="29">
        <v>0</v>
      </c>
      <c r="Q4" s="29">
        <v>45</v>
      </c>
      <c r="R4" s="29"/>
      <c r="S4" s="30"/>
      <c r="T4" s="28">
        <v>974</v>
      </c>
      <c r="U4" s="29">
        <v>2</v>
      </c>
      <c r="V4" s="29">
        <v>0</v>
      </c>
      <c r="W4" s="29">
        <v>78</v>
      </c>
      <c r="X4" s="29">
        <v>1</v>
      </c>
      <c r="Y4" s="30"/>
      <c r="Z4" s="28">
        <v>834</v>
      </c>
      <c r="AA4" s="29">
        <v>2</v>
      </c>
      <c r="AB4" s="29">
        <v>0</v>
      </c>
      <c r="AC4" s="29">
        <v>66</v>
      </c>
      <c r="AD4" s="29"/>
      <c r="AE4" s="30"/>
      <c r="AF4" s="28">
        <v>1483</v>
      </c>
      <c r="AG4" s="29">
        <v>3</v>
      </c>
      <c r="AH4" s="29">
        <v>1</v>
      </c>
      <c r="AI4" s="29">
        <v>120</v>
      </c>
      <c r="AJ4" s="29">
        <v>1</v>
      </c>
      <c r="AK4" s="30"/>
      <c r="AL4" s="28">
        <v>956</v>
      </c>
      <c r="AM4" s="29">
        <v>2</v>
      </c>
      <c r="AN4" s="29">
        <v>0</v>
      </c>
      <c r="AO4" s="29">
        <v>99</v>
      </c>
      <c r="AP4" s="29"/>
      <c r="AQ4" s="30"/>
      <c r="AR4" s="28"/>
      <c r="AS4" s="29"/>
      <c r="AT4" s="29"/>
      <c r="AU4" s="29"/>
      <c r="AV4" s="29"/>
      <c r="AW4" s="30"/>
      <c r="AX4" s="28">
        <v>819</v>
      </c>
      <c r="AY4" s="29">
        <v>2</v>
      </c>
      <c r="AZ4" s="29">
        <v>0</v>
      </c>
      <c r="BA4" s="29">
        <v>63</v>
      </c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>
        <v>622</v>
      </c>
      <c r="BQ4" s="29">
        <v>2</v>
      </c>
      <c r="BR4" s="29">
        <v>0</v>
      </c>
      <c r="BS4" s="29">
        <v>48</v>
      </c>
      <c r="BT4" s="29">
        <v>1</v>
      </c>
      <c r="BU4" s="30"/>
      <c r="BV4" s="28"/>
      <c r="BW4" s="29"/>
      <c r="BX4" s="29"/>
      <c r="BY4" s="29"/>
      <c r="BZ4" s="29"/>
      <c r="CA4" s="30"/>
      <c r="CB4" s="29">
        <v>753</v>
      </c>
      <c r="CC4" s="29">
        <v>2</v>
      </c>
      <c r="CD4" s="29">
        <v>0</v>
      </c>
      <c r="CE4" s="30">
        <v>45</v>
      </c>
      <c r="CF4" s="28">
        <v>2</v>
      </c>
      <c r="CG4" s="29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10</v>
      </c>
      <c r="EE4" s="18">
        <f t="shared" si="0"/>
        <v>2</v>
      </c>
      <c r="EF4" s="18">
        <f t="shared" si="1"/>
        <v>22</v>
      </c>
      <c r="EG4" s="18">
        <f t="shared" si="2"/>
        <v>5</v>
      </c>
      <c r="EH4" s="18">
        <f t="shared" si="3"/>
        <v>9510</v>
      </c>
      <c r="EI4" s="18">
        <f t="shared" si="4"/>
        <v>766</v>
      </c>
      <c r="EJ4" s="19">
        <f t="shared" si="5"/>
        <v>37.24543080939948</v>
      </c>
      <c r="EK4" s="20">
        <f t="shared" ref="EK4:EK14" si="9">IF(EF4=0,0,(SUM(EH4/EF4)))</f>
        <v>432.27272727272725</v>
      </c>
      <c r="EL4" s="20">
        <f t="shared" ref="EL4:EL14" si="10">IF(ED4=0,0,SUM(EI4/ED4))</f>
        <v>76.599999999999994</v>
      </c>
      <c r="EM4" s="20">
        <f t="shared" ref="EM4:EM14" si="11">IF(EF4=0,0,SUM(EI4/EF4))</f>
        <v>34.81818181818182</v>
      </c>
      <c r="EN4" s="20">
        <f t="shared" si="6"/>
        <v>5</v>
      </c>
      <c r="EO4" s="20">
        <f t="shared" si="7"/>
        <v>0.5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156</v>
      </c>
      <c r="B5" s="28">
        <v>815</v>
      </c>
      <c r="C5" s="29">
        <v>2</v>
      </c>
      <c r="D5" s="29">
        <v>0</v>
      </c>
      <c r="E5" s="29">
        <v>75</v>
      </c>
      <c r="F5" s="29">
        <v>1</v>
      </c>
      <c r="G5" s="30"/>
      <c r="H5" s="28">
        <v>1002</v>
      </c>
      <c r="I5" s="29">
        <v>2</v>
      </c>
      <c r="J5" s="29">
        <v>2</v>
      </c>
      <c r="K5" s="29">
        <v>72</v>
      </c>
      <c r="L5" s="29">
        <v>1</v>
      </c>
      <c r="M5" s="30"/>
      <c r="N5" s="28">
        <v>1476</v>
      </c>
      <c r="O5" s="29">
        <v>3</v>
      </c>
      <c r="P5" s="29">
        <v>1</v>
      </c>
      <c r="Q5" s="29">
        <v>104</v>
      </c>
      <c r="R5" s="29">
        <v>3</v>
      </c>
      <c r="S5" s="30"/>
      <c r="T5" s="28"/>
      <c r="U5" s="29"/>
      <c r="V5" s="29"/>
      <c r="W5" s="29"/>
      <c r="X5" s="29"/>
      <c r="Y5" s="30"/>
      <c r="Z5" s="28">
        <v>1127</v>
      </c>
      <c r="AA5" s="29">
        <v>3</v>
      </c>
      <c r="AB5" s="29">
        <v>1</v>
      </c>
      <c r="AC5" s="29">
        <v>79</v>
      </c>
      <c r="AD5" s="29">
        <v>2</v>
      </c>
      <c r="AE5" s="30"/>
      <c r="AF5" s="28">
        <v>1499</v>
      </c>
      <c r="AG5" s="29">
        <v>3</v>
      </c>
      <c r="AH5" s="29">
        <v>2</v>
      </c>
      <c r="AI5" s="29">
        <v>109</v>
      </c>
      <c r="AJ5" s="29">
        <v>4</v>
      </c>
      <c r="AK5" s="30"/>
      <c r="AL5" s="28">
        <v>1501</v>
      </c>
      <c r="AM5" s="29">
        <v>3</v>
      </c>
      <c r="AN5" s="29">
        <v>2</v>
      </c>
      <c r="AO5" s="29">
        <v>88</v>
      </c>
      <c r="AP5" s="29">
        <v>3</v>
      </c>
      <c r="AQ5" s="30"/>
      <c r="AR5" s="28"/>
      <c r="AS5" s="29"/>
      <c r="AT5" s="29"/>
      <c r="AU5" s="29"/>
      <c r="AV5" s="29"/>
      <c r="AW5" s="30"/>
      <c r="AX5" s="28">
        <v>1230</v>
      </c>
      <c r="AY5" s="29">
        <v>3</v>
      </c>
      <c r="AZ5" s="29">
        <v>1</v>
      </c>
      <c r="BA5" s="29">
        <v>89</v>
      </c>
      <c r="BB5" s="29"/>
      <c r="BC5" s="30"/>
      <c r="BD5" s="28">
        <v>824</v>
      </c>
      <c r="BE5" s="29">
        <v>2</v>
      </c>
      <c r="BF5" s="29">
        <v>0</v>
      </c>
      <c r="BG5" s="29">
        <v>60</v>
      </c>
      <c r="BH5" s="29"/>
      <c r="BI5" s="30"/>
      <c r="BJ5" s="28">
        <v>874</v>
      </c>
      <c r="BK5" s="29">
        <v>2</v>
      </c>
      <c r="BL5" s="29">
        <v>0</v>
      </c>
      <c r="BM5" s="29">
        <v>54</v>
      </c>
      <c r="BN5" s="29">
        <v>1</v>
      </c>
      <c r="BO5" s="30"/>
      <c r="BP5" s="28">
        <v>1002</v>
      </c>
      <c r="BQ5" s="29">
        <v>2</v>
      </c>
      <c r="BR5" s="29">
        <v>2</v>
      </c>
      <c r="BS5" s="29">
        <v>57</v>
      </c>
      <c r="BT5" s="29"/>
      <c r="BU5" s="30"/>
      <c r="BV5" s="28"/>
      <c r="BW5" s="29"/>
      <c r="BX5" s="29"/>
      <c r="BY5" s="29"/>
      <c r="BZ5" s="29"/>
      <c r="CA5" s="30"/>
      <c r="CB5" s="29">
        <v>1002</v>
      </c>
      <c r="CC5" s="29">
        <v>2</v>
      </c>
      <c r="CD5" s="29">
        <v>2</v>
      </c>
      <c r="CE5" s="30">
        <v>53</v>
      </c>
      <c r="CF5" s="28">
        <v>3</v>
      </c>
      <c r="CG5" s="29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11</v>
      </c>
      <c r="EE5" s="18">
        <f t="shared" si="0"/>
        <v>5</v>
      </c>
      <c r="EF5" s="18">
        <f t="shared" si="1"/>
        <v>27</v>
      </c>
      <c r="EG5" s="18">
        <f t="shared" si="2"/>
        <v>13</v>
      </c>
      <c r="EH5" s="18">
        <f t="shared" si="3"/>
        <v>12352</v>
      </c>
      <c r="EI5" s="18">
        <f t="shared" si="4"/>
        <v>840</v>
      </c>
      <c r="EJ5" s="19">
        <f t="shared" si="5"/>
        <v>44.114285714285714</v>
      </c>
      <c r="EK5" s="20">
        <f t="shared" si="9"/>
        <v>457.48148148148147</v>
      </c>
      <c r="EL5" s="20">
        <f t="shared" si="10"/>
        <v>76.36363636363636</v>
      </c>
      <c r="EM5" s="20">
        <f t="shared" si="11"/>
        <v>31.111111111111111</v>
      </c>
      <c r="EN5" s="20">
        <f t="shared" si="6"/>
        <v>18</v>
      </c>
      <c r="EO5" s="20">
        <f t="shared" si="7"/>
        <v>1.6363636363636365</v>
      </c>
      <c r="EP5" s="18">
        <f t="shared" si="12"/>
        <v>0</v>
      </c>
    </row>
    <row r="6" spans="1:146" x14ac:dyDescent="0.2">
      <c r="A6" s="37" t="s">
        <v>201</v>
      </c>
      <c r="B6" s="28">
        <v>1002</v>
      </c>
      <c r="C6" s="29">
        <v>2</v>
      </c>
      <c r="D6" s="29">
        <v>2</v>
      </c>
      <c r="E6" s="29">
        <v>59</v>
      </c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9"/>
      <c r="CC6" s="29"/>
      <c r="CD6" s="29"/>
      <c r="CE6" s="30"/>
      <c r="CF6" s="28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59</v>
      </c>
      <c r="EJ6" s="19">
        <f t="shared" si="5"/>
        <v>50.949152542372879</v>
      </c>
      <c r="EK6" s="20">
        <f t="shared" si="9"/>
        <v>501</v>
      </c>
      <c r="EL6" s="20">
        <f t="shared" si="10"/>
        <v>59</v>
      </c>
      <c r="EM6" s="20">
        <f t="shared" si="11"/>
        <v>29.5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 t="s">
        <v>191</v>
      </c>
      <c r="B7" s="28">
        <v>1002</v>
      </c>
      <c r="C7" s="29">
        <v>2</v>
      </c>
      <c r="D7" s="29">
        <v>2</v>
      </c>
      <c r="E7" s="29">
        <v>63</v>
      </c>
      <c r="F7" s="29">
        <v>3</v>
      </c>
      <c r="G7" s="30"/>
      <c r="H7" s="28">
        <v>1002</v>
      </c>
      <c r="I7" s="29">
        <v>2</v>
      </c>
      <c r="J7" s="29">
        <v>2</v>
      </c>
      <c r="K7" s="29">
        <v>65</v>
      </c>
      <c r="L7" s="29">
        <v>2</v>
      </c>
      <c r="M7" s="30">
        <v>1</v>
      </c>
      <c r="N7" s="28">
        <v>960</v>
      </c>
      <c r="O7" s="29">
        <v>2</v>
      </c>
      <c r="P7" s="29">
        <v>0</v>
      </c>
      <c r="Q7" s="29">
        <v>54</v>
      </c>
      <c r="R7" s="29">
        <v>4</v>
      </c>
      <c r="S7" s="30"/>
      <c r="T7" s="28">
        <v>1491</v>
      </c>
      <c r="U7" s="29">
        <v>3</v>
      </c>
      <c r="V7" s="29">
        <v>2</v>
      </c>
      <c r="W7" s="29">
        <v>92</v>
      </c>
      <c r="X7" s="29">
        <v>4</v>
      </c>
      <c r="Y7" s="30"/>
      <c r="Z7" s="28">
        <v>1002</v>
      </c>
      <c r="AA7" s="29">
        <v>2</v>
      </c>
      <c r="AB7" s="29">
        <v>2</v>
      </c>
      <c r="AC7" s="29">
        <v>92</v>
      </c>
      <c r="AD7" s="29">
        <v>2</v>
      </c>
      <c r="AE7" s="30"/>
      <c r="AF7" s="28">
        <v>1483</v>
      </c>
      <c r="AG7" s="29">
        <v>3</v>
      </c>
      <c r="AH7" s="29">
        <v>2</v>
      </c>
      <c r="AI7" s="29">
        <v>89</v>
      </c>
      <c r="AJ7" s="29">
        <v>5</v>
      </c>
      <c r="AK7" s="30"/>
      <c r="AL7" s="28">
        <v>1002</v>
      </c>
      <c r="AM7" s="29">
        <v>2</v>
      </c>
      <c r="AN7" s="29">
        <v>2</v>
      </c>
      <c r="AO7" s="29">
        <v>50</v>
      </c>
      <c r="AP7" s="29">
        <v>3</v>
      </c>
      <c r="AQ7" s="30"/>
      <c r="AR7" s="28"/>
      <c r="AS7" s="29"/>
      <c r="AT7" s="29"/>
      <c r="AU7" s="29"/>
      <c r="AV7" s="29"/>
      <c r="AW7" s="30"/>
      <c r="AX7" s="28">
        <v>1413</v>
      </c>
      <c r="AY7" s="29">
        <v>3</v>
      </c>
      <c r="AZ7" s="29">
        <v>2</v>
      </c>
      <c r="BA7" s="29">
        <v>64</v>
      </c>
      <c r="BB7" s="29">
        <v>3</v>
      </c>
      <c r="BC7" s="30"/>
      <c r="BD7" s="28">
        <v>1002</v>
      </c>
      <c r="BE7" s="29">
        <v>2</v>
      </c>
      <c r="BF7" s="29">
        <v>2</v>
      </c>
      <c r="BG7" s="29">
        <v>52</v>
      </c>
      <c r="BH7" s="29">
        <v>1</v>
      </c>
      <c r="BI7" s="30"/>
      <c r="BJ7" s="28">
        <v>932</v>
      </c>
      <c r="BK7" s="29">
        <v>2</v>
      </c>
      <c r="BL7" s="29">
        <v>0</v>
      </c>
      <c r="BM7" s="29">
        <v>54</v>
      </c>
      <c r="BN7" s="29">
        <v>2</v>
      </c>
      <c r="BO7" s="30"/>
      <c r="BP7" s="28">
        <v>1343</v>
      </c>
      <c r="BQ7" s="29">
        <v>3</v>
      </c>
      <c r="BR7" s="29">
        <v>2</v>
      </c>
      <c r="BS7" s="29">
        <v>71</v>
      </c>
      <c r="BT7" s="29">
        <v>2</v>
      </c>
      <c r="BU7" s="30"/>
      <c r="BV7" s="28"/>
      <c r="BW7" s="29"/>
      <c r="BX7" s="29"/>
      <c r="BY7" s="29"/>
      <c r="BZ7" s="29"/>
      <c r="CA7" s="30"/>
      <c r="CB7" s="29">
        <v>1002</v>
      </c>
      <c r="CC7" s="29">
        <v>2</v>
      </c>
      <c r="CD7" s="29">
        <v>2</v>
      </c>
      <c r="CE7" s="30">
        <v>60</v>
      </c>
      <c r="CF7" s="28">
        <v>1</v>
      </c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12</v>
      </c>
      <c r="EE7" s="18">
        <f t="shared" si="0"/>
        <v>10</v>
      </c>
      <c r="EF7" s="18">
        <f t="shared" si="1"/>
        <v>28</v>
      </c>
      <c r="EG7" s="18">
        <f t="shared" si="2"/>
        <v>20</v>
      </c>
      <c r="EH7" s="18">
        <f t="shared" si="3"/>
        <v>13634</v>
      </c>
      <c r="EI7" s="18">
        <f t="shared" si="4"/>
        <v>806</v>
      </c>
      <c r="EJ7" s="19">
        <f t="shared" si="5"/>
        <v>50.746898263027298</v>
      </c>
      <c r="EK7" s="20">
        <f t="shared" si="9"/>
        <v>486.92857142857144</v>
      </c>
      <c r="EL7" s="20">
        <f t="shared" si="10"/>
        <v>67.166666666666671</v>
      </c>
      <c r="EM7" s="20">
        <f t="shared" si="11"/>
        <v>28.785714285714285</v>
      </c>
      <c r="EN7" s="20">
        <f t="shared" si="6"/>
        <v>32</v>
      </c>
      <c r="EO7" s="20">
        <f t="shared" si="7"/>
        <v>2.6666666666666665</v>
      </c>
      <c r="EP7" s="18">
        <f t="shared" si="12"/>
        <v>1</v>
      </c>
    </row>
    <row r="8" spans="1:146" x14ac:dyDescent="0.2">
      <c r="A8" s="27" t="s">
        <v>202</v>
      </c>
      <c r="B8" s="28">
        <v>961</v>
      </c>
      <c r="C8" s="29">
        <v>2</v>
      </c>
      <c r="D8" s="29">
        <v>0</v>
      </c>
      <c r="E8" s="29">
        <v>90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9"/>
      <c r="CC8" s="29"/>
      <c r="CD8" s="29"/>
      <c r="CE8" s="30"/>
      <c r="CF8" s="28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0</v>
      </c>
      <c r="EF8" s="18">
        <f t="shared" si="1"/>
        <v>2</v>
      </c>
      <c r="EG8" s="18">
        <f t="shared" si="2"/>
        <v>0</v>
      </c>
      <c r="EH8" s="18">
        <f t="shared" si="3"/>
        <v>961</v>
      </c>
      <c r="EI8" s="18">
        <f t="shared" si="4"/>
        <v>90</v>
      </c>
      <c r="EJ8" s="19">
        <f t="shared" si="5"/>
        <v>32.033333333333331</v>
      </c>
      <c r="EK8" s="20">
        <f t="shared" si="9"/>
        <v>480.5</v>
      </c>
      <c r="EL8" s="20">
        <f t="shared" si="10"/>
        <v>90</v>
      </c>
      <c r="EM8" s="20">
        <f t="shared" si="11"/>
        <v>45</v>
      </c>
      <c r="EN8" s="20">
        <f t="shared" si="6"/>
        <v>1</v>
      </c>
      <c r="EO8" s="20">
        <f t="shared" si="7"/>
        <v>1</v>
      </c>
      <c r="EP8" s="18">
        <f t="shared" si="12"/>
        <v>0</v>
      </c>
    </row>
    <row r="9" spans="1:146" x14ac:dyDescent="0.2">
      <c r="A9" s="37" t="s">
        <v>203</v>
      </c>
      <c r="B9" s="28"/>
      <c r="C9" s="29"/>
      <c r="D9" s="29"/>
      <c r="E9" s="29"/>
      <c r="F9" s="29">
        <v>1</v>
      </c>
      <c r="G9" s="30"/>
      <c r="H9" s="28">
        <v>596</v>
      </c>
      <c r="I9" s="29">
        <v>2</v>
      </c>
      <c r="J9" s="29">
        <v>0</v>
      </c>
      <c r="K9" s="29">
        <v>45</v>
      </c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29"/>
      <c r="CD9" s="29"/>
      <c r="CE9" s="30"/>
      <c r="CF9" s="28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596</v>
      </c>
      <c r="EI9" s="18">
        <f t="shared" si="4"/>
        <v>45</v>
      </c>
      <c r="EJ9" s="19">
        <f t="shared" si="5"/>
        <v>39.733333333333334</v>
      </c>
      <c r="EK9" s="20">
        <f t="shared" si="9"/>
        <v>298</v>
      </c>
      <c r="EL9" s="20">
        <f t="shared" si="10"/>
        <v>45</v>
      </c>
      <c r="EM9" s="20">
        <f t="shared" si="11"/>
        <v>22.5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x14ac:dyDescent="0.2">
      <c r="A10" s="37" t="s">
        <v>241</v>
      </c>
      <c r="B10" s="28"/>
      <c r="C10" s="29"/>
      <c r="D10" s="29"/>
      <c r="E10" s="29"/>
      <c r="F10" s="29"/>
      <c r="G10" s="30"/>
      <c r="H10" s="28">
        <v>1487</v>
      </c>
      <c r="I10" s="29">
        <v>3</v>
      </c>
      <c r="J10" s="29">
        <v>1</v>
      </c>
      <c r="K10" s="29">
        <v>119</v>
      </c>
      <c r="L10" s="29">
        <v>2</v>
      </c>
      <c r="M10" s="30"/>
      <c r="N10" s="28"/>
      <c r="O10" s="29"/>
      <c r="P10" s="29"/>
      <c r="Q10" s="29"/>
      <c r="R10" s="29"/>
      <c r="S10" s="30"/>
      <c r="T10" s="28">
        <v>773</v>
      </c>
      <c r="U10" s="29">
        <v>2</v>
      </c>
      <c r="V10" s="29">
        <v>0</v>
      </c>
      <c r="W10" s="29">
        <v>48</v>
      </c>
      <c r="X10" s="29"/>
      <c r="Y10" s="30"/>
      <c r="Z10" s="28">
        <v>837</v>
      </c>
      <c r="AA10" s="29">
        <v>2</v>
      </c>
      <c r="AB10" s="29">
        <v>0</v>
      </c>
      <c r="AC10" s="29">
        <v>72</v>
      </c>
      <c r="AD10" s="29">
        <v>1</v>
      </c>
      <c r="AE10" s="30"/>
      <c r="AF10" s="28"/>
      <c r="AG10" s="29"/>
      <c r="AH10" s="29"/>
      <c r="AI10" s="29"/>
      <c r="AJ10" s="29"/>
      <c r="AK10" s="30"/>
      <c r="AL10" s="28">
        <v>1163</v>
      </c>
      <c r="AM10" s="29">
        <v>3</v>
      </c>
      <c r="AN10" s="29">
        <v>1</v>
      </c>
      <c r="AO10" s="29">
        <v>80</v>
      </c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29"/>
      <c r="CD10" s="29"/>
      <c r="CE10" s="30"/>
      <c r="CF10" s="28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4</v>
      </c>
      <c r="EE10" s="18">
        <f t="shared" si="0"/>
        <v>0</v>
      </c>
      <c r="EF10" s="18">
        <f t="shared" si="1"/>
        <v>10</v>
      </c>
      <c r="EG10" s="18">
        <f t="shared" si="2"/>
        <v>2</v>
      </c>
      <c r="EH10" s="18">
        <f t="shared" si="3"/>
        <v>4260</v>
      </c>
      <c r="EI10" s="18">
        <f t="shared" si="4"/>
        <v>319</v>
      </c>
      <c r="EJ10" s="19">
        <f t="shared" si="5"/>
        <v>40.062695924764888</v>
      </c>
      <c r="EK10" s="20">
        <f t="shared" si="9"/>
        <v>426</v>
      </c>
      <c r="EL10" s="20">
        <f t="shared" si="10"/>
        <v>79.75</v>
      </c>
      <c r="EM10" s="20">
        <f t="shared" si="11"/>
        <v>31.9</v>
      </c>
      <c r="EN10" s="20">
        <f t="shared" si="6"/>
        <v>3</v>
      </c>
      <c r="EO10" s="20">
        <f t="shared" si="7"/>
        <v>0.75</v>
      </c>
      <c r="EP10" s="18">
        <f t="shared" si="12"/>
        <v>0</v>
      </c>
    </row>
    <row r="11" spans="1:146" x14ac:dyDescent="0.2">
      <c r="A11" s="37" t="s">
        <v>256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1499</v>
      </c>
      <c r="O11" s="29">
        <v>3</v>
      </c>
      <c r="P11" s="29">
        <v>1</v>
      </c>
      <c r="Q11" s="29">
        <v>127</v>
      </c>
      <c r="R11" s="29">
        <v>2</v>
      </c>
      <c r="S11" s="30"/>
      <c r="T11" s="28">
        <v>1422</v>
      </c>
      <c r="U11" s="29">
        <v>3</v>
      </c>
      <c r="V11" s="29">
        <v>1</v>
      </c>
      <c r="W11" s="29">
        <v>97</v>
      </c>
      <c r="X11" s="29">
        <v>1</v>
      </c>
      <c r="Y11" s="30"/>
      <c r="Z11" s="28">
        <v>984</v>
      </c>
      <c r="AA11" s="29">
        <v>2</v>
      </c>
      <c r="AB11" s="29">
        <v>0</v>
      </c>
      <c r="AC11" s="29">
        <v>123</v>
      </c>
      <c r="AD11" s="29">
        <v>3</v>
      </c>
      <c r="AE11" s="30"/>
      <c r="AF11" s="28">
        <v>1002</v>
      </c>
      <c r="AG11" s="29">
        <v>2</v>
      </c>
      <c r="AH11" s="29">
        <v>2</v>
      </c>
      <c r="AI11" s="29">
        <v>69</v>
      </c>
      <c r="AJ11" s="29">
        <v>2</v>
      </c>
      <c r="AK11" s="30">
        <v>1</v>
      </c>
      <c r="AL11" s="28">
        <v>997</v>
      </c>
      <c r="AM11" s="29">
        <v>2</v>
      </c>
      <c r="AN11" s="29">
        <v>0</v>
      </c>
      <c r="AO11" s="29">
        <v>93</v>
      </c>
      <c r="AP11" s="29">
        <v>3</v>
      </c>
      <c r="AQ11" s="30"/>
      <c r="AR11" s="28"/>
      <c r="AS11" s="29"/>
      <c r="AT11" s="29"/>
      <c r="AU11" s="29"/>
      <c r="AV11" s="29"/>
      <c r="AW11" s="30"/>
      <c r="AX11" s="28">
        <v>902</v>
      </c>
      <c r="AY11" s="29">
        <v>2</v>
      </c>
      <c r="AZ11" s="29">
        <v>0</v>
      </c>
      <c r="BA11" s="29">
        <v>51</v>
      </c>
      <c r="BB11" s="29">
        <v>2</v>
      </c>
      <c r="BC11" s="30"/>
      <c r="BD11" s="28">
        <v>1409</v>
      </c>
      <c r="BE11" s="29">
        <v>3</v>
      </c>
      <c r="BF11" s="29">
        <v>1</v>
      </c>
      <c r="BG11" s="29">
        <v>89</v>
      </c>
      <c r="BH11" s="29">
        <v>1</v>
      </c>
      <c r="BI11" s="30"/>
      <c r="BJ11" s="28">
        <v>1501</v>
      </c>
      <c r="BK11" s="29">
        <v>3</v>
      </c>
      <c r="BL11" s="29">
        <v>2</v>
      </c>
      <c r="BM11" s="29">
        <v>113</v>
      </c>
      <c r="BN11" s="29">
        <v>3</v>
      </c>
      <c r="BO11" s="30"/>
      <c r="BP11" s="28">
        <v>1002</v>
      </c>
      <c r="BQ11" s="29">
        <v>2</v>
      </c>
      <c r="BR11" s="29">
        <v>2</v>
      </c>
      <c r="BS11" s="29">
        <v>69</v>
      </c>
      <c r="BT11" s="29">
        <v>1</v>
      </c>
      <c r="BU11" s="30"/>
      <c r="BV11" s="28"/>
      <c r="BW11" s="29"/>
      <c r="BX11" s="29"/>
      <c r="BY11" s="29"/>
      <c r="BZ11" s="29"/>
      <c r="CA11" s="30"/>
      <c r="CB11" s="29">
        <v>1463</v>
      </c>
      <c r="CC11" s="29">
        <v>3</v>
      </c>
      <c r="CD11" s="29">
        <v>2</v>
      </c>
      <c r="CE11" s="30">
        <v>89</v>
      </c>
      <c r="CF11" s="28">
        <v>2</v>
      </c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10</v>
      </c>
      <c r="EE11" s="18">
        <f t="shared" si="0"/>
        <v>4</v>
      </c>
      <c r="EF11" s="18">
        <f t="shared" si="1"/>
        <v>25</v>
      </c>
      <c r="EG11" s="18">
        <f t="shared" si="2"/>
        <v>11</v>
      </c>
      <c r="EH11" s="18">
        <f t="shared" si="3"/>
        <v>12181</v>
      </c>
      <c r="EI11" s="18">
        <f t="shared" si="4"/>
        <v>920</v>
      </c>
      <c r="EJ11" s="19">
        <f t="shared" si="5"/>
        <v>39.720652173913045</v>
      </c>
      <c r="EK11" s="20">
        <f t="shared" si="9"/>
        <v>487.24</v>
      </c>
      <c r="EL11" s="20">
        <f t="shared" si="10"/>
        <v>92</v>
      </c>
      <c r="EM11" s="20">
        <f t="shared" si="11"/>
        <v>36.799999999999997</v>
      </c>
      <c r="EN11" s="20">
        <f t="shared" si="6"/>
        <v>20</v>
      </c>
      <c r="EO11" s="20">
        <f t="shared" si="7"/>
        <v>2</v>
      </c>
      <c r="EP11" s="18">
        <f t="shared" si="12"/>
        <v>1</v>
      </c>
    </row>
    <row r="12" spans="1:146" x14ac:dyDescent="0.2">
      <c r="A12" s="37" t="s">
        <v>257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1348</v>
      </c>
      <c r="O12" s="29">
        <v>3</v>
      </c>
      <c r="P12" s="29">
        <v>1</v>
      </c>
      <c r="Q12" s="29">
        <v>82</v>
      </c>
      <c r="R12" s="29">
        <v>1</v>
      </c>
      <c r="S12" s="30"/>
      <c r="T12" s="28">
        <v>1311</v>
      </c>
      <c r="U12" s="29">
        <v>3</v>
      </c>
      <c r="V12" s="29">
        <v>1</v>
      </c>
      <c r="W12" s="29">
        <v>84</v>
      </c>
      <c r="X12" s="29"/>
      <c r="Y12" s="30"/>
      <c r="Z12" s="28"/>
      <c r="AA12" s="29"/>
      <c r="AB12" s="29"/>
      <c r="AC12" s="29"/>
      <c r="AD12" s="29"/>
      <c r="AE12" s="30"/>
      <c r="AF12" s="28">
        <v>595</v>
      </c>
      <c r="AG12" s="29">
        <v>2</v>
      </c>
      <c r="AH12" s="29">
        <v>0</v>
      </c>
      <c r="AI12" s="29">
        <v>54</v>
      </c>
      <c r="AJ12" s="29"/>
      <c r="AK12" s="30"/>
      <c r="AL12" s="28">
        <v>1300</v>
      </c>
      <c r="AM12" s="29">
        <v>3</v>
      </c>
      <c r="AN12" s="29">
        <v>1</v>
      </c>
      <c r="AO12" s="29">
        <v>93</v>
      </c>
      <c r="AP12" s="29">
        <v>1</v>
      </c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9">
        <v>940</v>
      </c>
      <c r="CC12" s="30">
        <v>2</v>
      </c>
      <c r="CD12" s="28">
        <v>0</v>
      </c>
      <c r="CE12" s="29">
        <v>75</v>
      </c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5</v>
      </c>
      <c r="EE12" s="18">
        <f t="shared" si="0"/>
        <v>0</v>
      </c>
      <c r="EF12" s="18">
        <f t="shared" si="1"/>
        <v>13</v>
      </c>
      <c r="EG12" s="18">
        <f t="shared" si="2"/>
        <v>3</v>
      </c>
      <c r="EH12" s="18">
        <f t="shared" si="3"/>
        <v>5494</v>
      </c>
      <c r="EI12" s="18">
        <f t="shared" si="4"/>
        <v>388</v>
      </c>
      <c r="EJ12" s="19">
        <f t="shared" si="5"/>
        <v>42.479381443298969</v>
      </c>
      <c r="EK12" s="20">
        <f t="shared" si="9"/>
        <v>422.61538461538464</v>
      </c>
      <c r="EL12" s="20">
        <f t="shared" si="10"/>
        <v>77.599999999999994</v>
      </c>
      <c r="EM12" s="20">
        <f t="shared" si="11"/>
        <v>29.846153846153847</v>
      </c>
      <c r="EN12" s="20">
        <f t="shared" si="6"/>
        <v>2</v>
      </c>
      <c r="EO12" s="20">
        <f t="shared" si="7"/>
        <v>0.4</v>
      </c>
      <c r="EP12" s="18">
        <f t="shared" si="12"/>
        <v>0</v>
      </c>
    </row>
    <row r="13" spans="1:146" x14ac:dyDescent="0.2">
      <c r="A13" s="37" t="s">
        <v>331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>
        <v>755</v>
      </c>
      <c r="AY13" s="29">
        <v>2</v>
      </c>
      <c r="AZ13" s="29">
        <v>0</v>
      </c>
      <c r="BA13" s="29">
        <v>51</v>
      </c>
      <c r="BB13" s="29">
        <v>2</v>
      </c>
      <c r="BC13" s="30"/>
      <c r="BD13" s="28">
        <v>1335</v>
      </c>
      <c r="BE13" s="29">
        <v>3</v>
      </c>
      <c r="BF13" s="29">
        <v>2</v>
      </c>
      <c r="BG13" s="29">
        <v>96</v>
      </c>
      <c r="BH13" s="29"/>
      <c r="BI13" s="30"/>
      <c r="BJ13" s="28">
        <v>525</v>
      </c>
      <c r="BK13" s="29">
        <v>2</v>
      </c>
      <c r="BL13" s="29">
        <v>0</v>
      </c>
      <c r="BM13" s="29">
        <v>33</v>
      </c>
      <c r="BN13" s="29">
        <v>1</v>
      </c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9"/>
      <c r="CC13" s="30"/>
      <c r="CD13" s="28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3</v>
      </c>
      <c r="EE13" s="18">
        <f t="shared" si="0"/>
        <v>1</v>
      </c>
      <c r="EF13" s="18">
        <f t="shared" si="1"/>
        <v>7</v>
      </c>
      <c r="EG13" s="18">
        <f t="shared" si="2"/>
        <v>2</v>
      </c>
      <c r="EH13" s="18">
        <f t="shared" si="3"/>
        <v>2615</v>
      </c>
      <c r="EI13" s="18">
        <f t="shared" si="4"/>
        <v>180</v>
      </c>
      <c r="EJ13" s="19">
        <f t="shared" si="5"/>
        <v>43.583333333333336</v>
      </c>
      <c r="EK13" s="20">
        <f t="shared" si="9"/>
        <v>373.57142857142856</v>
      </c>
      <c r="EL13" s="20">
        <f t="shared" si="10"/>
        <v>60</v>
      </c>
      <c r="EM13" s="20">
        <f t="shared" si="11"/>
        <v>25.714285714285715</v>
      </c>
      <c r="EN13" s="20">
        <f t="shared" si="6"/>
        <v>3</v>
      </c>
      <c r="EO13" s="20">
        <f t="shared" si="7"/>
        <v>1</v>
      </c>
      <c r="EP13" s="18">
        <f t="shared" si="12"/>
        <v>0</v>
      </c>
    </row>
    <row r="14" spans="1:146" x14ac:dyDescent="0.2">
      <c r="A14" s="31" t="s">
        <v>340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>
        <v>1461</v>
      </c>
      <c r="BE14" s="34">
        <v>3</v>
      </c>
      <c r="BF14" s="34">
        <v>2</v>
      </c>
      <c r="BG14" s="34">
        <v>84</v>
      </c>
      <c r="BH14" s="34">
        <v>2</v>
      </c>
      <c r="BI14" s="33"/>
      <c r="BJ14" s="32">
        <v>1483</v>
      </c>
      <c r="BK14" s="34">
        <v>3</v>
      </c>
      <c r="BL14" s="34">
        <v>2</v>
      </c>
      <c r="BM14" s="34">
        <v>87</v>
      </c>
      <c r="BN14" s="34">
        <v>2</v>
      </c>
      <c r="BO14" s="33"/>
      <c r="BP14" s="32">
        <v>1002</v>
      </c>
      <c r="BQ14" s="34">
        <v>2</v>
      </c>
      <c r="BR14" s="34">
        <v>2</v>
      </c>
      <c r="BS14" s="34">
        <v>51</v>
      </c>
      <c r="BT14" s="34">
        <v>4</v>
      </c>
      <c r="BU14" s="33"/>
      <c r="BV14" s="32"/>
      <c r="BW14" s="34"/>
      <c r="BX14" s="34"/>
      <c r="BY14" s="34"/>
      <c r="BZ14" s="34"/>
      <c r="CA14" s="33"/>
      <c r="CB14" s="34">
        <v>1490</v>
      </c>
      <c r="CC14" s="33">
        <v>3</v>
      </c>
      <c r="CD14" s="32">
        <v>2</v>
      </c>
      <c r="CE14" s="34">
        <v>86</v>
      </c>
      <c r="CF14" s="34">
        <v>6</v>
      </c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4</v>
      </c>
      <c r="EE14" s="18">
        <f t="shared" si="0"/>
        <v>4</v>
      </c>
      <c r="EF14" s="18">
        <f t="shared" si="1"/>
        <v>11</v>
      </c>
      <c r="EG14" s="18">
        <f t="shared" si="2"/>
        <v>8</v>
      </c>
      <c r="EH14" s="18">
        <f t="shared" si="3"/>
        <v>5436</v>
      </c>
      <c r="EI14" s="18">
        <f t="shared" si="4"/>
        <v>308</v>
      </c>
      <c r="EJ14" s="19">
        <f t="shared" si="5"/>
        <v>52.94805194805194</v>
      </c>
      <c r="EK14" s="20">
        <f t="shared" si="9"/>
        <v>494.18181818181819</v>
      </c>
      <c r="EL14" s="20">
        <f t="shared" si="10"/>
        <v>77</v>
      </c>
      <c r="EM14" s="20">
        <f t="shared" si="11"/>
        <v>28</v>
      </c>
      <c r="EN14" s="20">
        <f t="shared" si="6"/>
        <v>14</v>
      </c>
      <c r="EO14" s="20">
        <f t="shared" si="7"/>
        <v>3.5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1</v>
      </c>
      <c r="BB17" s="5">
        <f>IF(BA3=0,1,0)</f>
        <v>0</v>
      </c>
      <c r="BC17" s="5">
        <f>IF(AX29=1,(SUM(BA17-BB17)),0)</f>
        <v>0</v>
      </c>
      <c r="BD17" s="5">
        <f t="shared" ref="BD17:BD28" si="22">IF(BD3&lt;&gt;"",1,0)</f>
        <v>1</v>
      </c>
      <c r="BH17" s="5">
        <f>IF(BG3=0,1,0)</f>
        <v>0</v>
      </c>
      <c r="BI17" s="5">
        <f>IF(BD29=1,(SUM(BG17-BH17)),0)</f>
        <v>0</v>
      </c>
      <c r="BJ17" s="5">
        <f t="shared" ref="BJ17:BJ28" si="23">IF(BJ3&lt;&gt;"",1,0)</f>
        <v>1</v>
      </c>
      <c r="BN17" s="5">
        <f>IF(BM3=0,1,0)</f>
        <v>0</v>
      </c>
      <c r="BO17" s="5">
        <f>IF(BJ29=1,(SUM(BM17-BN17)),0)</f>
        <v>0</v>
      </c>
      <c r="BP17" s="5">
        <f t="shared" ref="BP17:BP28" si="24">IF(BP3&lt;&gt;"",1,0)</f>
        <v>1</v>
      </c>
      <c r="BT17" s="5">
        <f>IF(BS3=0,1,0)</f>
        <v>0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1</v>
      </c>
      <c r="BB18" s="5">
        <f t="shared" ref="BB18:BB28" si="51">IF(BA4=0,1,0)</f>
        <v>0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1</v>
      </c>
      <c r="BT18" s="5">
        <f t="shared" ref="BT18:BT28" si="57">IF(BS4=0,1,0)</f>
        <v>0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1</v>
      </c>
      <c r="CF18" s="5">
        <f t="shared" ref="CF18:CF28" si="61">IF(CE4=0,1,0)</f>
        <v>0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1</v>
      </c>
      <c r="BB19" s="5">
        <f t="shared" si="51"/>
        <v>0</v>
      </c>
      <c r="BC19" s="5">
        <f t="shared" si="52"/>
        <v>0</v>
      </c>
      <c r="BD19" s="5">
        <f t="shared" si="22"/>
        <v>1</v>
      </c>
      <c r="BH19" s="5">
        <f t="shared" si="53"/>
        <v>0</v>
      </c>
      <c r="BI19" s="5">
        <f t="shared" si="54"/>
        <v>0</v>
      </c>
      <c r="BJ19" s="5">
        <f t="shared" si="23"/>
        <v>1</v>
      </c>
      <c r="BN19" s="5">
        <f t="shared" si="55"/>
        <v>0</v>
      </c>
      <c r="BO19" s="5">
        <f t="shared" si="56"/>
        <v>0</v>
      </c>
      <c r="BP19" s="5">
        <f t="shared" si="24"/>
        <v>1</v>
      </c>
      <c r="BT19" s="5">
        <f t="shared" si="57"/>
        <v>0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1</v>
      </c>
      <c r="CF19" s="5">
        <f t="shared" si="61"/>
        <v>0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1</v>
      </c>
      <c r="AP21" s="5">
        <f t="shared" si="47"/>
        <v>0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1</v>
      </c>
      <c r="BB21" s="5">
        <f t="shared" si="51"/>
        <v>0</v>
      </c>
      <c r="BC21" s="5">
        <f t="shared" si="52"/>
        <v>0</v>
      </c>
      <c r="BD21" s="5">
        <f t="shared" si="22"/>
        <v>1</v>
      </c>
      <c r="BH21" s="5">
        <f t="shared" si="53"/>
        <v>0</v>
      </c>
      <c r="BI21" s="5">
        <f t="shared" si="54"/>
        <v>0</v>
      </c>
      <c r="BJ21" s="5">
        <f t="shared" si="23"/>
        <v>1</v>
      </c>
      <c r="BN21" s="5">
        <f t="shared" si="55"/>
        <v>0</v>
      </c>
      <c r="BO21" s="5">
        <f t="shared" si="56"/>
        <v>0</v>
      </c>
      <c r="BP21" s="5">
        <f t="shared" si="24"/>
        <v>1</v>
      </c>
      <c r="BT21" s="5">
        <f t="shared" si="57"/>
        <v>0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1</v>
      </c>
      <c r="CF21" s="5">
        <f t="shared" si="61"/>
        <v>0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1</v>
      </c>
      <c r="AP24" s="5">
        <f t="shared" si="47"/>
        <v>0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1</v>
      </c>
      <c r="X25" s="5">
        <f t="shared" si="41"/>
        <v>0</v>
      </c>
      <c r="Y25" s="5">
        <f t="shared" si="42"/>
        <v>0</v>
      </c>
      <c r="Z25" s="5">
        <f t="shared" si="17"/>
        <v>1</v>
      </c>
      <c r="AD25" s="5">
        <f t="shared" si="43"/>
        <v>0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1</v>
      </c>
      <c r="BB25" s="5">
        <f t="shared" si="51"/>
        <v>0</v>
      </c>
      <c r="BC25" s="5">
        <f t="shared" si="52"/>
        <v>0</v>
      </c>
      <c r="BD25" s="5">
        <f t="shared" si="22"/>
        <v>1</v>
      </c>
      <c r="BH25" s="5">
        <f t="shared" si="53"/>
        <v>0</v>
      </c>
      <c r="BI25" s="5">
        <f t="shared" si="54"/>
        <v>0</v>
      </c>
      <c r="BJ25" s="5">
        <f t="shared" si="23"/>
        <v>1</v>
      </c>
      <c r="BN25" s="5">
        <f t="shared" si="55"/>
        <v>0</v>
      </c>
      <c r="BO25" s="5">
        <f t="shared" si="56"/>
        <v>0</v>
      </c>
      <c r="BP25" s="5">
        <f t="shared" si="24"/>
        <v>1</v>
      </c>
      <c r="BT25" s="5">
        <f t="shared" si="57"/>
        <v>0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1</v>
      </c>
      <c r="CF25" s="5">
        <f t="shared" si="61"/>
        <v>0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1</v>
      </c>
      <c r="AJ26" s="5">
        <f t="shared" si="45"/>
        <v>0</v>
      </c>
      <c r="AK26" s="5">
        <f t="shared" si="46"/>
        <v>0</v>
      </c>
      <c r="AL26" s="5">
        <f t="shared" si="19"/>
        <v>1</v>
      </c>
      <c r="AP26" s="5">
        <f t="shared" si="47"/>
        <v>0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1</v>
      </c>
      <c r="CF26" s="5">
        <f t="shared" si="61"/>
        <v>0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1</v>
      </c>
      <c r="BB27" s="5">
        <f t="shared" si="51"/>
        <v>0</v>
      </c>
      <c r="BC27" s="5">
        <f t="shared" si="52"/>
        <v>0</v>
      </c>
      <c r="BD27" s="5">
        <f t="shared" si="22"/>
        <v>1</v>
      </c>
      <c r="BH27" s="5">
        <f t="shared" si="53"/>
        <v>0</v>
      </c>
      <c r="BI27" s="5">
        <f t="shared" si="54"/>
        <v>0</v>
      </c>
      <c r="BJ27" s="5">
        <f t="shared" si="23"/>
        <v>1</v>
      </c>
      <c r="BN27" s="5">
        <f t="shared" si="55"/>
        <v>0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1</v>
      </c>
      <c r="BH28" s="5">
        <f t="shared" si="53"/>
        <v>0</v>
      </c>
      <c r="BI28" s="5">
        <f t="shared" si="54"/>
        <v>0</v>
      </c>
      <c r="BJ28" s="5">
        <f t="shared" si="23"/>
        <v>1</v>
      </c>
      <c r="BN28" s="5">
        <f t="shared" si="55"/>
        <v>0</v>
      </c>
      <c r="BO28" s="5">
        <f t="shared" si="56"/>
        <v>0</v>
      </c>
      <c r="BP28" s="5">
        <f t="shared" si="24"/>
        <v>1</v>
      </c>
      <c r="BT28" s="5">
        <f t="shared" si="57"/>
        <v>0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1</v>
      </c>
      <c r="CF28" s="5">
        <f t="shared" si="61"/>
        <v>0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1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1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1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1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1</v>
      </c>
      <c r="AY33" s="14"/>
      <c r="AZ33" s="14"/>
      <c r="BA33" s="14"/>
      <c r="BB33" s="14"/>
      <c r="BC33" s="14"/>
      <c r="BD33" s="14">
        <f t="shared" si="88"/>
        <v>1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1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1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1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1</v>
      </c>
      <c r="BK37" s="14"/>
      <c r="BL37" s="14"/>
      <c r="BM37" s="14"/>
      <c r="BN37" s="14"/>
      <c r="BO37" s="14"/>
      <c r="BP37" s="14">
        <f t="shared" si="90"/>
        <v>1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1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1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1</v>
      </c>
      <c r="BE40" s="14"/>
      <c r="BF40" s="14"/>
      <c r="BG40" s="14"/>
      <c r="BH40" s="14"/>
      <c r="BI40" s="14"/>
      <c r="BJ40" s="14">
        <f t="shared" si="89"/>
        <v>1</v>
      </c>
      <c r="BK40" s="14"/>
      <c r="BL40" s="14"/>
      <c r="BM40" s="14">
        <f>IF(BJ40=1,BM14,"")</f>
        <v>87</v>
      </c>
      <c r="BN40" s="14"/>
      <c r="BO40" s="14"/>
      <c r="BP40" s="14">
        <f t="shared" si="90"/>
        <v>1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1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0</v>
      </c>
      <c r="T41" s="5">
        <f>SUM(T29:T40)</f>
        <v>2</v>
      </c>
      <c r="Z41" s="5">
        <f>SUM(Z29:Z40)</f>
        <v>2</v>
      </c>
      <c r="AF41" s="5">
        <f>SUM(AF29:AF40)</f>
        <v>3</v>
      </c>
      <c r="AL41" s="5">
        <f>SUM(AL29:AL40)</f>
        <v>2</v>
      </c>
      <c r="AR41" s="5">
        <f>SUM(AR29:AR40)</f>
        <v>0</v>
      </c>
      <c r="AX41" s="5">
        <f>SUM(AX29:AX40)</f>
        <v>1</v>
      </c>
      <c r="BD41" s="5">
        <f>SUM(BD29:BD40)</f>
        <v>4</v>
      </c>
      <c r="BJ41" s="5">
        <f>SUM(BJ29:BJ40)</f>
        <v>2</v>
      </c>
      <c r="BP41" s="5">
        <f>SUM(BP29:BP40)</f>
        <v>4</v>
      </c>
      <c r="BV41" s="5">
        <f>SUM(BV29:BV40)</f>
        <v>0</v>
      </c>
      <c r="CB41" s="5">
        <f>SUM(CB29:CB40)</f>
        <v>4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1</v>
      </c>
      <c r="T42" s="5">
        <v>1</v>
      </c>
      <c r="Z42" s="5">
        <v>1</v>
      </c>
      <c r="AF42" s="5">
        <v>0</v>
      </c>
      <c r="AL42" s="5">
        <v>0</v>
      </c>
      <c r="AR42" s="5">
        <v>3</v>
      </c>
      <c r="AX42" s="5">
        <v>1</v>
      </c>
      <c r="BD42" s="5">
        <v>1</v>
      </c>
      <c r="BJ42" s="5">
        <v>2</v>
      </c>
      <c r="BP42" s="5">
        <v>2</v>
      </c>
      <c r="CF42" s="5">
        <v>2</v>
      </c>
      <c r="CL42" s="5">
        <v>3</v>
      </c>
      <c r="CR42" s="5">
        <v>1</v>
      </c>
      <c r="CX42" s="5">
        <v>3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EP42"/>
  <sheetViews>
    <sheetView showGridLines="0" workbookViewId="0">
      <pane xSplit="1" topLeftCell="B1" activePane="topRight" state="frozen"/>
      <selection pane="topRight" activeCell="AD11" sqref="AD11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 t="s">
        <v>167</v>
      </c>
      <c r="B1" s="176" t="s">
        <v>22</v>
      </c>
      <c r="C1" s="176"/>
      <c r="D1" s="176"/>
      <c r="E1" s="176"/>
      <c r="F1" s="176"/>
      <c r="G1" s="176"/>
      <c r="H1" s="176" t="s">
        <v>23</v>
      </c>
      <c r="I1" s="176"/>
      <c r="J1" s="176"/>
      <c r="K1" s="176"/>
      <c r="L1" s="176"/>
      <c r="M1" s="176"/>
      <c r="N1" s="176" t="s">
        <v>24</v>
      </c>
      <c r="O1" s="176"/>
      <c r="P1" s="176"/>
      <c r="Q1" s="176"/>
      <c r="R1" s="176"/>
      <c r="S1" s="176"/>
      <c r="T1" s="176" t="s">
        <v>25</v>
      </c>
      <c r="U1" s="176"/>
      <c r="V1" s="176"/>
      <c r="W1" s="176"/>
      <c r="X1" s="176"/>
      <c r="Y1" s="176"/>
      <c r="Z1" s="176" t="s">
        <v>26</v>
      </c>
      <c r="AA1" s="176"/>
      <c r="AB1" s="176"/>
      <c r="AC1" s="176"/>
      <c r="AD1" s="176"/>
      <c r="AE1" s="176"/>
      <c r="AF1" s="176" t="s">
        <v>27</v>
      </c>
      <c r="AG1" s="176"/>
      <c r="AH1" s="176"/>
      <c r="AI1" s="176"/>
      <c r="AJ1" s="176"/>
      <c r="AK1" s="176"/>
      <c r="AL1" s="176" t="s">
        <v>28</v>
      </c>
      <c r="AM1" s="176"/>
      <c r="AN1" s="176"/>
      <c r="AO1" s="176"/>
      <c r="AP1" s="176"/>
      <c r="AQ1" s="176"/>
      <c r="AR1" s="176" t="s">
        <v>29</v>
      </c>
      <c r="AS1" s="176"/>
      <c r="AT1" s="176"/>
      <c r="AU1" s="176"/>
      <c r="AV1" s="176"/>
      <c r="AW1" s="176"/>
      <c r="AX1" s="176" t="s">
        <v>30</v>
      </c>
      <c r="AY1" s="176"/>
      <c r="AZ1" s="176"/>
      <c r="BA1" s="176"/>
      <c r="BB1" s="176"/>
      <c r="BC1" s="176"/>
      <c r="BD1" s="176" t="s">
        <v>31</v>
      </c>
      <c r="BE1" s="176"/>
      <c r="BF1" s="176"/>
      <c r="BG1" s="176"/>
      <c r="BH1" s="176"/>
      <c r="BI1" s="176"/>
      <c r="BJ1" s="176" t="s">
        <v>32</v>
      </c>
      <c r="BK1" s="176"/>
      <c r="BL1" s="176"/>
      <c r="BM1" s="176"/>
      <c r="BN1" s="176"/>
      <c r="BO1" s="176"/>
      <c r="BP1" s="176" t="s">
        <v>33</v>
      </c>
      <c r="BQ1" s="176"/>
      <c r="BR1" s="176"/>
      <c r="BS1" s="176"/>
      <c r="BT1" s="176"/>
      <c r="BU1" s="176"/>
      <c r="BV1" s="176" t="s">
        <v>34</v>
      </c>
      <c r="BW1" s="176"/>
      <c r="BX1" s="176"/>
      <c r="BY1" s="176"/>
      <c r="BZ1" s="176"/>
      <c r="CA1" s="176"/>
      <c r="CB1" s="176" t="s">
        <v>35</v>
      </c>
      <c r="CC1" s="176"/>
      <c r="CD1" s="176"/>
      <c r="CE1" s="176"/>
      <c r="CF1" s="176"/>
      <c r="CG1" s="176"/>
      <c r="CH1" s="176" t="s">
        <v>36</v>
      </c>
      <c r="CI1" s="176"/>
      <c r="CJ1" s="176"/>
      <c r="CK1" s="176"/>
      <c r="CL1" s="176"/>
      <c r="CM1" s="176"/>
      <c r="CN1" s="176" t="s">
        <v>37</v>
      </c>
      <c r="CO1" s="176"/>
      <c r="CP1" s="176"/>
      <c r="CQ1" s="176"/>
      <c r="CR1" s="176"/>
      <c r="CS1" s="176"/>
      <c r="CT1" s="176" t="s">
        <v>38</v>
      </c>
      <c r="CU1" s="176"/>
      <c r="CV1" s="176"/>
      <c r="CW1" s="176"/>
      <c r="CX1" s="176"/>
      <c r="CY1" s="176"/>
      <c r="CZ1" s="176" t="s">
        <v>39</v>
      </c>
      <c r="DA1" s="176"/>
      <c r="DB1" s="176"/>
      <c r="DC1" s="176"/>
      <c r="DD1" s="176"/>
      <c r="DE1" s="176"/>
      <c r="DF1" s="176" t="s">
        <v>40</v>
      </c>
      <c r="DG1" s="176"/>
      <c r="DH1" s="176"/>
      <c r="DI1" s="176"/>
      <c r="DJ1" s="176"/>
      <c r="DK1" s="176"/>
      <c r="DL1" s="176" t="s">
        <v>41</v>
      </c>
      <c r="DM1" s="176"/>
      <c r="DN1" s="176"/>
      <c r="DO1" s="176"/>
      <c r="DP1" s="176"/>
      <c r="DQ1" s="176"/>
      <c r="DR1" s="176" t="s">
        <v>42</v>
      </c>
      <c r="DS1" s="176"/>
      <c r="DT1" s="176"/>
      <c r="DU1" s="176"/>
      <c r="DV1" s="176"/>
      <c r="DW1" s="176"/>
      <c r="DX1" s="176" t="s">
        <v>43</v>
      </c>
      <c r="DY1" s="176"/>
      <c r="DZ1" s="176"/>
      <c r="EA1" s="176"/>
      <c r="EB1" s="176"/>
      <c r="EC1" s="17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 t="s">
        <v>199</v>
      </c>
      <c r="B3" s="24">
        <v>932</v>
      </c>
      <c r="C3" s="26">
        <v>2</v>
      </c>
      <c r="D3" s="26">
        <v>0</v>
      </c>
      <c r="E3" s="26">
        <v>69</v>
      </c>
      <c r="F3" s="26">
        <v>1</v>
      </c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932</v>
      </c>
      <c r="EI3" s="18">
        <f t="shared" ref="EI3:EI14" si="4">SUM(E3+K3+Q3+W3+AC3+AI3+AO3+AU3+BA3+BG3+BM3+BS3+BY3+CE3+CK3+CQ3+CW3+DC3+DI3+DO3+DU3+EA3)</f>
        <v>69</v>
      </c>
      <c r="EJ3" s="19">
        <f t="shared" ref="EJ3:EJ14" si="5">IF(EH3=0,0,(SUM(EH3/EI3)*3))</f>
        <v>40.521739130434781</v>
      </c>
      <c r="EK3" s="20">
        <f>IF(EF3=0,0,(SUM(EH3/EF3)))</f>
        <v>466</v>
      </c>
      <c r="EL3" s="20">
        <f>IF(ED3=0,0,SUM(EI3/ED3))</f>
        <v>69</v>
      </c>
      <c r="EM3" s="20">
        <f>IF(EF3=0,0,SUM(EI3/EF3))</f>
        <v>34.5</v>
      </c>
      <c r="EN3" s="20">
        <f t="shared" ref="EN3:EN14" si="6">SUM(F3+L3+R3+X3+AD3+AJ3+AP3+AV3+BB3+BH3+BN3+BT3+BZ3+CF3+CL3+CR3+CX3+DD3+DJ3+DP3+DV3+EB3)</f>
        <v>1</v>
      </c>
      <c r="EO3" s="20">
        <f t="shared" ref="EO3:EO14" si="7">IF(ED3=0,0,(SUM(EN3/ED3)))</f>
        <v>1</v>
      </c>
      <c r="EP3" s="18">
        <f>SUM(G3+M3+S3+Y3+AE3+AK3+AQ3+AW3+BC3+BI3+BO3+BU3+CA3+CG3+CM3+CS3+CY3+DE3+DK3+DQ3+DW3+EC3)</f>
        <v>0</v>
      </c>
    </row>
    <row r="4" spans="1:146" x14ac:dyDescent="0.2">
      <c r="A4" s="37" t="s">
        <v>225</v>
      </c>
      <c r="B4" s="28">
        <v>914</v>
      </c>
      <c r="C4" s="29">
        <v>2</v>
      </c>
      <c r="D4" s="29">
        <v>0</v>
      </c>
      <c r="E4" s="29">
        <v>54</v>
      </c>
      <c r="F4" s="29">
        <v>2</v>
      </c>
      <c r="G4" s="30"/>
      <c r="H4" s="28"/>
      <c r="I4" s="29"/>
      <c r="J4" s="29"/>
      <c r="K4" s="29"/>
      <c r="L4" s="29"/>
      <c r="M4" s="30"/>
      <c r="N4" s="28">
        <v>777</v>
      </c>
      <c r="O4" s="29">
        <v>2</v>
      </c>
      <c r="P4" s="29">
        <v>0</v>
      </c>
      <c r="Q4" s="29">
        <v>45</v>
      </c>
      <c r="R4" s="29">
        <v>2</v>
      </c>
      <c r="S4" s="30"/>
      <c r="T4" s="28">
        <v>1479</v>
      </c>
      <c r="U4" s="29">
        <v>3</v>
      </c>
      <c r="V4" s="29">
        <v>2</v>
      </c>
      <c r="W4" s="29">
        <v>90</v>
      </c>
      <c r="X4" s="29">
        <v>4</v>
      </c>
      <c r="Y4" s="30"/>
      <c r="Z4" s="28">
        <v>1002</v>
      </c>
      <c r="AA4" s="29">
        <v>2</v>
      </c>
      <c r="AB4" s="29">
        <v>2</v>
      </c>
      <c r="AC4" s="29">
        <v>46</v>
      </c>
      <c r="AD4" s="29">
        <v>2</v>
      </c>
      <c r="AE4" s="30"/>
      <c r="AF4" s="28">
        <v>732</v>
      </c>
      <c r="AG4" s="29">
        <v>2</v>
      </c>
      <c r="AH4" s="29">
        <v>0</v>
      </c>
      <c r="AI4" s="29">
        <v>45</v>
      </c>
      <c r="AJ4" s="29">
        <v>1</v>
      </c>
      <c r="AK4" s="30"/>
      <c r="AL4" s="28">
        <v>1002</v>
      </c>
      <c r="AM4" s="29">
        <v>2</v>
      </c>
      <c r="AN4" s="29">
        <v>2</v>
      </c>
      <c r="AO4" s="29">
        <v>67</v>
      </c>
      <c r="AP4" s="29">
        <v>2</v>
      </c>
      <c r="AQ4" s="30"/>
      <c r="AR4" s="28">
        <v>1002</v>
      </c>
      <c r="AS4" s="29">
        <v>2</v>
      </c>
      <c r="AT4" s="29">
        <v>2</v>
      </c>
      <c r="AU4" s="29">
        <v>47</v>
      </c>
      <c r="AV4" s="29">
        <v>5</v>
      </c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7</v>
      </c>
      <c r="EE4" s="18">
        <f t="shared" si="0"/>
        <v>4</v>
      </c>
      <c r="EF4" s="18">
        <f t="shared" si="1"/>
        <v>15</v>
      </c>
      <c r="EG4" s="18">
        <f t="shared" si="2"/>
        <v>8</v>
      </c>
      <c r="EH4" s="18">
        <f t="shared" si="3"/>
        <v>6908</v>
      </c>
      <c r="EI4" s="18">
        <f t="shared" si="4"/>
        <v>394</v>
      </c>
      <c r="EJ4" s="19">
        <f t="shared" si="5"/>
        <v>52.598984771573598</v>
      </c>
      <c r="EK4" s="20">
        <f t="shared" ref="EK4:EK14" si="9">IF(EF4=0,0,(SUM(EH4/EF4)))</f>
        <v>460.53333333333336</v>
      </c>
      <c r="EL4" s="20">
        <f t="shared" ref="EL4:EL14" si="10">IF(ED4=0,0,SUM(EI4/ED4))</f>
        <v>56.285714285714285</v>
      </c>
      <c r="EM4" s="20">
        <f t="shared" ref="EM4:EM14" si="11">IF(EF4=0,0,SUM(EI4/EF4))</f>
        <v>26.266666666666666</v>
      </c>
      <c r="EN4" s="20">
        <f t="shared" si="6"/>
        <v>18</v>
      </c>
      <c r="EO4" s="20">
        <f t="shared" si="7"/>
        <v>2.5714285714285716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 t="s">
        <v>188</v>
      </c>
      <c r="B5" s="28">
        <v>922</v>
      </c>
      <c r="C5" s="29">
        <v>2</v>
      </c>
      <c r="D5" s="29">
        <v>0</v>
      </c>
      <c r="E5" s="29">
        <v>48</v>
      </c>
      <c r="F5" s="29">
        <v>3</v>
      </c>
      <c r="G5" s="30"/>
      <c r="H5" s="28"/>
      <c r="I5" s="29"/>
      <c r="J5" s="29"/>
      <c r="K5" s="29"/>
      <c r="L5" s="29"/>
      <c r="M5" s="30"/>
      <c r="N5" s="28">
        <v>862</v>
      </c>
      <c r="O5" s="29">
        <v>2</v>
      </c>
      <c r="P5" s="29">
        <v>0</v>
      </c>
      <c r="Q5" s="29">
        <v>39</v>
      </c>
      <c r="R5" s="29">
        <v>5</v>
      </c>
      <c r="S5" s="30"/>
      <c r="T5" s="28">
        <v>1495</v>
      </c>
      <c r="U5" s="29">
        <v>3</v>
      </c>
      <c r="V5" s="29">
        <v>1</v>
      </c>
      <c r="W5" s="29">
        <v>93</v>
      </c>
      <c r="X5" s="29">
        <v>3</v>
      </c>
      <c r="Y5" s="30"/>
      <c r="Z5" s="28">
        <v>896</v>
      </c>
      <c r="AA5" s="29">
        <v>2</v>
      </c>
      <c r="AB5" s="29">
        <v>0</v>
      </c>
      <c r="AC5" s="29">
        <v>48</v>
      </c>
      <c r="AD5" s="29">
        <v>1</v>
      </c>
      <c r="AE5" s="30"/>
      <c r="AF5" s="28">
        <v>1438</v>
      </c>
      <c r="AG5" s="29">
        <v>3</v>
      </c>
      <c r="AH5" s="29">
        <v>2</v>
      </c>
      <c r="AI5" s="29">
        <v>75</v>
      </c>
      <c r="AJ5" s="29">
        <v>5</v>
      </c>
      <c r="AK5" s="30"/>
      <c r="AL5" s="28">
        <v>1463</v>
      </c>
      <c r="AM5" s="29">
        <v>3</v>
      </c>
      <c r="AN5" s="29">
        <v>2</v>
      </c>
      <c r="AO5" s="29">
        <v>88</v>
      </c>
      <c r="AP5" s="29">
        <v>3</v>
      </c>
      <c r="AQ5" s="30"/>
      <c r="AR5" s="28">
        <v>902</v>
      </c>
      <c r="AS5" s="29">
        <v>2</v>
      </c>
      <c r="AT5" s="29">
        <v>0</v>
      </c>
      <c r="AU5" s="29">
        <v>46</v>
      </c>
      <c r="AV5" s="29">
        <v>3</v>
      </c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7</v>
      </c>
      <c r="EE5" s="18">
        <f t="shared" si="0"/>
        <v>2</v>
      </c>
      <c r="EF5" s="18">
        <f t="shared" si="1"/>
        <v>17</v>
      </c>
      <c r="EG5" s="18">
        <f t="shared" si="2"/>
        <v>5</v>
      </c>
      <c r="EH5" s="18">
        <f t="shared" si="3"/>
        <v>7978</v>
      </c>
      <c r="EI5" s="18">
        <f t="shared" si="4"/>
        <v>437</v>
      </c>
      <c r="EJ5" s="19">
        <f t="shared" si="5"/>
        <v>54.768878718535476</v>
      </c>
      <c r="EK5" s="20">
        <f t="shared" si="9"/>
        <v>469.29411764705884</v>
      </c>
      <c r="EL5" s="20">
        <f t="shared" si="10"/>
        <v>62.428571428571431</v>
      </c>
      <c r="EM5" s="20">
        <f t="shared" si="11"/>
        <v>25.705882352941178</v>
      </c>
      <c r="EN5" s="20">
        <f t="shared" si="6"/>
        <v>23</v>
      </c>
      <c r="EO5" s="20">
        <f t="shared" si="7"/>
        <v>3.2857142857142856</v>
      </c>
      <c r="EP5" s="18">
        <f t="shared" si="12"/>
        <v>0</v>
      </c>
    </row>
    <row r="6" spans="1:146" x14ac:dyDescent="0.2">
      <c r="A6" s="37" t="s">
        <v>226</v>
      </c>
      <c r="B6" s="28">
        <v>1002</v>
      </c>
      <c r="C6" s="29">
        <v>2</v>
      </c>
      <c r="D6" s="29">
        <v>2</v>
      </c>
      <c r="E6" s="29">
        <v>58</v>
      </c>
      <c r="F6" s="29">
        <v>2</v>
      </c>
      <c r="G6" s="30"/>
      <c r="H6" s="28"/>
      <c r="I6" s="29"/>
      <c r="J6" s="29"/>
      <c r="K6" s="29"/>
      <c r="L6" s="29"/>
      <c r="M6" s="30"/>
      <c r="N6" s="28">
        <v>1443</v>
      </c>
      <c r="O6" s="29">
        <v>3</v>
      </c>
      <c r="P6" s="29">
        <v>1</v>
      </c>
      <c r="Q6" s="29">
        <v>107</v>
      </c>
      <c r="R6" s="29">
        <v>3</v>
      </c>
      <c r="S6" s="30"/>
      <c r="T6" s="28">
        <v>1002</v>
      </c>
      <c r="U6" s="29">
        <v>2</v>
      </c>
      <c r="V6" s="29">
        <v>2</v>
      </c>
      <c r="W6" s="29">
        <v>48</v>
      </c>
      <c r="X6" s="29">
        <v>2</v>
      </c>
      <c r="Y6" s="30"/>
      <c r="Z6" s="28">
        <v>1315</v>
      </c>
      <c r="AA6" s="29">
        <v>3</v>
      </c>
      <c r="AB6" s="29">
        <v>2</v>
      </c>
      <c r="AC6" s="29">
        <v>67</v>
      </c>
      <c r="AD6" s="29">
        <v>5</v>
      </c>
      <c r="AE6" s="30"/>
      <c r="AF6" s="28">
        <v>1002</v>
      </c>
      <c r="AG6" s="29">
        <v>2</v>
      </c>
      <c r="AH6" s="29">
        <v>2</v>
      </c>
      <c r="AI6" s="29">
        <v>69</v>
      </c>
      <c r="AJ6" s="29">
        <v>4</v>
      </c>
      <c r="AK6" s="30"/>
      <c r="AL6" s="28">
        <v>1467</v>
      </c>
      <c r="AM6" s="29">
        <v>3</v>
      </c>
      <c r="AN6" s="29">
        <v>2</v>
      </c>
      <c r="AO6" s="29">
        <v>97</v>
      </c>
      <c r="AP6" s="29">
        <v>3</v>
      </c>
      <c r="AQ6" s="30">
        <v>1</v>
      </c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6</v>
      </c>
      <c r="EE6" s="18">
        <f t="shared" si="0"/>
        <v>5</v>
      </c>
      <c r="EF6" s="18">
        <f t="shared" si="1"/>
        <v>15</v>
      </c>
      <c r="EG6" s="18">
        <f t="shared" si="2"/>
        <v>11</v>
      </c>
      <c r="EH6" s="18">
        <f t="shared" si="3"/>
        <v>7231</v>
      </c>
      <c r="EI6" s="18">
        <f t="shared" si="4"/>
        <v>446</v>
      </c>
      <c r="EJ6" s="19">
        <f t="shared" si="5"/>
        <v>48.639013452914796</v>
      </c>
      <c r="EK6" s="20">
        <f t="shared" si="9"/>
        <v>482.06666666666666</v>
      </c>
      <c r="EL6" s="20">
        <f t="shared" si="10"/>
        <v>74.333333333333329</v>
      </c>
      <c r="EM6" s="20">
        <f t="shared" si="11"/>
        <v>29.733333333333334</v>
      </c>
      <c r="EN6" s="20">
        <f t="shared" si="6"/>
        <v>19</v>
      </c>
      <c r="EO6" s="20">
        <f t="shared" si="7"/>
        <v>3.1666666666666665</v>
      </c>
      <c r="EP6" s="18">
        <f t="shared" si="12"/>
        <v>1</v>
      </c>
    </row>
    <row r="7" spans="1:146" x14ac:dyDescent="0.2">
      <c r="A7" s="27" t="s">
        <v>227</v>
      </c>
      <c r="B7" s="28">
        <v>932</v>
      </c>
      <c r="C7" s="29">
        <v>2</v>
      </c>
      <c r="D7" s="29">
        <v>0</v>
      </c>
      <c r="E7" s="29">
        <v>54</v>
      </c>
      <c r="F7" s="29">
        <v>2</v>
      </c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>
        <v>1491</v>
      </c>
      <c r="U7" s="29">
        <v>3</v>
      </c>
      <c r="V7" s="29">
        <v>2</v>
      </c>
      <c r="W7" s="29">
        <v>97</v>
      </c>
      <c r="X7" s="29"/>
      <c r="Y7" s="30"/>
      <c r="Z7" s="28">
        <v>1002</v>
      </c>
      <c r="AA7" s="29">
        <v>2</v>
      </c>
      <c r="AB7" s="29">
        <v>2</v>
      </c>
      <c r="AC7" s="29">
        <v>53</v>
      </c>
      <c r="AD7" s="29">
        <v>1</v>
      </c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>
        <v>1443</v>
      </c>
      <c r="AS7" s="29">
        <v>3</v>
      </c>
      <c r="AT7" s="29">
        <v>1</v>
      </c>
      <c r="AU7" s="29">
        <v>72</v>
      </c>
      <c r="AV7" s="29">
        <v>2</v>
      </c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4</v>
      </c>
      <c r="EE7" s="18">
        <f t="shared" si="0"/>
        <v>2</v>
      </c>
      <c r="EF7" s="18">
        <f t="shared" si="1"/>
        <v>10</v>
      </c>
      <c r="EG7" s="18">
        <f t="shared" si="2"/>
        <v>5</v>
      </c>
      <c r="EH7" s="18">
        <f t="shared" si="3"/>
        <v>4868</v>
      </c>
      <c r="EI7" s="18">
        <f t="shared" si="4"/>
        <v>276</v>
      </c>
      <c r="EJ7" s="19">
        <f t="shared" si="5"/>
        <v>52.913043478260867</v>
      </c>
      <c r="EK7" s="20">
        <f t="shared" si="9"/>
        <v>486.8</v>
      </c>
      <c r="EL7" s="20">
        <f t="shared" si="10"/>
        <v>69</v>
      </c>
      <c r="EM7" s="20">
        <f t="shared" si="11"/>
        <v>27.6</v>
      </c>
      <c r="EN7" s="20">
        <f t="shared" si="6"/>
        <v>5</v>
      </c>
      <c r="EO7" s="20">
        <f t="shared" si="7"/>
        <v>1.25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 t="s">
        <v>228</v>
      </c>
      <c r="B9" s="28"/>
      <c r="C9" s="29"/>
      <c r="D9" s="29"/>
      <c r="E9" s="29"/>
      <c r="F9" s="29">
        <v>2</v>
      </c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2</v>
      </c>
      <c r="EO9" s="20">
        <f t="shared" si="7"/>
        <v>0</v>
      </c>
      <c r="EP9" s="18">
        <f t="shared" si="12"/>
        <v>0</v>
      </c>
    </row>
    <row r="10" spans="1:146" x14ac:dyDescent="0.2">
      <c r="A10" s="37" t="s">
        <v>229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>
        <v>1002</v>
      </c>
      <c r="U10" s="29">
        <v>2</v>
      </c>
      <c r="V10" s="29">
        <v>2</v>
      </c>
      <c r="W10" s="29">
        <v>71</v>
      </c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2</v>
      </c>
      <c r="EG10" s="18">
        <f t="shared" si="2"/>
        <v>2</v>
      </c>
      <c r="EH10" s="18">
        <f t="shared" si="3"/>
        <v>1002</v>
      </c>
      <c r="EI10" s="18">
        <f t="shared" si="4"/>
        <v>71</v>
      </c>
      <c r="EJ10" s="19">
        <f t="shared" si="5"/>
        <v>42.338028169014081</v>
      </c>
      <c r="EK10" s="20">
        <f t="shared" si="9"/>
        <v>501</v>
      </c>
      <c r="EL10" s="20">
        <f t="shared" si="10"/>
        <v>71</v>
      </c>
      <c r="EM10" s="20">
        <f t="shared" si="11"/>
        <v>35.5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 t="s">
        <v>230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>
        <v>1443</v>
      </c>
      <c r="AA11" s="29">
        <v>3</v>
      </c>
      <c r="AB11" s="29">
        <v>1</v>
      </c>
      <c r="AC11" s="29">
        <v>102</v>
      </c>
      <c r="AD11" s="29">
        <v>2</v>
      </c>
      <c r="AE11" s="30"/>
      <c r="AF11" s="28"/>
      <c r="AG11" s="29"/>
      <c r="AH11" s="29"/>
      <c r="AI11" s="29"/>
      <c r="AJ11" s="29"/>
      <c r="AK11" s="30"/>
      <c r="AL11" s="28">
        <v>1432</v>
      </c>
      <c r="AM11" s="29">
        <v>3</v>
      </c>
      <c r="AN11" s="29">
        <v>1</v>
      </c>
      <c r="AO11" s="29">
        <v>82</v>
      </c>
      <c r="AP11" s="29">
        <v>4</v>
      </c>
      <c r="AQ11" s="30"/>
      <c r="AR11" s="28">
        <v>1479</v>
      </c>
      <c r="AS11" s="29">
        <v>3</v>
      </c>
      <c r="AT11" s="29">
        <v>1</v>
      </c>
      <c r="AU11" s="29">
        <v>100</v>
      </c>
      <c r="AV11" s="29">
        <v>1</v>
      </c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3</v>
      </c>
      <c r="EE11" s="18">
        <f t="shared" si="0"/>
        <v>0</v>
      </c>
      <c r="EF11" s="18">
        <f t="shared" si="1"/>
        <v>9</v>
      </c>
      <c r="EG11" s="18">
        <f t="shared" si="2"/>
        <v>3</v>
      </c>
      <c r="EH11" s="18">
        <f t="shared" si="3"/>
        <v>4354</v>
      </c>
      <c r="EI11" s="18">
        <f t="shared" si="4"/>
        <v>284</v>
      </c>
      <c r="EJ11" s="19">
        <f t="shared" si="5"/>
        <v>45.992957746478872</v>
      </c>
      <c r="EK11" s="20">
        <f t="shared" si="9"/>
        <v>483.77777777777777</v>
      </c>
      <c r="EL11" s="20">
        <f t="shared" si="10"/>
        <v>94.666666666666671</v>
      </c>
      <c r="EM11" s="20">
        <f t="shared" si="11"/>
        <v>31.555555555555557</v>
      </c>
      <c r="EN11" s="20">
        <f t="shared" si="6"/>
        <v>7</v>
      </c>
      <c r="EO11" s="20">
        <f t="shared" si="7"/>
        <v>2.3333333333333335</v>
      </c>
      <c r="EP11" s="18">
        <f t="shared" si="12"/>
        <v>0</v>
      </c>
    </row>
    <row r="12" spans="1:146" x14ac:dyDescent="0.2">
      <c r="A12" s="37" t="s">
        <v>254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1342</v>
      </c>
      <c r="O12" s="29">
        <v>3</v>
      </c>
      <c r="P12" s="29">
        <v>1</v>
      </c>
      <c r="Q12" s="29">
        <v>94</v>
      </c>
      <c r="R12" s="29"/>
      <c r="S12" s="30"/>
      <c r="T12" s="28">
        <v>767</v>
      </c>
      <c r="U12" s="29">
        <v>2</v>
      </c>
      <c r="V12" s="29">
        <v>0</v>
      </c>
      <c r="W12" s="29">
        <v>54</v>
      </c>
      <c r="X12" s="29">
        <v>1</v>
      </c>
      <c r="Y12" s="30"/>
      <c r="Z12" s="28"/>
      <c r="AA12" s="29"/>
      <c r="AB12" s="29"/>
      <c r="AC12" s="29"/>
      <c r="AD12" s="29">
        <v>1</v>
      </c>
      <c r="AE12" s="30"/>
      <c r="AF12" s="28">
        <v>864</v>
      </c>
      <c r="AG12" s="29">
        <v>2</v>
      </c>
      <c r="AH12" s="29">
        <v>0</v>
      </c>
      <c r="AI12" s="29">
        <v>69</v>
      </c>
      <c r="AJ12" s="29">
        <v>1</v>
      </c>
      <c r="AK12" s="30"/>
      <c r="AL12" s="28">
        <v>845</v>
      </c>
      <c r="AM12" s="29">
        <v>2</v>
      </c>
      <c r="AN12" s="29">
        <v>0</v>
      </c>
      <c r="AO12" s="29">
        <v>60</v>
      </c>
      <c r="AP12" s="29"/>
      <c r="AQ12" s="30"/>
      <c r="AR12" s="28">
        <v>1002</v>
      </c>
      <c r="AS12" s="29">
        <v>2</v>
      </c>
      <c r="AT12" s="29">
        <v>2</v>
      </c>
      <c r="AU12" s="29">
        <v>71</v>
      </c>
      <c r="AV12" s="29">
        <v>1</v>
      </c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5</v>
      </c>
      <c r="EE12" s="18">
        <f t="shared" si="0"/>
        <v>1</v>
      </c>
      <c r="EF12" s="18">
        <f t="shared" si="1"/>
        <v>11</v>
      </c>
      <c r="EG12" s="18">
        <f t="shared" si="2"/>
        <v>3</v>
      </c>
      <c r="EH12" s="18">
        <f t="shared" si="3"/>
        <v>4820</v>
      </c>
      <c r="EI12" s="18">
        <f t="shared" si="4"/>
        <v>348</v>
      </c>
      <c r="EJ12" s="19">
        <f t="shared" si="5"/>
        <v>41.551724137931032</v>
      </c>
      <c r="EK12" s="20">
        <f t="shared" si="9"/>
        <v>438.18181818181819</v>
      </c>
      <c r="EL12" s="20">
        <f t="shared" si="10"/>
        <v>69.599999999999994</v>
      </c>
      <c r="EM12" s="20">
        <f t="shared" si="11"/>
        <v>31.636363636363637</v>
      </c>
      <c r="EN12" s="20">
        <f t="shared" si="6"/>
        <v>4</v>
      </c>
      <c r="EO12" s="20">
        <f t="shared" si="7"/>
        <v>0.8</v>
      </c>
      <c r="EP12" s="18">
        <f t="shared" si="12"/>
        <v>0</v>
      </c>
    </row>
    <row r="13" spans="1:146" x14ac:dyDescent="0.2">
      <c r="A13" s="37" t="s">
        <v>255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>
        <v>716</v>
      </c>
      <c r="O13" s="29">
        <v>2</v>
      </c>
      <c r="P13" s="29">
        <v>0</v>
      </c>
      <c r="Q13" s="29">
        <v>41</v>
      </c>
      <c r="R13" s="29">
        <v>3</v>
      </c>
      <c r="S13" s="30"/>
      <c r="T13" s="28"/>
      <c r="U13" s="29"/>
      <c r="V13" s="29"/>
      <c r="W13" s="29"/>
      <c r="X13" s="29"/>
      <c r="Y13" s="30"/>
      <c r="Z13" s="28">
        <v>1498</v>
      </c>
      <c r="AA13" s="29">
        <v>3</v>
      </c>
      <c r="AB13" s="29">
        <v>1</v>
      </c>
      <c r="AC13" s="29">
        <v>154</v>
      </c>
      <c r="AD13" s="29">
        <v>1</v>
      </c>
      <c r="AE13" s="30"/>
      <c r="AF13" s="28">
        <v>856</v>
      </c>
      <c r="AG13" s="29">
        <v>2</v>
      </c>
      <c r="AH13" s="29">
        <v>0</v>
      </c>
      <c r="AI13" s="29">
        <v>54</v>
      </c>
      <c r="AJ13" s="29">
        <v>1</v>
      </c>
      <c r="AK13" s="30"/>
      <c r="AL13" s="28"/>
      <c r="AM13" s="29"/>
      <c r="AN13" s="29"/>
      <c r="AO13" s="29"/>
      <c r="AP13" s="29"/>
      <c r="AQ13" s="30"/>
      <c r="AR13" s="28">
        <v>822</v>
      </c>
      <c r="AS13" s="29">
        <v>2</v>
      </c>
      <c r="AT13" s="29">
        <v>0</v>
      </c>
      <c r="AU13" s="29">
        <v>60</v>
      </c>
      <c r="AV13" s="29">
        <v>2</v>
      </c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4</v>
      </c>
      <c r="EE13" s="18">
        <f t="shared" si="0"/>
        <v>0</v>
      </c>
      <c r="EF13" s="18">
        <f t="shared" si="1"/>
        <v>9</v>
      </c>
      <c r="EG13" s="18">
        <f t="shared" si="2"/>
        <v>1</v>
      </c>
      <c r="EH13" s="18">
        <f t="shared" si="3"/>
        <v>3892</v>
      </c>
      <c r="EI13" s="18">
        <f t="shared" si="4"/>
        <v>309</v>
      </c>
      <c r="EJ13" s="19">
        <f t="shared" si="5"/>
        <v>37.786407766990287</v>
      </c>
      <c r="EK13" s="20">
        <f t="shared" si="9"/>
        <v>432.44444444444446</v>
      </c>
      <c r="EL13" s="20">
        <f t="shared" si="10"/>
        <v>77.25</v>
      </c>
      <c r="EM13" s="20">
        <f t="shared" si="11"/>
        <v>34.333333333333336</v>
      </c>
      <c r="EN13" s="20">
        <f t="shared" si="6"/>
        <v>7</v>
      </c>
      <c r="EO13" s="20">
        <f t="shared" si="7"/>
        <v>1.75</v>
      </c>
      <c r="EP13" s="18">
        <f t="shared" si="12"/>
        <v>0</v>
      </c>
    </row>
    <row r="14" spans="1:146" x14ac:dyDescent="0.2">
      <c r="A14" s="31" t="s">
        <v>302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>
        <v>1476</v>
      </c>
      <c r="AG14" s="34">
        <v>3</v>
      </c>
      <c r="AH14" s="34">
        <v>1</v>
      </c>
      <c r="AI14" s="34">
        <v>124</v>
      </c>
      <c r="AJ14" s="34"/>
      <c r="AK14" s="33"/>
      <c r="AL14" s="32">
        <v>894</v>
      </c>
      <c r="AM14" s="34">
        <v>2</v>
      </c>
      <c r="AN14" s="34">
        <v>0</v>
      </c>
      <c r="AO14" s="34">
        <v>75</v>
      </c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2</v>
      </c>
      <c r="EE14" s="18">
        <f t="shared" si="0"/>
        <v>0</v>
      </c>
      <c r="EF14" s="18">
        <f t="shared" si="1"/>
        <v>5</v>
      </c>
      <c r="EG14" s="18">
        <f t="shared" si="2"/>
        <v>1</v>
      </c>
      <c r="EH14" s="18">
        <f t="shared" si="3"/>
        <v>2370</v>
      </c>
      <c r="EI14" s="18">
        <f t="shared" si="4"/>
        <v>199</v>
      </c>
      <c r="EJ14" s="19">
        <f t="shared" si="5"/>
        <v>35.7286432160804</v>
      </c>
      <c r="EK14" s="20">
        <f t="shared" si="9"/>
        <v>474</v>
      </c>
      <c r="EL14" s="20">
        <f t="shared" si="10"/>
        <v>99.5</v>
      </c>
      <c r="EM14" s="20">
        <f t="shared" si="11"/>
        <v>39.799999999999997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1</v>
      </c>
      <c r="AP18" s="5">
        <f t="shared" ref="AP18:AP28" si="47">IF(AO4=0,1,0)</f>
        <v>0</v>
      </c>
      <c r="AQ18" s="5">
        <f t="shared" ref="AQ18:AQ28" si="48">IF(AL30=1,(SUM(AO18-AP18)),0)</f>
        <v>0</v>
      </c>
      <c r="AR18" s="5">
        <f t="shared" si="20"/>
        <v>1</v>
      </c>
      <c r="AV18" s="5">
        <f t="shared" ref="AV18:AV28" si="49">IF(AU4=0,1,0)</f>
        <v>0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1</v>
      </c>
      <c r="AP19" s="5">
        <f t="shared" si="47"/>
        <v>0</v>
      </c>
      <c r="AQ19" s="5">
        <f t="shared" si="48"/>
        <v>0</v>
      </c>
      <c r="AR19" s="5">
        <f t="shared" si="20"/>
        <v>1</v>
      </c>
      <c r="AV19" s="5">
        <f t="shared" si="49"/>
        <v>0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1</v>
      </c>
      <c r="AP20" s="5">
        <f t="shared" si="47"/>
        <v>0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1</v>
      </c>
      <c r="AV21" s="5">
        <f t="shared" si="49"/>
        <v>0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1</v>
      </c>
      <c r="AD25" s="5">
        <f t="shared" si="43"/>
        <v>0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1</v>
      </c>
      <c r="AP25" s="5">
        <f t="shared" si="47"/>
        <v>0</v>
      </c>
      <c r="AQ25" s="5">
        <f t="shared" si="48"/>
        <v>0</v>
      </c>
      <c r="AR25" s="5">
        <f t="shared" si="20"/>
        <v>1</v>
      </c>
      <c r="AV25" s="5">
        <f t="shared" si="49"/>
        <v>0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1</v>
      </c>
      <c r="AJ26" s="5">
        <f t="shared" si="45"/>
        <v>0</v>
      </c>
      <c r="AK26" s="5">
        <f t="shared" si="46"/>
        <v>0</v>
      </c>
      <c r="AL26" s="5">
        <f t="shared" si="19"/>
        <v>1</v>
      </c>
      <c r="AP26" s="5">
        <f t="shared" si="47"/>
        <v>0</v>
      </c>
      <c r="AQ26" s="5">
        <f t="shared" si="48"/>
        <v>0</v>
      </c>
      <c r="AR26" s="5">
        <f t="shared" si="20"/>
        <v>1</v>
      </c>
      <c r="AV26" s="5">
        <f t="shared" si="49"/>
        <v>0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1</v>
      </c>
      <c r="R27" s="5">
        <f t="shared" si="39"/>
        <v>0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1</v>
      </c>
      <c r="AD27" s="5">
        <f t="shared" si="43"/>
        <v>0</v>
      </c>
      <c r="AE27" s="5">
        <f t="shared" si="44"/>
        <v>0</v>
      </c>
      <c r="AF27" s="5">
        <f t="shared" si="18"/>
        <v>1</v>
      </c>
      <c r="AJ27" s="5">
        <f t="shared" si="45"/>
        <v>0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1</v>
      </c>
      <c r="AV27" s="5">
        <f t="shared" si="49"/>
        <v>0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1</v>
      </c>
      <c r="AJ28" s="5">
        <f t="shared" si="45"/>
        <v>0</v>
      </c>
      <c r="AK28" s="5">
        <f t="shared" si="46"/>
        <v>0</v>
      </c>
      <c r="AL28" s="5">
        <f t="shared" si="19"/>
        <v>1</v>
      </c>
      <c r="AP28" s="5">
        <f t="shared" si="47"/>
        <v>0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1</v>
      </c>
      <c r="AM30" s="14"/>
      <c r="AN30" s="14"/>
      <c r="AO30" s="14"/>
      <c r="AP30" s="14"/>
      <c r="AQ30" s="14"/>
      <c r="AR30" s="14">
        <f t="shared" ref="AR30:AR40" si="86">IF(AT4=2,1,0)</f>
        <v>1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1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1</v>
      </c>
      <c r="AG32" s="14"/>
      <c r="AH32" s="14"/>
      <c r="AI32" s="14"/>
      <c r="AJ32" s="14"/>
      <c r="AK32" s="14"/>
      <c r="AL32" s="14">
        <f t="shared" si="85"/>
        <v>1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1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1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0</v>
      </c>
      <c r="N41" s="5">
        <f>SUM(N29:N40)</f>
        <v>0</v>
      </c>
      <c r="T41" s="5">
        <f>SUM(T29:T40)</f>
        <v>4</v>
      </c>
      <c r="Z41" s="5">
        <f>SUM(Z29:Z40)</f>
        <v>3</v>
      </c>
      <c r="AF41" s="5">
        <f>SUM(AF29:AF40)</f>
        <v>2</v>
      </c>
      <c r="AL41" s="5">
        <f>SUM(AL29:AL40)</f>
        <v>3</v>
      </c>
      <c r="AR41" s="5">
        <f>SUM(AR29:AR40)</f>
        <v>2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N42" s="5">
        <v>2</v>
      </c>
      <c r="T42" s="5">
        <v>2</v>
      </c>
      <c r="Z42" s="5">
        <v>1</v>
      </c>
      <c r="AF42" s="5">
        <v>2</v>
      </c>
      <c r="AL42" s="5">
        <v>1</v>
      </c>
      <c r="AR42" s="5">
        <v>2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76" t="s">
        <v>22</v>
      </c>
      <c r="C1" s="176"/>
      <c r="D1" s="176"/>
      <c r="E1" s="176"/>
      <c r="F1" s="176"/>
      <c r="G1" s="176"/>
      <c r="H1" s="176" t="s">
        <v>23</v>
      </c>
      <c r="I1" s="176"/>
      <c r="J1" s="176"/>
      <c r="K1" s="176"/>
      <c r="L1" s="176"/>
      <c r="M1" s="176"/>
      <c r="N1" s="176" t="s">
        <v>24</v>
      </c>
      <c r="O1" s="176"/>
      <c r="P1" s="176"/>
      <c r="Q1" s="176"/>
      <c r="R1" s="176"/>
      <c r="S1" s="176"/>
      <c r="T1" s="176" t="s">
        <v>25</v>
      </c>
      <c r="U1" s="176"/>
      <c r="V1" s="176"/>
      <c r="W1" s="176"/>
      <c r="X1" s="176"/>
      <c r="Y1" s="176"/>
      <c r="Z1" s="176" t="s">
        <v>26</v>
      </c>
      <c r="AA1" s="176"/>
      <c r="AB1" s="176"/>
      <c r="AC1" s="176"/>
      <c r="AD1" s="176"/>
      <c r="AE1" s="176"/>
      <c r="AF1" s="176" t="s">
        <v>27</v>
      </c>
      <c r="AG1" s="176"/>
      <c r="AH1" s="176"/>
      <c r="AI1" s="176"/>
      <c r="AJ1" s="176"/>
      <c r="AK1" s="176"/>
      <c r="AL1" s="176" t="s">
        <v>28</v>
      </c>
      <c r="AM1" s="176"/>
      <c r="AN1" s="176"/>
      <c r="AO1" s="176"/>
      <c r="AP1" s="176"/>
      <c r="AQ1" s="176"/>
      <c r="AR1" s="176" t="s">
        <v>29</v>
      </c>
      <c r="AS1" s="176"/>
      <c r="AT1" s="176"/>
      <c r="AU1" s="176"/>
      <c r="AV1" s="176"/>
      <c r="AW1" s="176"/>
      <c r="AX1" s="176" t="s">
        <v>30</v>
      </c>
      <c r="AY1" s="176"/>
      <c r="AZ1" s="176"/>
      <c r="BA1" s="176"/>
      <c r="BB1" s="176"/>
      <c r="BC1" s="176"/>
      <c r="BD1" s="176" t="s">
        <v>31</v>
      </c>
      <c r="BE1" s="176"/>
      <c r="BF1" s="176"/>
      <c r="BG1" s="176"/>
      <c r="BH1" s="176"/>
      <c r="BI1" s="176"/>
      <c r="BJ1" s="176" t="s">
        <v>32</v>
      </c>
      <c r="BK1" s="176"/>
      <c r="BL1" s="176"/>
      <c r="BM1" s="176"/>
      <c r="BN1" s="176"/>
      <c r="BO1" s="176"/>
      <c r="BP1" s="176" t="s">
        <v>33</v>
      </c>
      <c r="BQ1" s="176"/>
      <c r="BR1" s="176"/>
      <c r="BS1" s="176"/>
      <c r="BT1" s="176"/>
      <c r="BU1" s="176"/>
      <c r="BV1" s="176" t="s">
        <v>34</v>
      </c>
      <c r="BW1" s="176"/>
      <c r="BX1" s="176"/>
      <c r="BY1" s="176"/>
      <c r="BZ1" s="176"/>
      <c r="CA1" s="176"/>
      <c r="CB1" s="176" t="s">
        <v>35</v>
      </c>
      <c r="CC1" s="176"/>
      <c r="CD1" s="176"/>
      <c r="CE1" s="176"/>
      <c r="CF1" s="176"/>
      <c r="CG1" s="176"/>
      <c r="CH1" s="176" t="s">
        <v>36</v>
      </c>
      <c r="CI1" s="176"/>
      <c r="CJ1" s="176"/>
      <c r="CK1" s="176"/>
      <c r="CL1" s="176"/>
      <c r="CM1" s="176"/>
      <c r="CN1" s="176" t="s">
        <v>37</v>
      </c>
      <c r="CO1" s="176"/>
      <c r="CP1" s="176"/>
      <c r="CQ1" s="176"/>
      <c r="CR1" s="176"/>
      <c r="CS1" s="176"/>
      <c r="CT1" s="176" t="s">
        <v>38</v>
      </c>
      <c r="CU1" s="176"/>
      <c r="CV1" s="176"/>
      <c r="CW1" s="176"/>
      <c r="CX1" s="176"/>
      <c r="CY1" s="176"/>
      <c r="CZ1" s="176" t="s">
        <v>39</v>
      </c>
      <c r="DA1" s="176"/>
      <c r="DB1" s="176"/>
      <c r="DC1" s="176"/>
      <c r="DD1" s="176"/>
      <c r="DE1" s="176"/>
      <c r="DF1" s="176" t="s">
        <v>40</v>
      </c>
      <c r="DG1" s="176"/>
      <c r="DH1" s="176"/>
      <c r="DI1" s="176"/>
      <c r="DJ1" s="176"/>
      <c r="DK1" s="176"/>
      <c r="DL1" s="176" t="s">
        <v>41</v>
      </c>
      <c r="DM1" s="176"/>
      <c r="DN1" s="176"/>
      <c r="DO1" s="176"/>
      <c r="DP1" s="176"/>
      <c r="DQ1" s="176"/>
      <c r="DR1" s="176" t="s">
        <v>42</v>
      </c>
      <c r="DS1" s="176"/>
      <c r="DT1" s="176"/>
      <c r="DU1" s="176"/>
      <c r="DV1" s="176"/>
      <c r="DW1" s="176"/>
      <c r="DX1" s="176" t="s">
        <v>43</v>
      </c>
      <c r="DY1" s="176"/>
      <c r="DZ1" s="176"/>
      <c r="EA1" s="176"/>
      <c r="EB1" s="176"/>
      <c r="EC1" s="17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mergeCells count="22"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  <mergeCell ref="B1:G1"/>
    <mergeCell ref="H1:M1"/>
    <mergeCell ref="N1:S1"/>
    <mergeCell ref="T1:Y1"/>
    <mergeCell ref="BP1:BU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76" t="s">
        <v>22</v>
      </c>
      <c r="C1" s="176"/>
      <c r="D1" s="176"/>
      <c r="E1" s="176"/>
      <c r="F1" s="176"/>
      <c r="G1" s="176"/>
      <c r="H1" s="176" t="s">
        <v>23</v>
      </c>
      <c r="I1" s="176"/>
      <c r="J1" s="176"/>
      <c r="K1" s="176"/>
      <c r="L1" s="176"/>
      <c r="M1" s="176"/>
      <c r="N1" s="176" t="s">
        <v>24</v>
      </c>
      <c r="O1" s="176"/>
      <c r="P1" s="176"/>
      <c r="Q1" s="176"/>
      <c r="R1" s="176"/>
      <c r="S1" s="176"/>
      <c r="T1" s="176" t="s">
        <v>25</v>
      </c>
      <c r="U1" s="176"/>
      <c r="V1" s="176"/>
      <c r="W1" s="176"/>
      <c r="X1" s="176"/>
      <c r="Y1" s="176"/>
      <c r="Z1" s="176" t="s">
        <v>26</v>
      </c>
      <c r="AA1" s="176"/>
      <c r="AB1" s="176"/>
      <c r="AC1" s="176"/>
      <c r="AD1" s="176"/>
      <c r="AE1" s="176"/>
      <c r="AF1" s="176" t="s">
        <v>27</v>
      </c>
      <c r="AG1" s="176"/>
      <c r="AH1" s="176"/>
      <c r="AI1" s="176"/>
      <c r="AJ1" s="176"/>
      <c r="AK1" s="176"/>
      <c r="AL1" s="176" t="s">
        <v>28</v>
      </c>
      <c r="AM1" s="176"/>
      <c r="AN1" s="176"/>
      <c r="AO1" s="176"/>
      <c r="AP1" s="176"/>
      <c r="AQ1" s="176"/>
      <c r="AR1" s="176" t="s">
        <v>29</v>
      </c>
      <c r="AS1" s="176"/>
      <c r="AT1" s="176"/>
      <c r="AU1" s="176"/>
      <c r="AV1" s="176"/>
      <c r="AW1" s="176"/>
      <c r="AX1" s="176" t="s">
        <v>30</v>
      </c>
      <c r="AY1" s="176"/>
      <c r="AZ1" s="176"/>
      <c r="BA1" s="176"/>
      <c r="BB1" s="176"/>
      <c r="BC1" s="176"/>
      <c r="BD1" s="176" t="s">
        <v>31</v>
      </c>
      <c r="BE1" s="176"/>
      <c r="BF1" s="176"/>
      <c r="BG1" s="176"/>
      <c r="BH1" s="176"/>
      <c r="BI1" s="176"/>
      <c r="BJ1" s="176" t="s">
        <v>32</v>
      </c>
      <c r="BK1" s="176"/>
      <c r="BL1" s="176"/>
      <c r="BM1" s="176"/>
      <c r="BN1" s="176"/>
      <c r="BO1" s="176"/>
      <c r="BP1" s="176" t="s">
        <v>33</v>
      </c>
      <c r="BQ1" s="176"/>
      <c r="BR1" s="176"/>
      <c r="BS1" s="176"/>
      <c r="BT1" s="176"/>
      <c r="BU1" s="176"/>
      <c r="BV1" s="176" t="s">
        <v>34</v>
      </c>
      <c r="BW1" s="176"/>
      <c r="BX1" s="176"/>
      <c r="BY1" s="176"/>
      <c r="BZ1" s="176"/>
      <c r="CA1" s="176"/>
      <c r="CB1" s="176" t="s">
        <v>35</v>
      </c>
      <c r="CC1" s="176"/>
      <c r="CD1" s="176"/>
      <c r="CE1" s="176"/>
      <c r="CF1" s="176"/>
      <c r="CG1" s="176"/>
      <c r="CH1" s="176" t="s">
        <v>36</v>
      </c>
      <c r="CI1" s="176"/>
      <c r="CJ1" s="176"/>
      <c r="CK1" s="176"/>
      <c r="CL1" s="176"/>
      <c r="CM1" s="176"/>
      <c r="CN1" s="176" t="s">
        <v>37</v>
      </c>
      <c r="CO1" s="176"/>
      <c r="CP1" s="176"/>
      <c r="CQ1" s="176"/>
      <c r="CR1" s="176"/>
      <c r="CS1" s="176"/>
      <c r="CT1" s="176" t="s">
        <v>38</v>
      </c>
      <c r="CU1" s="176"/>
      <c r="CV1" s="176"/>
      <c r="CW1" s="176"/>
      <c r="CX1" s="176"/>
      <c r="CY1" s="176"/>
      <c r="CZ1" s="176" t="s">
        <v>39</v>
      </c>
      <c r="DA1" s="176"/>
      <c r="DB1" s="176"/>
      <c r="DC1" s="176"/>
      <c r="DD1" s="176"/>
      <c r="DE1" s="176"/>
      <c r="DF1" s="176" t="s">
        <v>40</v>
      </c>
      <c r="DG1" s="176"/>
      <c r="DH1" s="176"/>
      <c r="DI1" s="176"/>
      <c r="DJ1" s="176"/>
      <c r="DK1" s="176"/>
      <c r="DL1" s="176" t="s">
        <v>41</v>
      </c>
      <c r="DM1" s="176"/>
      <c r="DN1" s="176"/>
      <c r="DO1" s="176"/>
      <c r="DP1" s="176"/>
      <c r="DQ1" s="176"/>
      <c r="DR1" s="176" t="s">
        <v>42</v>
      </c>
      <c r="DS1" s="176"/>
      <c r="DT1" s="176"/>
      <c r="DU1" s="176"/>
      <c r="DV1" s="176"/>
      <c r="DW1" s="176"/>
      <c r="DX1" s="176" t="s">
        <v>43</v>
      </c>
      <c r="DY1" s="176"/>
      <c r="DZ1" s="176"/>
      <c r="EA1" s="176"/>
      <c r="EB1" s="176"/>
      <c r="EC1" s="17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T1:Y1"/>
    <mergeCell ref="Z1:AE1"/>
    <mergeCell ref="B1:G1"/>
    <mergeCell ref="H1:M1"/>
    <mergeCell ref="N1:S1"/>
    <mergeCell ref="AF1:AK1"/>
    <mergeCell ref="AL1:AQ1"/>
    <mergeCell ref="AR1:AW1"/>
    <mergeCell ref="AX1:BC1"/>
    <mergeCell ref="BD1:BI1"/>
    <mergeCell ref="BJ1:BO1"/>
    <mergeCell ref="BP1:BU1"/>
    <mergeCell ref="BV1:CA1"/>
    <mergeCell ref="CB1:CG1"/>
    <mergeCell ref="CH1:CM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EP42"/>
  <sheetViews>
    <sheetView showGridLines="0" workbookViewId="0">
      <pane xSplit="1" topLeftCell="DF1" activePane="topRight" state="frozen"/>
      <selection pane="topRight"/>
    </sheetView>
  </sheetViews>
  <sheetFormatPr defaultColWidth="4.85546875" defaultRowHeight="11.25" x14ac:dyDescent="0.2"/>
  <cols>
    <col min="1" max="1" width="16.5703125" style="1" customWidth="1"/>
    <col min="2" max="4" width="6.42578125" style="5" customWidth="1"/>
    <col min="5" max="7" width="6.7109375" style="5" customWidth="1"/>
    <col min="8" max="10" width="6.42578125" style="5" customWidth="1"/>
    <col min="11" max="13" width="6.7109375" style="5" customWidth="1"/>
    <col min="14" max="16" width="6.42578125" style="5" customWidth="1"/>
    <col min="17" max="19" width="6.7109375" style="5" customWidth="1"/>
    <col min="20" max="22" width="6.42578125" style="5" customWidth="1"/>
    <col min="23" max="25" width="6.7109375" style="5" customWidth="1"/>
    <col min="26" max="28" width="6.42578125" style="5" customWidth="1"/>
    <col min="29" max="31" width="6.7109375" style="5" customWidth="1"/>
    <col min="32" max="34" width="6.42578125" style="5" customWidth="1"/>
    <col min="35" max="37" width="6.7109375" style="5" customWidth="1"/>
    <col min="38" max="40" width="6.42578125" style="5" customWidth="1"/>
    <col min="41" max="43" width="6.7109375" style="5" customWidth="1"/>
    <col min="44" max="46" width="6.42578125" style="5" customWidth="1"/>
    <col min="47" max="49" width="6.7109375" style="5" customWidth="1"/>
    <col min="50" max="52" width="6.42578125" style="5" customWidth="1"/>
    <col min="53" max="55" width="6.7109375" style="5" customWidth="1"/>
    <col min="56" max="58" width="6.42578125" style="5" customWidth="1"/>
    <col min="59" max="61" width="6.7109375" style="5" customWidth="1"/>
    <col min="62" max="64" width="6.42578125" style="5" customWidth="1"/>
    <col min="65" max="67" width="6.7109375" style="5" customWidth="1"/>
    <col min="68" max="70" width="6.42578125" style="5" customWidth="1"/>
    <col min="71" max="73" width="6.7109375" style="5" customWidth="1"/>
    <col min="74" max="76" width="6.42578125" style="5" customWidth="1"/>
    <col min="77" max="79" width="6.7109375" style="5" customWidth="1"/>
    <col min="80" max="82" width="6.42578125" style="5" customWidth="1"/>
    <col min="83" max="109" width="6.7109375" style="5" customWidth="1"/>
    <col min="110" max="112" width="6.42578125" style="5" customWidth="1"/>
    <col min="113" max="115" width="6.7109375" style="5" customWidth="1"/>
    <col min="116" max="118" width="6.42578125" style="5" customWidth="1"/>
    <col min="119" max="121" width="6.7109375" style="5" customWidth="1"/>
    <col min="122" max="124" width="6.42578125" style="5" customWidth="1"/>
    <col min="125" max="127" width="6.7109375" style="5" customWidth="1"/>
    <col min="128" max="130" width="6.42578125" style="5" customWidth="1"/>
    <col min="131" max="133" width="6.7109375" style="5" customWidth="1"/>
    <col min="134" max="140" width="6.7109375" style="1" customWidth="1"/>
    <col min="141" max="141" width="9.85546875" style="1" customWidth="1"/>
    <col min="142" max="142" width="9" style="5" customWidth="1"/>
    <col min="143" max="143" width="8.7109375" style="5" customWidth="1"/>
    <col min="144" max="144" width="5.85546875" style="1" customWidth="1"/>
    <col min="145" max="145" width="9.85546875" style="1" bestFit="1" customWidth="1"/>
    <col min="146" max="146" width="6.7109375" style="1" customWidth="1"/>
    <col min="147" max="16384" width="4.85546875" style="1"/>
  </cols>
  <sheetData>
    <row r="1" spans="1:146" ht="64.5" customHeight="1" x14ac:dyDescent="0.2">
      <c r="A1" s="7"/>
      <c r="B1" s="176" t="s">
        <v>22</v>
      </c>
      <c r="C1" s="176"/>
      <c r="D1" s="176"/>
      <c r="E1" s="176"/>
      <c r="F1" s="176"/>
      <c r="G1" s="176"/>
      <c r="H1" s="176" t="s">
        <v>23</v>
      </c>
      <c r="I1" s="176"/>
      <c r="J1" s="176"/>
      <c r="K1" s="176"/>
      <c r="L1" s="176"/>
      <c r="M1" s="176"/>
      <c r="N1" s="176" t="s">
        <v>24</v>
      </c>
      <c r="O1" s="176"/>
      <c r="P1" s="176"/>
      <c r="Q1" s="176"/>
      <c r="R1" s="176"/>
      <c r="S1" s="176"/>
      <c r="T1" s="176" t="s">
        <v>25</v>
      </c>
      <c r="U1" s="176"/>
      <c r="V1" s="176"/>
      <c r="W1" s="176"/>
      <c r="X1" s="176"/>
      <c r="Y1" s="176"/>
      <c r="Z1" s="176" t="s">
        <v>26</v>
      </c>
      <c r="AA1" s="176"/>
      <c r="AB1" s="176"/>
      <c r="AC1" s="176"/>
      <c r="AD1" s="176"/>
      <c r="AE1" s="176"/>
      <c r="AF1" s="176" t="s">
        <v>27</v>
      </c>
      <c r="AG1" s="176"/>
      <c r="AH1" s="176"/>
      <c r="AI1" s="176"/>
      <c r="AJ1" s="176"/>
      <c r="AK1" s="176"/>
      <c r="AL1" s="176" t="s">
        <v>28</v>
      </c>
      <c r="AM1" s="176"/>
      <c r="AN1" s="176"/>
      <c r="AO1" s="176"/>
      <c r="AP1" s="176"/>
      <c r="AQ1" s="176"/>
      <c r="AR1" s="176" t="s">
        <v>29</v>
      </c>
      <c r="AS1" s="176"/>
      <c r="AT1" s="176"/>
      <c r="AU1" s="176"/>
      <c r="AV1" s="176"/>
      <c r="AW1" s="176"/>
      <c r="AX1" s="176" t="s">
        <v>30</v>
      </c>
      <c r="AY1" s="176"/>
      <c r="AZ1" s="176"/>
      <c r="BA1" s="176"/>
      <c r="BB1" s="176"/>
      <c r="BC1" s="176"/>
      <c r="BD1" s="176" t="s">
        <v>31</v>
      </c>
      <c r="BE1" s="176"/>
      <c r="BF1" s="176"/>
      <c r="BG1" s="176"/>
      <c r="BH1" s="176"/>
      <c r="BI1" s="176"/>
      <c r="BJ1" s="176" t="s">
        <v>32</v>
      </c>
      <c r="BK1" s="176"/>
      <c r="BL1" s="176"/>
      <c r="BM1" s="176"/>
      <c r="BN1" s="176"/>
      <c r="BO1" s="176"/>
      <c r="BP1" s="176" t="s">
        <v>33</v>
      </c>
      <c r="BQ1" s="176"/>
      <c r="BR1" s="176"/>
      <c r="BS1" s="176"/>
      <c r="BT1" s="176"/>
      <c r="BU1" s="176"/>
      <c r="BV1" s="176" t="s">
        <v>34</v>
      </c>
      <c r="BW1" s="176"/>
      <c r="BX1" s="176"/>
      <c r="BY1" s="176"/>
      <c r="BZ1" s="176"/>
      <c r="CA1" s="176"/>
      <c r="CB1" s="176" t="s">
        <v>35</v>
      </c>
      <c r="CC1" s="176"/>
      <c r="CD1" s="176"/>
      <c r="CE1" s="176"/>
      <c r="CF1" s="176"/>
      <c r="CG1" s="176"/>
      <c r="CH1" s="176" t="s">
        <v>36</v>
      </c>
      <c r="CI1" s="176"/>
      <c r="CJ1" s="176"/>
      <c r="CK1" s="176"/>
      <c r="CL1" s="176"/>
      <c r="CM1" s="176"/>
      <c r="CN1" s="176" t="s">
        <v>37</v>
      </c>
      <c r="CO1" s="176"/>
      <c r="CP1" s="176"/>
      <c r="CQ1" s="176"/>
      <c r="CR1" s="176"/>
      <c r="CS1" s="176"/>
      <c r="CT1" s="176" t="s">
        <v>38</v>
      </c>
      <c r="CU1" s="176"/>
      <c r="CV1" s="176"/>
      <c r="CW1" s="176"/>
      <c r="CX1" s="176"/>
      <c r="CY1" s="176"/>
      <c r="CZ1" s="176" t="s">
        <v>39</v>
      </c>
      <c r="DA1" s="176"/>
      <c r="DB1" s="176"/>
      <c r="DC1" s="176"/>
      <c r="DD1" s="176"/>
      <c r="DE1" s="176"/>
      <c r="DF1" s="176" t="s">
        <v>40</v>
      </c>
      <c r="DG1" s="176"/>
      <c r="DH1" s="176"/>
      <c r="DI1" s="176"/>
      <c r="DJ1" s="176"/>
      <c r="DK1" s="176"/>
      <c r="DL1" s="176" t="s">
        <v>41</v>
      </c>
      <c r="DM1" s="176"/>
      <c r="DN1" s="176"/>
      <c r="DO1" s="176"/>
      <c r="DP1" s="176"/>
      <c r="DQ1" s="176"/>
      <c r="DR1" s="176" t="s">
        <v>42</v>
      </c>
      <c r="DS1" s="176"/>
      <c r="DT1" s="176"/>
      <c r="DU1" s="176"/>
      <c r="DV1" s="176"/>
      <c r="DW1" s="176"/>
      <c r="DX1" s="176" t="s">
        <v>43</v>
      </c>
      <c r="DY1" s="176"/>
      <c r="DZ1" s="176"/>
      <c r="EA1" s="176"/>
      <c r="EB1" s="176"/>
      <c r="EC1" s="176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x14ac:dyDescent="0.2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x14ac:dyDescent="0.2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x14ac:dyDescent="0.2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x14ac:dyDescent="0.2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x14ac:dyDescent="0.2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x14ac:dyDescent="0.2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x14ac:dyDescent="0.2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x14ac:dyDescent="0.2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x14ac:dyDescent="0.2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x14ac:dyDescent="0.2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x14ac:dyDescent="0.2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x14ac:dyDescent="0.2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CH1:CM1"/>
    <mergeCell ref="AL1:AQ1"/>
    <mergeCell ref="AR1:AW1"/>
    <mergeCell ref="AX1:BC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  <mergeCell ref="DR1:DW1"/>
    <mergeCell ref="DX1:EC1"/>
    <mergeCell ref="CN1:CS1"/>
    <mergeCell ref="CT1:CY1"/>
    <mergeCell ref="CZ1:DE1"/>
    <mergeCell ref="DF1:DK1"/>
    <mergeCell ref="DL1:DQ1"/>
  </mergeCells>
  <phoneticPr fontId="4" type="noConversion"/>
  <pageMargins left="0.75" right="0.75" top="1" bottom="1" header="0.5" footer="0.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F145"/>
  <sheetViews>
    <sheetView topLeftCell="A146" workbookViewId="0">
      <selection activeCell="F2" sqref="F2:F145"/>
    </sheetView>
  </sheetViews>
  <sheetFormatPr defaultRowHeight="11.25" x14ac:dyDescent="0.2"/>
  <cols>
    <col min="1" max="1" width="17.5703125" style="13" customWidth="1"/>
    <col min="2" max="3" width="9.140625" style="13"/>
    <col min="4" max="4" width="9.85546875" style="13" bestFit="1" customWidth="1"/>
    <col min="5" max="5" width="14.42578125" style="13" bestFit="1" customWidth="1"/>
    <col min="6" max="16384" width="9.140625" style="13"/>
  </cols>
  <sheetData>
    <row r="1" spans="1:6" x14ac:dyDescent="0.2">
      <c r="A1" s="6" t="s">
        <v>2</v>
      </c>
      <c r="B1" s="6" t="s">
        <v>5</v>
      </c>
      <c r="C1" s="6" t="s">
        <v>13</v>
      </c>
      <c r="D1" s="9" t="s">
        <v>14</v>
      </c>
      <c r="E1" s="6" t="s">
        <v>9</v>
      </c>
    </row>
    <row r="2" spans="1:6" s="1" customFormat="1" x14ac:dyDescent="0.2">
      <c r="A2" s="18" t="str">
        <f>'CRICKET CLUB'!A3</f>
        <v>LEE JACK</v>
      </c>
      <c r="B2" s="18">
        <f>'CRICKET CLUB'!ED3</f>
        <v>8</v>
      </c>
      <c r="C2" s="20">
        <f>'CRICKET CLUB'!EN3</f>
        <v>7</v>
      </c>
      <c r="D2" s="11">
        <f>'CRICKET CLUB'!EO3</f>
        <v>0.875</v>
      </c>
      <c r="E2" s="5">
        <f>IF(B2&gt;=10,1,0)</f>
        <v>0</v>
      </c>
      <c r="F2" s="17"/>
    </row>
    <row r="3" spans="1:6" s="1" customFormat="1" x14ac:dyDescent="0.2">
      <c r="A3" s="18" t="str">
        <f>'CRICKET CLUB'!A4</f>
        <v>DARREN COLLIN</v>
      </c>
      <c r="B3" s="18">
        <f>'CRICKET CLUB'!ED4</f>
        <v>12</v>
      </c>
      <c r="C3" s="20">
        <f>'CRICKET CLUB'!EN4</f>
        <v>35</v>
      </c>
      <c r="D3" s="11">
        <f>'CRICKET CLUB'!EO4</f>
        <v>2.9166666666666665</v>
      </c>
      <c r="E3" s="5">
        <f t="shared" ref="E3:E66" si="0">IF(B3&gt;=10,1,0)</f>
        <v>1</v>
      </c>
      <c r="F3" s="17"/>
    </row>
    <row r="4" spans="1:6" s="1" customFormat="1" x14ac:dyDescent="0.2">
      <c r="A4" s="18" t="str">
        <f>'CRICKET CLUB'!A5</f>
        <v>CHRIS WAYMAN</v>
      </c>
      <c r="B4" s="18">
        <f>'CRICKET CLUB'!ED5</f>
        <v>8</v>
      </c>
      <c r="C4" s="20">
        <f>'CRICKET CLUB'!EN5</f>
        <v>21</v>
      </c>
      <c r="D4" s="11">
        <f>'CRICKET CLUB'!EO5</f>
        <v>2.625</v>
      </c>
      <c r="E4" s="5">
        <f t="shared" si="0"/>
        <v>0</v>
      </c>
      <c r="F4" s="17"/>
    </row>
    <row r="5" spans="1:6" s="1" customFormat="1" x14ac:dyDescent="0.2">
      <c r="A5" s="18" t="str">
        <f>'CRICKET CLUB'!A6</f>
        <v>BEN JACK</v>
      </c>
      <c r="B5" s="18">
        <f>'CRICKET CLUB'!ED6</f>
        <v>12</v>
      </c>
      <c r="C5" s="20">
        <f>'CRICKET CLUB'!EN6</f>
        <v>19</v>
      </c>
      <c r="D5" s="11">
        <f>'CRICKET CLUB'!EO6</f>
        <v>1.5833333333333333</v>
      </c>
      <c r="E5" s="5">
        <f t="shared" si="0"/>
        <v>1</v>
      </c>
      <c r="F5" s="17"/>
    </row>
    <row r="6" spans="1:6" s="1" customFormat="1" x14ac:dyDescent="0.2">
      <c r="A6" s="18" t="str">
        <f>'CRICKET CLUB'!A7</f>
        <v>JAMIE BATY</v>
      </c>
      <c r="B6" s="18">
        <f>'CRICKET CLUB'!ED7</f>
        <v>12</v>
      </c>
      <c r="C6" s="20">
        <f>'CRICKET CLUB'!EN7</f>
        <v>31</v>
      </c>
      <c r="D6" s="11">
        <f>'CRICKET CLUB'!EO7</f>
        <v>2.5833333333333335</v>
      </c>
      <c r="E6" s="5">
        <f t="shared" si="0"/>
        <v>1</v>
      </c>
      <c r="F6" s="17"/>
    </row>
    <row r="7" spans="1:6" s="1" customFormat="1" x14ac:dyDescent="0.2">
      <c r="A7" s="18" t="str">
        <f>'CRICKET CLUB'!A8</f>
        <v>MIKE WAYMAN</v>
      </c>
      <c r="B7" s="18">
        <f>'CRICKET CLUB'!ED8</f>
        <v>10</v>
      </c>
      <c r="C7" s="20">
        <f>'CRICKET CLUB'!EN8</f>
        <v>33</v>
      </c>
      <c r="D7" s="11">
        <f>'CRICKET CLUB'!EO8</f>
        <v>3.3</v>
      </c>
      <c r="E7" s="5">
        <f t="shared" si="0"/>
        <v>1</v>
      </c>
      <c r="F7" s="17"/>
    </row>
    <row r="8" spans="1:6" s="1" customFormat="1" x14ac:dyDescent="0.2">
      <c r="A8" s="18" t="str">
        <f>'CRICKET CLUB'!A9</f>
        <v>JAMES EASTON</v>
      </c>
      <c r="B8" s="18">
        <f>'CRICKET CLUB'!ED9</f>
        <v>9</v>
      </c>
      <c r="C8" s="20">
        <f>'CRICKET CLUB'!EN9</f>
        <v>12</v>
      </c>
      <c r="D8" s="11">
        <f>'CRICKET CLUB'!EO9</f>
        <v>1.3333333333333333</v>
      </c>
      <c r="E8" s="5">
        <f t="shared" si="0"/>
        <v>0</v>
      </c>
      <c r="F8" s="17"/>
    </row>
    <row r="9" spans="1:6" s="1" customFormat="1" x14ac:dyDescent="0.2">
      <c r="A9" s="18" t="str">
        <f>'CRICKET CLUB'!A10</f>
        <v>PHIL WAYMAN</v>
      </c>
      <c r="B9" s="18">
        <f>'CRICKET CLUB'!ED10</f>
        <v>1</v>
      </c>
      <c r="C9" s="20">
        <f>'CRICKET CLUB'!EN10</f>
        <v>2</v>
      </c>
      <c r="D9" s="11">
        <f>'CRICKET CLUB'!EO10</f>
        <v>2</v>
      </c>
      <c r="E9" s="5">
        <f t="shared" si="0"/>
        <v>0</v>
      </c>
      <c r="F9" s="17"/>
    </row>
    <row r="10" spans="1:6" s="1" customFormat="1" x14ac:dyDescent="0.2">
      <c r="A10" s="18">
        <f>'CRICKET CLUB'!A11</f>
        <v>0</v>
      </c>
      <c r="B10" s="18">
        <f>'CRICKET CLUB'!ED11</f>
        <v>0</v>
      </c>
      <c r="C10" s="20">
        <f>'CRICKET CLUB'!EN11</f>
        <v>0</v>
      </c>
      <c r="D10" s="11">
        <f>'CRICKET CLUB'!EO11</f>
        <v>0</v>
      </c>
      <c r="E10" s="5">
        <f t="shared" si="0"/>
        <v>0</v>
      </c>
      <c r="F10" s="17"/>
    </row>
    <row r="11" spans="1:6" s="1" customFormat="1" x14ac:dyDescent="0.2">
      <c r="A11" s="18">
        <f>'CRICKET CLUB'!A12</f>
        <v>0</v>
      </c>
      <c r="B11" s="18">
        <f>'CRICKET CLUB'!ED12</f>
        <v>0</v>
      </c>
      <c r="C11" s="20">
        <f>'CRICKET CLUB'!EN12</f>
        <v>0</v>
      </c>
      <c r="D11" s="11">
        <f>'CRICKET CLUB'!EO12</f>
        <v>0</v>
      </c>
      <c r="E11" s="5">
        <f t="shared" si="0"/>
        <v>0</v>
      </c>
      <c r="F11" s="17"/>
    </row>
    <row r="12" spans="1:6" s="1" customFormat="1" x14ac:dyDescent="0.2">
      <c r="A12" s="18">
        <f>'CRICKET CLUB'!A13</f>
        <v>0</v>
      </c>
      <c r="B12" s="18">
        <f>'CRICKET CLUB'!ED13</f>
        <v>0</v>
      </c>
      <c r="C12" s="20">
        <f>'CRICKET CLUB'!EN13</f>
        <v>0</v>
      </c>
      <c r="D12" s="11">
        <f>'CRICKET CLUB'!EO13</f>
        <v>0</v>
      </c>
      <c r="E12" s="5">
        <f t="shared" si="0"/>
        <v>0</v>
      </c>
      <c r="F12" s="17"/>
    </row>
    <row r="13" spans="1:6" s="1" customFormat="1" x14ac:dyDescent="0.2">
      <c r="A13" s="18">
        <f>'CRICKET CLUB'!A14</f>
        <v>0</v>
      </c>
      <c r="B13" s="18">
        <f>'CRICKET CLUB'!ED14</f>
        <v>0</v>
      </c>
      <c r="C13" s="20">
        <f>'CRICKET CLUB'!EN14</f>
        <v>0</v>
      </c>
      <c r="D13" s="11">
        <f>'CRICKET CLUB'!EO14</f>
        <v>0</v>
      </c>
      <c r="E13" s="5">
        <f t="shared" si="0"/>
        <v>0</v>
      </c>
      <c r="F13" s="17"/>
    </row>
    <row r="14" spans="1:6" s="1" customFormat="1" x14ac:dyDescent="0.2">
      <c r="A14" s="18" t="str">
        <f>SPORTSMANS!A3</f>
        <v>ANDY MONK</v>
      </c>
      <c r="B14" s="18">
        <f>SPORTSMANS!ED3</f>
        <v>12</v>
      </c>
      <c r="C14" s="20">
        <f>SPORTSMANS!EN3</f>
        <v>27</v>
      </c>
      <c r="D14" s="11">
        <f>SPORTSMANS!EO3</f>
        <v>2.25</v>
      </c>
      <c r="E14" s="5">
        <f t="shared" si="0"/>
        <v>1</v>
      </c>
      <c r="F14" s="17"/>
    </row>
    <row r="15" spans="1:6" s="1" customFormat="1" x14ac:dyDescent="0.2">
      <c r="A15" s="18" t="str">
        <f>SPORTSMANS!A4</f>
        <v>KYLE YOUNG</v>
      </c>
      <c r="B15" s="18">
        <f>SPORTSMANS!ED4</f>
        <v>10</v>
      </c>
      <c r="C15" s="20">
        <f>SPORTSMANS!EN4</f>
        <v>41</v>
      </c>
      <c r="D15" s="11">
        <f>SPORTSMANS!EO4</f>
        <v>4.0999999999999996</v>
      </c>
      <c r="E15" s="5">
        <f t="shared" si="0"/>
        <v>1</v>
      </c>
      <c r="F15" s="17"/>
    </row>
    <row r="16" spans="1:6" s="1" customFormat="1" x14ac:dyDescent="0.2">
      <c r="A16" s="18" t="str">
        <f>SPORTSMANS!A5</f>
        <v>IAN WHITTAKER</v>
      </c>
      <c r="B16" s="18">
        <f>SPORTSMANS!ED5</f>
        <v>12</v>
      </c>
      <c r="C16" s="20">
        <f>SPORTSMANS!EN5</f>
        <v>40</v>
      </c>
      <c r="D16" s="11">
        <f>SPORTSMANS!EO5</f>
        <v>3.3333333333333335</v>
      </c>
      <c r="E16" s="5">
        <f t="shared" si="0"/>
        <v>1</v>
      </c>
      <c r="F16" s="17"/>
    </row>
    <row r="17" spans="1:6" s="1" customFormat="1" x14ac:dyDescent="0.2">
      <c r="A17" s="18" t="str">
        <f>SPORTSMANS!A6</f>
        <v>GARY OUTRAM</v>
      </c>
      <c r="B17" s="18">
        <f>SPORTSMANS!ED6</f>
        <v>12</v>
      </c>
      <c r="C17" s="20">
        <f>SPORTSMANS!EN6</f>
        <v>34</v>
      </c>
      <c r="D17" s="11">
        <f>SPORTSMANS!EO6</f>
        <v>2.8333333333333335</v>
      </c>
      <c r="E17" s="5">
        <f t="shared" si="0"/>
        <v>1</v>
      </c>
      <c r="F17" s="17"/>
    </row>
    <row r="18" spans="1:6" s="1" customFormat="1" x14ac:dyDescent="0.2">
      <c r="A18" s="18" t="str">
        <f>SPORTSMANS!A7</f>
        <v>GABE BRADLEY</v>
      </c>
      <c r="B18" s="18">
        <f>SPORTSMANS!ED7</f>
        <v>8</v>
      </c>
      <c r="C18" s="20">
        <f>SPORTSMANS!EN7</f>
        <v>14</v>
      </c>
      <c r="D18" s="11">
        <f>SPORTSMANS!EO7</f>
        <v>1.75</v>
      </c>
      <c r="E18" s="5">
        <f t="shared" si="0"/>
        <v>0</v>
      </c>
      <c r="F18" s="17"/>
    </row>
    <row r="19" spans="1:6" s="1" customFormat="1" x14ac:dyDescent="0.2">
      <c r="A19" s="18" t="str">
        <f>SPORTSMANS!A8</f>
        <v>NIGE OUTRAM</v>
      </c>
      <c r="B19" s="18">
        <f>SPORTSMANS!ED8</f>
        <v>12</v>
      </c>
      <c r="C19" s="20">
        <f>SPORTSMANS!EN8</f>
        <v>55</v>
      </c>
      <c r="D19" s="11">
        <f>SPORTSMANS!EO8</f>
        <v>4.583333333333333</v>
      </c>
      <c r="E19" s="5">
        <f t="shared" si="0"/>
        <v>1</v>
      </c>
      <c r="F19" s="17"/>
    </row>
    <row r="20" spans="1:6" s="1" customFormat="1" x14ac:dyDescent="0.2">
      <c r="A20" s="18" t="str">
        <f>SPORTSMANS!A9</f>
        <v>MARTIN YOUNG</v>
      </c>
      <c r="B20" s="18">
        <f>SPORTSMANS!ED9</f>
        <v>6</v>
      </c>
      <c r="C20" s="20">
        <f>SPORTSMANS!EN9</f>
        <v>12</v>
      </c>
      <c r="D20" s="11">
        <f>SPORTSMANS!EO9</f>
        <v>2</v>
      </c>
      <c r="E20" s="5">
        <f t="shared" si="0"/>
        <v>0</v>
      </c>
      <c r="F20" s="17"/>
    </row>
    <row r="21" spans="1:6" s="1" customFormat="1" x14ac:dyDescent="0.2">
      <c r="A21" s="18">
        <f>SPORTSMANS!A10</f>
        <v>0</v>
      </c>
      <c r="B21" s="18">
        <f>SPORTSMANS!ED10</f>
        <v>0</v>
      </c>
      <c r="C21" s="20">
        <f>SPORTSMANS!EN10</f>
        <v>0</v>
      </c>
      <c r="D21" s="11">
        <f>SPORTSMANS!EO10</f>
        <v>0</v>
      </c>
      <c r="E21" s="5">
        <f t="shared" si="0"/>
        <v>0</v>
      </c>
      <c r="F21" s="17"/>
    </row>
    <row r="22" spans="1:6" s="1" customFormat="1" x14ac:dyDescent="0.2">
      <c r="A22" s="18">
        <f>SPORTSMANS!A11</f>
        <v>0</v>
      </c>
      <c r="B22" s="18">
        <f>SPORTSMANS!ED11</f>
        <v>0</v>
      </c>
      <c r="C22" s="20">
        <f>SPORTSMANS!EN11</f>
        <v>0</v>
      </c>
      <c r="D22" s="11">
        <f>SPORTSMANS!EO11</f>
        <v>0</v>
      </c>
      <c r="E22" s="5">
        <f t="shared" si="0"/>
        <v>0</v>
      </c>
      <c r="F22" s="17"/>
    </row>
    <row r="23" spans="1:6" s="1" customFormat="1" x14ac:dyDescent="0.2">
      <c r="A23" s="18">
        <f>SPORTSMANS!A12</f>
        <v>0</v>
      </c>
      <c r="B23" s="18">
        <f>SPORTSMANS!ED12</f>
        <v>0</v>
      </c>
      <c r="C23" s="20">
        <f>SPORTSMANS!EN12</f>
        <v>0</v>
      </c>
      <c r="D23" s="11">
        <f>SPORTSMANS!EO12</f>
        <v>0</v>
      </c>
      <c r="E23" s="5">
        <f t="shared" si="0"/>
        <v>0</v>
      </c>
      <c r="F23" s="17"/>
    </row>
    <row r="24" spans="1:6" s="1" customFormat="1" x14ac:dyDescent="0.2">
      <c r="A24" s="18">
        <f>SPORTSMANS!A13</f>
        <v>0</v>
      </c>
      <c r="B24" s="18">
        <f>SPORTSMANS!ED13</f>
        <v>0</v>
      </c>
      <c r="C24" s="20">
        <f>SPORTSMANS!EN13</f>
        <v>0</v>
      </c>
      <c r="D24" s="11">
        <f>SPORTSMANS!EO13</f>
        <v>0</v>
      </c>
      <c r="E24" s="5">
        <f t="shared" si="0"/>
        <v>0</v>
      </c>
      <c r="F24" s="17"/>
    </row>
    <row r="25" spans="1:6" s="1" customFormat="1" x14ac:dyDescent="0.2">
      <c r="A25" s="18">
        <f>SPORTSMANS!A14</f>
        <v>0</v>
      </c>
      <c r="B25" s="18">
        <f>SPORTSMANS!ED14</f>
        <v>0</v>
      </c>
      <c r="C25" s="20">
        <f>SPORTSMANS!EN14</f>
        <v>0</v>
      </c>
      <c r="D25" s="11">
        <f>SPORTSMANS!EO14</f>
        <v>0</v>
      </c>
      <c r="E25" s="5">
        <f t="shared" si="0"/>
        <v>0</v>
      </c>
      <c r="F25" s="17"/>
    </row>
    <row r="26" spans="1:6" s="1" customFormat="1" x14ac:dyDescent="0.2">
      <c r="A26" s="18" t="str">
        <f>'TICKLE TOBY'!A3</f>
        <v>STEVE BLEWITT</v>
      </c>
      <c r="B26" s="18">
        <f>'TICKLE TOBY'!ED3</f>
        <v>12</v>
      </c>
      <c r="C26" s="20">
        <f>'TICKLE TOBY'!EN3</f>
        <v>39</v>
      </c>
      <c r="D26" s="11">
        <f>'TICKLE TOBY'!EO3</f>
        <v>3.25</v>
      </c>
      <c r="E26" s="5">
        <f t="shared" si="0"/>
        <v>1</v>
      </c>
      <c r="F26" s="17"/>
    </row>
    <row r="27" spans="1:6" s="1" customFormat="1" x14ac:dyDescent="0.2">
      <c r="A27" s="18" t="str">
        <f>'TICKLE TOBY'!A4</f>
        <v>ANDY JOHNSON</v>
      </c>
      <c r="B27" s="18">
        <f>'TICKLE TOBY'!ED4</f>
        <v>11</v>
      </c>
      <c r="C27" s="20">
        <f>'TICKLE TOBY'!EN4</f>
        <v>22</v>
      </c>
      <c r="D27" s="11">
        <f>'TICKLE TOBY'!EO4</f>
        <v>2</v>
      </c>
      <c r="E27" s="5">
        <f t="shared" si="0"/>
        <v>1</v>
      </c>
      <c r="F27" s="17"/>
    </row>
    <row r="28" spans="1:6" s="1" customFormat="1" x14ac:dyDescent="0.2">
      <c r="A28" s="18" t="str">
        <f>'TICKLE TOBY'!A5</f>
        <v>STEVE TRUMAN</v>
      </c>
      <c r="B28" s="18">
        <f>'TICKLE TOBY'!ED5</f>
        <v>12</v>
      </c>
      <c r="C28" s="20">
        <f>'TICKLE TOBY'!EN5</f>
        <v>28</v>
      </c>
      <c r="D28" s="11">
        <f>'TICKLE TOBY'!EO5</f>
        <v>2.3333333333333335</v>
      </c>
      <c r="E28" s="5">
        <f t="shared" si="0"/>
        <v>1</v>
      </c>
      <c r="F28" s="17"/>
    </row>
    <row r="29" spans="1:6" s="1" customFormat="1" x14ac:dyDescent="0.2">
      <c r="A29" s="18" t="str">
        <f>'TICKLE TOBY'!A6</f>
        <v>AL SPENCE</v>
      </c>
      <c r="B29" s="18">
        <f>'TICKLE TOBY'!ED6</f>
        <v>11</v>
      </c>
      <c r="C29" s="20">
        <f>'TICKLE TOBY'!EN6</f>
        <v>32</v>
      </c>
      <c r="D29" s="11">
        <f>'TICKLE TOBY'!EO6</f>
        <v>2.9090909090909092</v>
      </c>
      <c r="E29" s="5">
        <f t="shared" si="0"/>
        <v>1</v>
      </c>
      <c r="F29" s="17"/>
    </row>
    <row r="30" spans="1:6" s="1" customFormat="1" x14ac:dyDescent="0.2">
      <c r="A30" s="18" t="str">
        <f>'TICKLE TOBY'!A7</f>
        <v>DAVE ATKINSON</v>
      </c>
      <c r="B30" s="18">
        <f>'TICKLE TOBY'!ED7</f>
        <v>6</v>
      </c>
      <c r="C30" s="20">
        <f>'TICKLE TOBY'!EN7</f>
        <v>10</v>
      </c>
      <c r="D30" s="11">
        <f>'TICKLE TOBY'!EO7</f>
        <v>1.6666666666666667</v>
      </c>
      <c r="E30" s="5">
        <f t="shared" si="0"/>
        <v>0</v>
      </c>
      <c r="F30" s="17"/>
    </row>
    <row r="31" spans="1:6" s="1" customFormat="1" x14ac:dyDescent="0.2">
      <c r="A31" s="18" t="str">
        <f>'TICKLE TOBY'!A8</f>
        <v>SEAN KENDREW</v>
      </c>
      <c r="B31" s="18">
        <f>'TICKLE TOBY'!ED8</f>
        <v>11</v>
      </c>
      <c r="C31" s="20">
        <f>'TICKLE TOBY'!EN8</f>
        <v>33</v>
      </c>
      <c r="D31" s="11">
        <f>'TICKLE TOBY'!EO8</f>
        <v>3</v>
      </c>
      <c r="E31" s="5">
        <f t="shared" si="0"/>
        <v>1</v>
      </c>
      <c r="F31" s="17"/>
    </row>
    <row r="32" spans="1:6" s="1" customFormat="1" x14ac:dyDescent="0.2">
      <c r="A32" s="18" t="str">
        <f>'TICKLE TOBY'!A9</f>
        <v>CONNOR ROBINSON</v>
      </c>
      <c r="B32" s="18">
        <f>'TICKLE TOBY'!ED9</f>
        <v>2</v>
      </c>
      <c r="C32" s="20">
        <f>'TICKLE TOBY'!EN9</f>
        <v>0</v>
      </c>
      <c r="D32" s="11">
        <f>'TICKLE TOBY'!EO9</f>
        <v>0</v>
      </c>
      <c r="E32" s="5">
        <f t="shared" si="0"/>
        <v>0</v>
      </c>
      <c r="F32" s="17"/>
    </row>
    <row r="33" spans="1:6" s="1" customFormat="1" x14ac:dyDescent="0.2">
      <c r="A33" s="18" t="str">
        <f>'TICKLE TOBY'!A10</f>
        <v>CALLUM ELMER</v>
      </c>
      <c r="B33" s="18">
        <f>'TICKLE TOBY'!ED10</f>
        <v>7</v>
      </c>
      <c r="C33" s="20">
        <f>'TICKLE TOBY'!EN10</f>
        <v>10</v>
      </c>
      <c r="D33" s="11">
        <f>'TICKLE TOBY'!EO10</f>
        <v>1.4285714285714286</v>
      </c>
      <c r="E33" s="5">
        <f t="shared" si="0"/>
        <v>0</v>
      </c>
      <c r="F33" s="17"/>
    </row>
    <row r="34" spans="1:6" s="1" customFormat="1" x14ac:dyDescent="0.2">
      <c r="A34" s="18">
        <f>'TICKLE TOBY'!A11</f>
        <v>0</v>
      </c>
      <c r="B34" s="18">
        <f>'TICKLE TOBY'!ED11</f>
        <v>0</v>
      </c>
      <c r="C34" s="20">
        <f>'TICKLE TOBY'!EN11</f>
        <v>0</v>
      </c>
      <c r="D34" s="11">
        <f>'TICKLE TOBY'!EO11</f>
        <v>0</v>
      </c>
      <c r="E34" s="5">
        <f t="shared" si="0"/>
        <v>0</v>
      </c>
      <c r="F34" s="17"/>
    </row>
    <row r="35" spans="1:6" s="1" customFormat="1" x14ac:dyDescent="0.2">
      <c r="A35" s="18">
        <f>'TICKLE TOBY'!A12</f>
        <v>0</v>
      </c>
      <c r="B35" s="18">
        <f>'TICKLE TOBY'!ED12</f>
        <v>0</v>
      </c>
      <c r="C35" s="20">
        <f>'TICKLE TOBY'!EN12</f>
        <v>0</v>
      </c>
      <c r="D35" s="11">
        <f>'TICKLE TOBY'!EO12</f>
        <v>0</v>
      </c>
      <c r="E35" s="5">
        <f t="shared" si="0"/>
        <v>0</v>
      </c>
      <c r="F35" s="17"/>
    </row>
    <row r="36" spans="1:6" s="1" customFormat="1" x14ac:dyDescent="0.2">
      <c r="A36" s="18">
        <f>'TICKLE TOBY'!A13</f>
        <v>0</v>
      </c>
      <c r="B36" s="18">
        <f>'TICKLE TOBY'!ED13</f>
        <v>0</v>
      </c>
      <c r="C36" s="20">
        <f>'TICKLE TOBY'!EN13</f>
        <v>0</v>
      </c>
      <c r="D36" s="11">
        <f>'TICKLE TOBY'!EO13</f>
        <v>0</v>
      </c>
      <c r="E36" s="5">
        <f t="shared" si="0"/>
        <v>0</v>
      </c>
      <c r="F36" s="17"/>
    </row>
    <row r="37" spans="1:6" s="1" customFormat="1" x14ac:dyDescent="0.2">
      <c r="A37" s="18">
        <f>'TICKLE TOBY'!A14</f>
        <v>0</v>
      </c>
      <c r="B37" s="18">
        <f>'TICKLE TOBY'!ED14</f>
        <v>0</v>
      </c>
      <c r="C37" s="20">
        <f>'TICKLE TOBY'!EN14</f>
        <v>0</v>
      </c>
      <c r="D37" s="11">
        <f>'TICKLE TOBY'!EO14</f>
        <v>0</v>
      </c>
      <c r="E37" s="5">
        <f t="shared" si="0"/>
        <v>0</v>
      </c>
      <c r="F37" s="17"/>
    </row>
    <row r="38" spans="1:6" s="1" customFormat="1" x14ac:dyDescent="0.2">
      <c r="A38" s="18" t="str">
        <f>CROWN!A3</f>
        <v>MARK OUTRAM</v>
      </c>
      <c r="B38" s="18">
        <f>CROWN!ED3</f>
        <v>11</v>
      </c>
      <c r="C38" s="20">
        <f>CROWN!EN3</f>
        <v>25</v>
      </c>
      <c r="D38" s="11">
        <f>CROWN!EO3</f>
        <v>2.2727272727272729</v>
      </c>
      <c r="E38" s="5">
        <f t="shared" si="0"/>
        <v>1</v>
      </c>
      <c r="F38" s="17"/>
    </row>
    <row r="39" spans="1:6" s="1" customFormat="1" x14ac:dyDescent="0.2">
      <c r="A39" s="18" t="str">
        <f>CROWN!A4</f>
        <v>MATHEW CORNFORTH</v>
      </c>
      <c r="B39" s="18">
        <f>CROWN!ED4</f>
        <v>11</v>
      </c>
      <c r="C39" s="20">
        <f>CROWN!EN4</f>
        <v>41</v>
      </c>
      <c r="D39" s="11">
        <f>CROWN!EO4</f>
        <v>3.7272727272727271</v>
      </c>
      <c r="E39" s="5">
        <f t="shared" si="0"/>
        <v>1</v>
      </c>
      <c r="F39" s="17"/>
    </row>
    <row r="40" spans="1:6" s="1" customFormat="1" x14ac:dyDescent="0.2">
      <c r="A40" s="18" t="str">
        <f>CROWN!A5</f>
        <v>STEVE ROSE</v>
      </c>
      <c r="B40" s="18">
        <f>CROWN!ED5</f>
        <v>11</v>
      </c>
      <c r="C40" s="20">
        <f>CROWN!EN5</f>
        <v>17</v>
      </c>
      <c r="D40" s="11">
        <f>CROWN!EO5</f>
        <v>1.5454545454545454</v>
      </c>
      <c r="E40" s="5">
        <f t="shared" si="0"/>
        <v>1</v>
      </c>
      <c r="F40" s="17"/>
    </row>
    <row r="41" spans="1:6" s="1" customFormat="1" x14ac:dyDescent="0.2">
      <c r="A41" s="18" t="str">
        <f>CROWN!A6</f>
        <v>IAN LOMER</v>
      </c>
      <c r="B41" s="18">
        <f>CROWN!ED6</f>
        <v>7</v>
      </c>
      <c r="C41" s="20">
        <f>CROWN!EN6</f>
        <v>15</v>
      </c>
      <c r="D41" s="11">
        <f>CROWN!EO6</f>
        <v>2.1428571428571428</v>
      </c>
      <c r="E41" s="5">
        <f t="shared" si="0"/>
        <v>0</v>
      </c>
      <c r="F41" s="17"/>
    </row>
    <row r="42" spans="1:6" s="1" customFormat="1" x14ac:dyDescent="0.2">
      <c r="A42" s="18" t="str">
        <f>CROWN!A7</f>
        <v>CHRIS NORTON</v>
      </c>
      <c r="B42" s="18">
        <f>CROWN!ED7</f>
        <v>6</v>
      </c>
      <c r="C42" s="20">
        <f>CROWN!EN7</f>
        <v>12</v>
      </c>
      <c r="D42" s="11">
        <f>CROWN!EO7</f>
        <v>2</v>
      </c>
      <c r="E42" s="5">
        <f t="shared" si="0"/>
        <v>0</v>
      </c>
      <c r="F42" s="17"/>
    </row>
    <row r="43" spans="1:6" s="1" customFormat="1" x14ac:dyDescent="0.2">
      <c r="A43" s="18" t="str">
        <f>CROWN!A8</f>
        <v>SAM CHRISTON</v>
      </c>
      <c r="B43" s="18">
        <f>CROWN!ED8</f>
        <v>7</v>
      </c>
      <c r="C43" s="20">
        <f>CROWN!EN8</f>
        <v>12</v>
      </c>
      <c r="D43" s="11">
        <f>CROWN!EO8</f>
        <v>1.7142857142857142</v>
      </c>
      <c r="E43" s="5">
        <f t="shared" si="0"/>
        <v>0</v>
      </c>
      <c r="F43" s="17"/>
    </row>
    <row r="44" spans="1:6" s="1" customFormat="1" x14ac:dyDescent="0.2">
      <c r="A44" s="18" t="str">
        <f>CROWN!A9</f>
        <v>DAN WARD</v>
      </c>
      <c r="B44" s="18">
        <f>CROWN!ED9</f>
        <v>2</v>
      </c>
      <c r="C44" s="20">
        <f>CROWN!EN9</f>
        <v>3</v>
      </c>
      <c r="D44" s="11">
        <f>CROWN!EO9</f>
        <v>1.5</v>
      </c>
      <c r="E44" s="5">
        <f t="shared" si="0"/>
        <v>0</v>
      </c>
      <c r="F44" s="17"/>
    </row>
    <row r="45" spans="1:6" s="1" customFormat="1" x14ac:dyDescent="0.2">
      <c r="A45" s="18" t="str">
        <f>CROWN!A10</f>
        <v>DAVE WARD</v>
      </c>
      <c r="B45" s="18">
        <f>CROWN!ED10</f>
        <v>5</v>
      </c>
      <c r="C45" s="20">
        <f>CROWN!EN10</f>
        <v>7</v>
      </c>
      <c r="D45" s="11">
        <f>CROWN!EO10</f>
        <v>1.4</v>
      </c>
      <c r="E45" s="5">
        <f t="shared" si="0"/>
        <v>0</v>
      </c>
      <c r="F45" s="17"/>
    </row>
    <row r="46" spans="1:6" s="1" customFormat="1" x14ac:dyDescent="0.2">
      <c r="A46" s="18" t="str">
        <f>CROWN!A11</f>
        <v>GEORGE KAY</v>
      </c>
      <c r="B46" s="18">
        <f>CROWN!ED11</f>
        <v>6</v>
      </c>
      <c r="C46" s="20">
        <f>CROWN!EN11</f>
        <v>12</v>
      </c>
      <c r="D46" s="11">
        <f>CROWN!EO11</f>
        <v>2</v>
      </c>
      <c r="E46" s="5">
        <f t="shared" si="0"/>
        <v>0</v>
      </c>
      <c r="F46" s="17"/>
    </row>
    <row r="47" spans="1:6" s="1" customFormat="1" x14ac:dyDescent="0.2">
      <c r="A47" s="18">
        <f>CROWN!A12</f>
        <v>0</v>
      </c>
      <c r="B47" s="18">
        <f>CROWN!ED12</f>
        <v>0</v>
      </c>
      <c r="C47" s="20">
        <f>CROWN!EN12</f>
        <v>0</v>
      </c>
      <c r="D47" s="11">
        <f>CROWN!EO12</f>
        <v>0</v>
      </c>
      <c r="E47" s="5">
        <f t="shared" si="0"/>
        <v>0</v>
      </c>
      <c r="F47" s="17"/>
    </row>
    <row r="48" spans="1:6" s="1" customFormat="1" x14ac:dyDescent="0.2">
      <c r="A48" s="18">
        <f>CROWN!A13</f>
        <v>0</v>
      </c>
      <c r="B48" s="18">
        <f>CROWN!ED13</f>
        <v>0</v>
      </c>
      <c r="C48" s="20">
        <f>CROWN!EN13</f>
        <v>0</v>
      </c>
      <c r="D48" s="11">
        <f>CROWN!EO13</f>
        <v>0</v>
      </c>
      <c r="E48" s="5">
        <f t="shared" si="0"/>
        <v>0</v>
      </c>
      <c r="F48" s="17"/>
    </row>
    <row r="49" spans="1:6" s="1" customFormat="1" x14ac:dyDescent="0.2">
      <c r="A49" s="18">
        <f>CROWN!A14</f>
        <v>0</v>
      </c>
      <c r="B49" s="18">
        <f>CROWN!ED14</f>
        <v>0</v>
      </c>
      <c r="C49" s="20">
        <f>CROWN!EN14</f>
        <v>0</v>
      </c>
      <c r="D49" s="11">
        <f>CROWN!EO14</f>
        <v>0</v>
      </c>
      <c r="E49" s="5">
        <f t="shared" si="0"/>
        <v>0</v>
      </c>
      <c r="F49" s="17"/>
    </row>
    <row r="50" spans="1:6" s="1" customFormat="1" x14ac:dyDescent="0.2">
      <c r="A50" s="18" t="str">
        <f>'JOLLY MINSTER "A"'!A3</f>
        <v>CRAIG MONK</v>
      </c>
      <c r="B50" s="18">
        <f>'JOLLY MINSTER "A"'!ED3</f>
        <v>9</v>
      </c>
      <c r="C50" s="20">
        <f>'JOLLY MINSTER "A"'!EN3</f>
        <v>42</v>
      </c>
      <c r="D50" s="11">
        <f>'JOLLY MINSTER "A"'!EO3</f>
        <v>4.666666666666667</v>
      </c>
      <c r="E50" s="5">
        <f t="shared" si="0"/>
        <v>0</v>
      </c>
      <c r="F50" s="17"/>
    </row>
    <row r="51" spans="1:6" s="1" customFormat="1" x14ac:dyDescent="0.2">
      <c r="A51" s="18" t="str">
        <f>'JOLLY MINSTER "A"'!A4</f>
        <v>DENNIS CLARKSON</v>
      </c>
      <c r="B51" s="18">
        <f>'JOLLY MINSTER "A"'!ED4</f>
        <v>10</v>
      </c>
      <c r="C51" s="20">
        <f>'JOLLY MINSTER "A"'!EN4</f>
        <v>41</v>
      </c>
      <c r="D51" s="11">
        <f>'JOLLY MINSTER "A"'!EO4</f>
        <v>4.0999999999999996</v>
      </c>
      <c r="E51" s="5">
        <f t="shared" si="0"/>
        <v>1</v>
      </c>
      <c r="F51" s="17"/>
    </row>
    <row r="52" spans="1:6" s="1" customFormat="1" x14ac:dyDescent="0.2">
      <c r="A52" s="18" t="str">
        <f>'JOLLY MINSTER "A"'!A5</f>
        <v>PETE CAPP</v>
      </c>
      <c r="B52" s="18">
        <f>'JOLLY MINSTER "A"'!ED5</f>
        <v>4</v>
      </c>
      <c r="C52" s="20">
        <f>'JOLLY MINSTER "A"'!EN5</f>
        <v>7</v>
      </c>
      <c r="D52" s="11">
        <f>'JOLLY MINSTER "A"'!EO5</f>
        <v>1.75</v>
      </c>
      <c r="E52" s="5">
        <f t="shared" si="0"/>
        <v>0</v>
      </c>
      <c r="F52" s="17"/>
    </row>
    <row r="53" spans="1:6" s="1" customFormat="1" x14ac:dyDescent="0.2">
      <c r="A53" s="18" t="str">
        <f>'JOLLY MINSTER "A"'!A6</f>
        <v>AL MARTIN</v>
      </c>
      <c r="B53" s="18">
        <f>'JOLLY MINSTER "A"'!ED6</f>
        <v>9</v>
      </c>
      <c r="C53" s="20">
        <f>'JOLLY MINSTER "A"'!EN6</f>
        <v>20</v>
      </c>
      <c r="D53" s="11">
        <f>'JOLLY MINSTER "A"'!EO6</f>
        <v>2.2222222222222223</v>
      </c>
      <c r="E53" s="5">
        <f t="shared" si="0"/>
        <v>0</v>
      </c>
      <c r="F53" s="17"/>
    </row>
    <row r="54" spans="1:6" s="1" customFormat="1" x14ac:dyDescent="0.2">
      <c r="A54" s="18" t="str">
        <f>'JOLLY MINSTER "A"'!A7</f>
        <v>TYLER WHITING</v>
      </c>
      <c r="B54" s="18">
        <f>'JOLLY MINSTER "A"'!ED7</f>
        <v>7</v>
      </c>
      <c r="C54" s="20">
        <f>'JOLLY MINSTER "A"'!EN7</f>
        <v>8</v>
      </c>
      <c r="D54" s="11">
        <f>'JOLLY MINSTER "A"'!EO7</f>
        <v>1.1428571428571428</v>
      </c>
      <c r="E54" s="5">
        <f t="shared" si="0"/>
        <v>0</v>
      </c>
      <c r="F54" s="17"/>
    </row>
    <row r="55" spans="1:6" s="1" customFormat="1" x14ac:dyDescent="0.2">
      <c r="A55" s="18" t="str">
        <f>'JOLLY MINSTER "A"'!A8</f>
        <v>LEVI CAPP</v>
      </c>
      <c r="B55" s="18">
        <f>'JOLLY MINSTER "A"'!ED8</f>
        <v>11</v>
      </c>
      <c r="C55" s="20">
        <f>'JOLLY MINSTER "A"'!EN8</f>
        <v>27</v>
      </c>
      <c r="D55" s="11">
        <f>'JOLLY MINSTER "A"'!EO8</f>
        <v>2.4545454545454546</v>
      </c>
      <c r="E55" s="5">
        <f t="shared" si="0"/>
        <v>1</v>
      </c>
      <c r="F55" s="17"/>
    </row>
    <row r="56" spans="1:6" s="1" customFormat="1" x14ac:dyDescent="0.2">
      <c r="A56" s="18" t="str">
        <f>'JOLLY MINSTER "A"'!A9</f>
        <v>TOM CLARKSON</v>
      </c>
      <c r="B56" s="18">
        <f>'JOLLY MINSTER "A"'!ED9</f>
        <v>10</v>
      </c>
      <c r="C56" s="20">
        <f>'JOLLY MINSTER "A"'!EN9</f>
        <v>28</v>
      </c>
      <c r="D56" s="11">
        <f>'JOLLY MINSTER "A"'!EO9</f>
        <v>2.8</v>
      </c>
      <c r="E56" s="5">
        <f t="shared" si="0"/>
        <v>1</v>
      </c>
      <c r="F56" s="17"/>
    </row>
    <row r="57" spans="1:6" s="1" customFormat="1" x14ac:dyDescent="0.2">
      <c r="A57" s="18" t="str">
        <f>'JOLLY MINSTER "A"'!A10</f>
        <v>NILE GOTT</v>
      </c>
      <c r="B57" s="18">
        <f>'JOLLY MINSTER "A"'!ED10</f>
        <v>2</v>
      </c>
      <c r="C57" s="20">
        <f>'JOLLY MINSTER "A"'!EN10</f>
        <v>8</v>
      </c>
      <c r="D57" s="11">
        <f>'JOLLY MINSTER "A"'!EO10</f>
        <v>4</v>
      </c>
      <c r="E57" s="5">
        <f t="shared" si="0"/>
        <v>0</v>
      </c>
      <c r="F57" s="17"/>
    </row>
    <row r="58" spans="1:6" s="1" customFormat="1" x14ac:dyDescent="0.2">
      <c r="A58" s="18" t="str">
        <f>'JOLLY MINSTER "A"'!A11</f>
        <v>MAXWELL HEADLAM</v>
      </c>
      <c r="B58" s="18">
        <f>'JOLLY MINSTER "A"'!ED11</f>
        <v>4</v>
      </c>
      <c r="C58" s="20">
        <f>'JOLLY MINSTER "A"'!EN11</f>
        <v>10</v>
      </c>
      <c r="D58" s="11">
        <f>'JOLLY MINSTER "A"'!EO11</f>
        <v>2.5</v>
      </c>
      <c r="E58" s="5">
        <f t="shared" si="0"/>
        <v>0</v>
      </c>
      <c r="F58" s="17"/>
    </row>
    <row r="59" spans="1:6" s="1" customFormat="1" x14ac:dyDescent="0.2">
      <c r="A59" s="18">
        <f>'JOLLY MINSTER "A"'!A12</f>
        <v>0</v>
      </c>
      <c r="B59" s="18">
        <f>'JOLLY MINSTER "A"'!ED12</f>
        <v>0</v>
      </c>
      <c r="C59" s="20">
        <f>'JOLLY MINSTER "A"'!EN12</f>
        <v>0</v>
      </c>
      <c r="D59" s="11">
        <f>'JOLLY MINSTER "A"'!EO12</f>
        <v>0</v>
      </c>
      <c r="E59" s="5">
        <f t="shared" si="0"/>
        <v>0</v>
      </c>
      <c r="F59" s="17"/>
    </row>
    <row r="60" spans="1:6" s="1" customFormat="1" x14ac:dyDescent="0.2">
      <c r="A60" s="18">
        <f>'JOLLY MINSTER "A"'!A13</f>
        <v>0</v>
      </c>
      <c r="B60" s="18">
        <f>'JOLLY MINSTER "A"'!ED13</f>
        <v>0</v>
      </c>
      <c r="C60" s="20">
        <f>'JOLLY MINSTER "A"'!EN13</f>
        <v>0</v>
      </c>
      <c r="D60" s="11">
        <f>'JOLLY MINSTER "A"'!EO13</f>
        <v>0</v>
      </c>
      <c r="E60" s="5">
        <f t="shared" si="0"/>
        <v>0</v>
      </c>
      <c r="F60" s="17"/>
    </row>
    <row r="61" spans="1:6" s="1" customFormat="1" x14ac:dyDescent="0.2">
      <c r="A61" s="18">
        <f>'JOLLY MINSTER "A"'!A14</f>
        <v>0</v>
      </c>
      <c r="B61" s="18">
        <f>'JOLLY MINSTER "A"'!ED14</f>
        <v>0</v>
      </c>
      <c r="C61" s="20">
        <f>'JOLLY MINSTER "A"'!EN14</f>
        <v>0</v>
      </c>
      <c r="D61" s="11">
        <f>'JOLLY MINSTER "A"'!EO14</f>
        <v>0</v>
      </c>
      <c r="E61" s="5">
        <f t="shared" si="0"/>
        <v>0</v>
      </c>
      <c r="F61" s="17"/>
    </row>
    <row r="62" spans="1:6" s="1" customFormat="1" x14ac:dyDescent="0.2">
      <c r="A62" s="18" t="str">
        <f>'JOLLY MINSTER "B"'!A3</f>
        <v>ROBERT RAPER</v>
      </c>
      <c r="B62" s="18">
        <f>'JOLLY MINSTER "B"'!ED3</f>
        <v>12</v>
      </c>
      <c r="C62" s="20">
        <f>'JOLLY MINSTER "B"'!EN3</f>
        <v>37</v>
      </c>
      <c r="D62" s="11">
        <f>'JOLLY MINSTER "B"'!EO3</f>
        <v>3.0833333333333335</v>
      </c>
      <c r="E62" s="5">
        <f t="shared" si="0"/>
        <v>1</v>
      </c>
      <c r="F62" s="17"/>
    </row>
    <row r="63" spans="1:6" s="1" customFormat="1" x14ac:dyDescent="0.2">
      <c r="A63" s="18" t="str">
        <f>'JOLLY MINSTER "B"'!A4</f>
        <v>DAN BROWN</v>
      </c>
      <c r="B63" s="18">
        <f>'JOLLY MINSTER "B"'!ED4</f>
        <v>8</v>
      </c>
      <c r="C63" s="20">
        <f>'JOLLY MINSTER "B"'!EN4</f>
        <v>11</v>
      </c>
      <c r="D63" s="11">
        <f>'JOLLY MINSTER "B"'!EO4</f>
        <v>1.375</v>
      </c>
      <c r="E63" s="5">
        <f t="shared" si="0"/>
        <v>0</v>
      </c>
      <c r="F63" s="17"/>
    </row>
    <row r="64" spans="1:6" s="1" customFormat="1" x14ac:dyDescent="0.2">
      <c r="A64" s="18" t="str">
        <f>'JOLLY MINSTER "B"'!A5</f>
        <v>JORDAN HARKER</v>
      </c>
      <c r="B64" s="18">
        <f>'JOLLY MINSTER "B"'!ED5</f>
        <v>12</v>
      </c>
      <c r="C64" s="20">
        <f>'JOLLY MINSTER "B"'!EN5</f>
        <v>15</v>
      </c>
      <c r="D64" s="11">
        <f>'JOLLY MINSTER "B"'!EO5</f>
        <v>1.25</v>
      </c>
      <c r="E64" s="5">
        <f t="shared" si="0"/>
        <v>1</v>
      </c>
      <c r="F64" s="17"/>
    </row>
    <row r="65" spans="1:6" s="1" customFormat="1" x14ac:dyDescent="0.2">
      <c r="A65" s="18" t="str">
        <f>'JOLLY MINSTER "B"'!A6</f>
        <v>ROB DURRANS</v>
      </c>
      <c r="B65" s="18">
        <f>'JOLLY MINSTER "B"'!ED6</f>
        <v>12</v>
      </c>
      <c r="C65" s="20">
        <f>'JOLLY MINSTER "B"'!EN6</f>
        <v>41</v>
      </c>
      <c r="D65" s="11">
        <f>'JOLLY MINSTER "B"'!EO6</f>
        <v>3.4166666666666665</v>
      </c>
      <c r="E65" s="5">
        <f t="shared" si="0"/>
        <v>1</v>
      </c>
      <c r="F65" s="17"/>
    </row>
    <row r="66" spans="1:6" s="1" customFormat="1" x14ac:dyDescent="0.2">
      <c r="A66" s="18" t="str">
        <f>'JOLLY MINSTER "B"'!A7</f>
        <v>CALLUM JOHNSTONE</v>
      </c>
      <c r="B66" s="18">
        <f>'JOLLY MINSTER "B"'!ED7</f>
        <v>10</v>
      </c>
      <c r="C66" s="20">
        <f>'JOLLY MINSTER "B"'!EN7</f>
        <v>1</v>
      </c>
      <c r="D66" s="11">
        <f>'JOLLY MINSTER "B"'!EO7</f>
        <v>0.1</v>
      </c>
      <c r="E66" s="5">
        <f t="shared" si="0"/>
        <v>1</v>
      </c>
      <c r="F66" s="17"/>
    </row>
    <row r="67" spans="1:6" s="1" customFormat="1" x14ac:dyDescent="0.2">
      <c r="A67" s="18" t="str">
        <f>'JOLLY MINSTER "B"'!A8</f>
        <v>JAMIE HOGG</v>
      </c>
      <c r="B67" s="18">
        <f>'JOLLY MINSTER "B"'!ED8</f>
        <v>10</v>
      </c>
      <c r="C67" s="20">
        <f>'JOLLY MINSTER "B"'!EN8</f>
        <v>10</v>
      </c>
      <c r="D67" s="11">
        <f>'JOLLY MINSTER "B"'!EO8</f>
        <v>1</v>
      </c>
      <c r="E67" s="5">
        <f t="shared" ref="E67:E118" si="1">IF(B67&gt;=10,1,0)</f>
        <v>1</v>
      </c>
      <c r="F67" s="17"/>
    </row>
    <row r="68" spans="1:6" s="1" customFormat="1" x14ac:dyDescent="0.2">
      <c r="A68" s="18" t="str">
        <f>'JOLLY MINSTER "B"'!A9</f>
        <v>SOPHIE KENT</v>
      </c>
      <c r="B68" s="18">
        <f>'JOLLY MINSTER "B"'!ED9</f>
        <v>1</v>
      </c>
      <c r="C68" s="20">
        <f>'JOLLY MINSTER "B"'!EN9</f>
        <v>1</v>
      </c>
      <c r="D68" s="11">
        <f>'JOLLY MINSTER "B"'!EO9</f>
        <v>1</v>
      </c>
      <c r="E68" s="5">
        <f t="shared" si="1"/>
        <v>0</v>
      </c>
      <c r="F68" s="17"/>
    </row>
    <row r="69" spans="1:6" s="1" customFormat="1" x14ac:dyDescent="0.2">
      <c r="A69" s="18" t="str">
        <f>'JOLLY MINSTER "B"'!A10</f>
        <v>TRACY ANDERSON</v>
      </c>
      <c r="B69" s="18">
        <f>'JOLLY MINSTER "B"'!ED10</f>
        <v>1</v>
      </c>
      <c r="C69" s="20">
        <f>'JOLLY MINSTER "B"'!EN10</f>
        <v>0</v>
      </c>
      <c r="D69" s="11">
        <f>'JOLLY MINSTER "B"'!EO10</f>
        <v>0</v>
      </c>
      <c r="E69" s="5">
        <f t="shared" si="1"/>
        <v>0</v>
      </c>
      <c r="F69" s="17"/>
    </row>
    <row r="70" spans="1:6" s="1" customFormat="1" x14ac:dyDescent="0.2">
      <c r="A70" s="18" t="str">
        <f>'JOLLY MINSTER "B"'!A11</f>
        <v>C. SMITH</v>
      </c>
      <c r="B70" s="18">
        <f>'JOLLY MINSTER "B"'!ED11</f>
        <v>1</v>
      </c>
      <c r="C70" s="20">
        <f>'JOLLY MINSTER "B"'!EN11</f>
        <v>2</v>
      </c>
      <c r="D70" s="11">
        <f>'JOLLY MINSTER "B"'!EO11</f>
        <v>2</v>
      </c>
      <c r="E70" s="5">
        <f t="shared" si="1"/>
        <v>0</v>
      </c>
      <c r="F70" s="17"/>
    </row>
    <row r="71" spans="1:6" s="1" customFormat="1" x14ac:dyDescent="0.2">
      <c r="A71" s="18" t="str">
        <f>'JOLLY MINSTER "B"'!A12</f>
        <v>C. TOWMAN</v>
      </c>
      <c r="B71" s="18">
        <f>'JOLLY MINSTER "B"'!ED12</f>
        <v>1</v>
      </c>
      <c r="C71" s="20">
        <f>'JOLLY MINSTER "B"'!EN12</f>
        <v>0</v>
      </c>
      <c r="D71" s="11">
        <f>'JOLLY MINSTER "B"'!EO12</f>
        <v>0</v>
      </c>
      <c r="E71" s="5">
        <f t="shared" si="1"/>
        <v>0</v>
      </c>
      <c r="F71" s="17"/>
    </row>
    <row r="72" spans="1:6" s="1" customFormat="1" x14ac:dyDescent="0.2">
      <c r="A72" s="18" t="str">
        <f>'JOLLY MINSTER "B"'!A13</f>
        <v>ALEX SINCLAIRE (2)</v>
      </c>
      <c r="B72" s="18">
        <f>'JOLLY MINSTER "B"'!ED13</f>
        <v>4</v>
      </c>
      <c r="C72" s="20">
        <f>'JOLLY MINSTER "B"'!EN13</f>
        <v>10</v>
      </c>
      <c r="D72" s="11">
        <f>'JOLLY MINSTER "B"'!EO13</f>
        <v>2.5</v>
      </c>
      <c r="E72" s="5">
        <f t="shared" si="1"/>
        <v>0</v>
      </c>
      <c r="F72" s="17"/>
    </row>
    <row r="73" spans="1:6" s="1" customFormat="1" x14ac:dyDescent="0.2">
      <c r="A73" s="18">
        <f>'JOLLY MINSTER "B"'!A14</f>
        <v>0</v>
      </c>
      <c r="B73" s="18">
        <f>'JOLLY MINSTER "B"'!ED14</f>
        <v>0</v>
      </c>
      <c r="C73" s="20">
        <f>'JOLLY MINSTER "B"'!EN14</f>
        <v>0</v>
      </c>
      <c r="D73" s="11">
        <f>'JOLLY MINSTER "B"'!EO14</f>
        <v>0</v>
      </c>
      <c r="E73" s="5">
        <f t="shared" si="1"/>
        <v>0</v>
      </c>
      <c r="F73" s="17"/>
    </row>
    <row r="74" spans="1:6" s="1" customFormat="1" x14ac:dyDescent="0.2">
      <c r="A74" s="18" t="str">
        <f>'WORKMENS CLUB "A"'!A3</f>
        <v>HARLEY BAKER</v>
      </c>
      <c r="B74" s="18">
        <f>'WORKMENS CLUB "A"'!ED3</f>
        <v>13</v>
      </c>
      <c r="C74" s="20">
        <f>'WORKMENS CLUB "A"'!EN3</f>
        <v>43</v>
      </c>
      <c r="D74" s="11">
        <f>'WORKMENS CLUB "A"'!EO3</f>
        <v>3.3076923076923075</v>
      </c>
      <c r="E74" s="5">
        <f t="shared" si="1"/>
        <v>1</v>
      </c>
      <c r="F74" s="17"/>
    </row>
    <row r="75" spans="1:6" s="1" customFormat="1" x14ac:dyDescent="0.2">
      <c r="A75" s="18" t="str">
        <f>'WORKMENS CLUB "A"'!A4</f>
        <v>THOMAS BAKER</v>
      </c>
      <c r="B75" s="18">
        <f>'WORKMENS CLUB "A"'!ED4</f>
        <v>11</v>
      </c>
      <c r="C75" s="20">
        <f>'WORKMENS CLUB "A"'!EN4</f>
        <v>24</v>
      </c>
      <c r="D75" s="11">
        <f>'WORKMENS CLUB "A"'!EO4</f>
        <v>2.1818181818181817</v>
      </c>
      <c r="E75" s="5">
        <f t="shared" si="1"/>
        <v>1</v>
      </c>
      <c r="F75" s="17"/>
    </row>
    <row r="76" spans="1:6" s="1" customFormat="1" x14ac:dyDescent="0.2">
      <c r="A76" s="18" t="str">
        <f>'WORKMENS CLUB "A"'!A5</f>
        <v>BLAKE WINTERSGILL</v>
      </c>
      <c r="B76" s="18">
        <f>'WORKMENS CLUB "A"'!ED5</f>
        <v>6</v>
      </c>
      <c r="C76" s="20">
        <f>'WORKMENS CLUB "A"'!EN5</f>
        <v>7</v>
      </c>
      <c r="D76" s="11">
        <f>'WORKMENS CLUB "A"'!EO5</f>
        <v>1.1666666666666667</v>
      </c>
      <c r="E76" s="5">
        <f t="shared" si="1"/>
        <v>0</v>
      </c>
      <c r="F76" s="17"/>
    </row>
    <row r="77" spans="1:6" s="1" customFormat="1" x14ac:dyDescent="0.2">
      <c r="A77" s="18" t="str">
        <f>'WORKMENS CLUB "A"'!A6</f>
        <v>WAYNE KITCHING</v>
      </c>
      <c r="B77" s="18">
        <f>'WORKMENS CLUB "A"'!ED6</f>
        <v>1</v>
      </c>
      <c r="C77" s="20">
        <f>'WORKMENS CLUB "A"'!EN6</f>
        <v>1</v>
      </c>
      <c r="D77" s="11">
        <f>'WORKMENS CLUB "A"'!EO6</f>
        <v>1</v>
      </c>
      <c r="E77" s="5">
        <f t="shared" si="1"/>
        <v>0</v>
      </c>
      <c r="F77" s="17"/>
    </row>
    <row r="78" spans="1:6" s="1" customFormat="1" x14ac:dyDescent="0.2">
      <c r="A78" s="18" t="str">
        <f>'WORKMENS CLUB "A"'!A7</f>
        <v>CRAIG BURN</v>
      </c>
      <c r="B78" s="18">
        <f>'WORKMENS CLUB "A"'!ED7</f>
        <v>9</v>
      </c>
      <c r="C78" s="20">
        <f>'WORKMENS CLUB "A"'!EN7</f>
        <v>31</v>
      </c>
      <c r="D78" s="11">
        <f>'WORKMENS CLUB "A"'!EO7</f>
        <v>3.4444444444444446</v>
      </c>
      <c r="E78" s="5">
        <f t="shared" si="1"/>
        <v>0</v>
      </c>
      <c r="F78" s="17"/>
    </row>
    <row r="79" spans="1:6" s="1" customFormat="1" x14ac:dyDescent="0.2">
      <c r="A79" s="18" t="str">
        <f>'WORKMENS CLUB "A"'!A8</f>
        <v>JORDAN JONES</v>
      </c>
      <c r="B79" s="18">
        <f>'WORKMENS CLUB "A"'!ED8</f>
        <v>12</v>
      </c>
      <c r="C79" s="20">
        <f>'WORKMENS CLUB "A"'!EN8</f>
        <v>19</v>
      </c>
      <c r="D79" s="11">
        <f>'WORKMENS CLUB "A"'!EO8</f>
        <v>1.5833333333333333</v>
      </c>
      <c r="E79" s="5">
        <f t="shared" si="1"/>
        <v>1</v>
      </c>
      <c r="F79" s="17"/>
    </row>
    <row r="80" spans="1:6" s="1" customFormat="1" x14ac:dyDescent="0.2">
      <c r="A80" s="18" t="str">
        <f>'WORKMENS CLUB "A"'!A9</f>
        <v>MORRIS WALKER</v>
      </c>
      <c r="B80" s="18">
        <f>'WORKMENS CLUB "A"'!ED9</f>
        <v>1</v>
      </c>
      <c r="C80" s="20">
        <f>'WORKMENS CLUB "A"'!EN9</f>
        <v>0</v>
      </c>
      <c r="D80" s="11">
        <f>'WORKMENS CLUB "A"'!EO9</f>
        <v>0</v>
      </c>
      <c r="E80" s="5">
        <f t="shared" si="1"/>
        <v>0</v>
      </c>
      <c r="F80" s="17"/>
    </row>
    <row r="81" spans="1:6" s="1" customFormat="1" x14ac:dyDescent="0.2">
      <c r="A81" s="18" t="str">
        <f>'WORKMENS CLUB "A"'!A10</f>
        <v>GERARD BICKERTON</v>
      </c>
      <c r="B81" s="18">
        <f>'WORKMENS CLUB "A"'!ED10</f>
        <v>5</v>
      </c>
      <c r="C81" s="20">
        <f>'WORKMENS CLUB "A"'!EN10</f>
        <v>5</v>
      </c>
      <c r="D81" s="11">
        <f>'WORKMENS CLUB "A"'!EO10</f>
        <v>1</v>
      </c>
      <c r="E81" s="5">
        <f t="shared" si="1"/>
        <v>0</v>
      </c>
      <c r="F81" s="17"/>
    </row>
    <row r="82" spans="1:6" s="1" customFormat="1" x14ac:dyDescent="0.2">
      <c r="A82" s="18" t="str">
        <f>'WORKMENS CLUB "A"'!A11</f>
        <v>G. HORSMAN</v>
      </c>
      <c r="B82" s="18">
        <f>'WORKMENS CLUB "A"'!ED11</f>
        <v>3</v>
      </c>
      <c r="C82" s="20">
        <f>'WORKMENS CLUB "A"'!EN11</f>
        <v>3</v>
      </c>
      <c r="D82" s="11">
        <f>'WORKMENS CLUB "A"'!EO11</f>
        <v>1</v>
      </c>
      <c r="E82" s="5">
        <f t="shared" si="1"/>
        <v>0</v>
      </c>
      <c r="F82" s="17"/>
    </row>
    <row r="83" spans="1:6" s="1" customFormat="1" x14ac:dyDescent="0.2">
      <c r="A83" s="18" t="str">
        <f>'WORKMENS CLUB "A"'!A12</f>
        <v>KIAN WHITING (2)</v>
      </c>
      <c r="B83" s="18">
        <f>'WORKMENS CLUB "A"'!ED12</f>
        <v>3</v>
      </c>
      <c r="C83" s="20">
        <f>'WORKMENS CLUB "A"'!EN12</f>
        <v>4</v>
      </c>
      <c r="D83" s="11">
        <f>'WORKMENS CLUB "A"'!EO12</f>
        <v>1.3333333333333333</v>
      </c>
      <c r="E83" s="5">
        <f t="shared" si="1"/>
        <v>0</v>
      </c>
      <c r="F83" s="17"/>
    </row>
    <row r="84" spans="1:6" s="1" customFormat="1" x14ac:dyDescent="0.2">
      <c r="A84" s="18" t="str">
        <f>'WORKMENS CLUB "A"'!A13</f>
        <v>LEO GOODALL</v>
      </c>
      <c r="B84" s="18">
        <f>'WORKMENS CLUB "A"'!ED13</f>
        <v>9</v>
      </c>
      <c r="C84" s="20">
        <f>'WORKMENS CLUB "A"'!EN13</f>
        <v>14</v>
      </c>
      <c r="D84" s="11">
        <f>'WORKMENS CLUB "A"'!EO13</f>
        <v>1.5555555555555556</v>
      </c>
      <c r="E84" s="5">
        <f t="shared" si="1"/>
        <v>0</v>
      </c>
      <c r="F84" s="17"/>
    </row>
    <row r="85" spans="1:6" s="1" customFormat="1" x14ac:dyDescent="0.2">
      <c r="A85" s="18" t="str">
        <f>'WORKMENS CLUB "A"'!A14</f>
        <v>WAYNE GRIFFITHS</v>
      </c>
      <c r="B85" s="18">
        <f>'WORKMENS CLUB "A"'!ED14</f>
        <v>4</v>
      </c>
      <c r="C85" s="20">
        <f>'WORKMENS CLUB "A"'!EN14</f>
        <v>3</v>
      </c>
      <c r="D85" s="11">
        <f>'WORKMENS CLUB "A"'!EO14</f>
        <v>0.75</v>
      </c>
      <c r="E85" s="5">
        <f t="shared" si="1"/>
        <v>0</v>
      </c>
      <c r="F85" s="17"/>
    </row>
    <row r="86" spans="1:6" s="1" customFormat="1" x14ac:dyDescent="0.2">
      <c r="A86" s="18" t="str">
        <f>'WORKMENS CLUB "B"'!A3</f>
        <v>JOHN BRENNAN</v>
      </c>
      <c r="B86" s="18">
        <f>'WORKMENS CLUB "B"'!ED3</f>
        <v>10</v>
      </c>
      <c r="C86" s="20">
        <f>'WORKMENS CLUB "B"'!EN3</f>
        <v>19</v>
      </c>
      <c r="D86" s="11">
        <f>'WORKMENS CLUB "B"'!EO3</f>
        <v>1.9</v>
      </c>
      <c r="E86" s="5">
        <f t="shared" si="1"/>
        <v>1</v>
      </c>
      <c r="F86" s="17"/>
    </row>
    <row r="87" spans="1:6" s="1" customFormat="1" x14ac:dyDescent="0.2">
      <c r="A87" s="18" t="str">
        <f>'WORKMENS CLUB "B"'!A4</f>
        <v>STU ROBINSON</v>
      </c>
      <c r="B87" s="18">
        <f>'WORKMENS CLUB "B"'!ED4</f>
        <v>10</v>
      </c>
      <c r="C87" s="20">
        <f>'WORKMENS CLUB "B"'!EN4</f>
        <v>5</v>
      </c>
      <c r="D87" s="11">
        <f>'WORKMENS CLUB "B"'!EO4</f>
        <v>0.5</v>
      </c>
      <c r="E87" s="5">
        <f t="shared" si="1"/>
        <v>1</v>
      </c>
      <c r="F87" s="17"/>
    </row>
    <row r="88" spans="1:6" s="1" customFormat="1" x14ac:dyDescent="0.2">
      <c r="A88" s="18" t="str">
        <f>'WORKMENS CLUB "B"'!A5</f>
        <v>CARL BICKERTON</v>
      </c>
      <c r="B88" s="18">
        <f>'WORKMENS CLUB "B"'!ED5</f>
        <v>11</v>
      </c>
      <c r="C88" s="20">
        <f>'WORKMENS CLUB "B"'!EN5</f>
        <v>18</v>
      </c>
      <c r="D88" s="11">
        <f>'WORKMENS CLUB "B"'!EO5</f>
        <v>1.6363636363636365</v>
      </c>
      <c r="E88" s="5">
        <f t="shared" si="1"/>
        <v>1</v>
      </c>
      <c r="F88" s="17"/>
    </row>
    <row r="89" spans="1:6" s="1" customFormat="1" x14ac:dyDescent="0.2">
      <c r="A89" s="18" t="str">
        <f>'WORKMENS CLUB "B"'!A6</f>
        <v>IAN RICHARDSON</v>
      </c>
      <c r="B89" s="18">
        <f>'WORKMENS CLUB "B"'!ED6</f>
        <v>1</v>
      </c>
      <c r="C89" s="20">
        <f>'WORKMENS CLUB "B"'!EN6</f>
        <v>0</v>
      </c>
      <c r="D89" s="11">
        <f>'WORKMENS CLUB "B"'!EO6</f>
        <v>0</v>
      </c>
      <c r="E89" s="5">
        <f t="shared" si="1"/>
        <v>0</v>
      </c>
      <c r="F89" s="17"/>
    </row>
    <row r="90" spans="1:6" s="1" customFormat="1" x14ac:dyDescent="0.2">
      <c r="A90" s="18" t="str">
        <f>'WORKMENS CLUB "B"'!A7</f>
        <v>JOSH MOSLEY</v>
      </c>
      <c r="B90" s="18">
        <f>'WORKMENS CLUB "B"'!ED7</f>
        <v>12</v>
      </c>
      <c r="C90" s="20">
        <f>'WORKMENS CLUB "B"'!EN7</f>
        <v>32</v>
      </c>
      <c r="D90" s="11">
        <f>'WORKMENS CLUB "B"'!EO7</f>
        <v>2.6666666666666665</v>
      </c>
      <c r="E90" s="5">
        <f t="shared" si="1"/>
        <v>1</v>
      </c>
      <c r="F90" s="17"/>
    </row>
    <row r="91" spans="1:6" s="1" customFormat="1" x14ac:dyDescent="0.2">
      <c r="A91" s="18" t="str">
        <f>'WORKMENS CLUB "B"'!A8</f>
        <v>ANDREW FISHBURN</v>
      </c>
      <c r="B91" s="18">
        <f>'WORKMENS CLUB "B"'!ED8</f>
        <v>1</v>
      </c>
      <c r="C91" s="20">
        <f>'WORKMENS CLUB "B"'!EN8</f>
        <v>1</v>
      </c>
      <c r="D91" s="11">
        <f>'WORKMENS CLUB "B"'!EO8</f>
        <v>1</v>
      </c>
      <c r="E91" s="5">
        <f t="shared" si="1"/>
        <v>0</v>
      </c>
      <c r="F91" s="17"/>
    </row>
    <row r="92" spans="1:6" s="1" customFormat="1" x14ac:dyDescent="0.2">
      <c r="A92" s="18" t="str">
        <f>'WORKMENS CLUB "B"'!A9</f>
        <v>BOB CARTER</v>
      </c>
      <c r="B92" s="18">
        <f>'WORKMENS CLUB "B"'!ED9</f>
        <v>1</v>
      </c>
      <c r="C92" s="20">
        <f>'WORKMENS CLUB "B"'!EN9</f>
        <v>1</v>
      </c>
      <c r="D92" s="11">
        <f>'WORKMENS CLUB "B"'!EO9</f>
        <v>1</v>
      </c>
      <c r="E92" s="5">
        <f t="shared" si="1"/>
        <v>0</v>
      </c>
      <c r="F92" s="17"/>
    </row>
    <row r="93" spans="1:6" s="1" customFormat="1" x14ac:dyDescent="0.2">
      <c r="A93" s="18" t="str">
        <f>'WORKMENS CLUB "B"'!A10</f>
        <v>GARY WALKER</v>
      </c>
      <c r="B93" s="18">
        <f>'WORKMENS CLUB "B"'!ED10</f>
        <v>4</v>
      </c>
      <c r="C93" s="20">
        <f>'WORKMENS CLUB "B"'!EN10</f>
        <v>3</v>
      </c>
      <c r="D93" s="11">
        <f>'WORKMENS CLUB "B"'!EO10</f>
        <v>0.75</v>
      </c>
      <c r="E93" s="5">
        <f t="shared" si="1"/>
        <v>0</v>
      </c>
      <c r="F93" s="17"/>
    </row>
    <row r="94" spans="1:6" s="1" customFormat="1" x14ac:dyDescent="0.2">
      <c r="A94" s="18" t="str">
        <f>'WORKMENS CLUB "B"'!A11</f>
        <v>MATHEW LOFTUS</v>
      </c>
      <c r="B94" s="18">
        <f>'WORKMENS CLUB "B"'!ED11</f>
        <v>10</v>
      </c>
      <c r="C94" s="20">
        <f>'WORKMENS CLUB "B"'!EN11</f>
        <v>20</v>
      </c>
      <c r="D94" s="11">
        <f>'WORKMENS CLUB "B"'!EO11</f>
        <v>2</v>
      </c>
      <c r="E94" s="5">
        <f t="shared" si="1"/>
        <v>1</v>
      </c>
      <c r="F94" s="17"/>
    </row>
    <row r="95" spans="1:6" s="1" customFormat="1" x14ac:dyDescent="0.2">
      <c r="A95" s="18" t="str">
        <f>'WORKMENS CLUB "B"'!A12</f>
        <v>LEE PARSLEY</v>
      </c>
      <c r="B95" s="18">
        <f>'WORKMENS CLUB "B"'!ED12</f>
        <v>5</v>
      </c>
      <c r="C95" s="20">
        <f>'WORKMENS CLUB "B"'!EN12</f>
        <v>2</v>
      </c>
      <c r="D95" s="11">
        <f>'WORKMENS CLUB "B"'!EO12</f>
        <v>0.4</v>
      </c>
      <c r="E95" s="5">
        <f t="shared" si="1"/>
        <v>0</v>
      </c>
      <c r="F95" s="17"/>
    </row>
    <row r="96" spans="1:6" s="1" customFormat="1" x14ac:dyDescent="0.2">
      <c r="A96" s="18" t="str">
        <f>'WORKMENS CLUB "B"'!A13</f>
        <v>JOE HUTCHINSON</v>
      </c>
      <c r="B96" s="18">
        <f>'WORKMENS CLUB "B"'!ED13</f>
        <v>3</v>
      </c>
      <c r="C96" s="20">
        <f>'WORKMENS CLUB "B"'!EN13</f>
        <v>3</v>
      </c>
      <c r="D96" s="11">
        <f>'WORKMENS CLUB "B"'!EO13</f>
        <v>1</v>
      </c>
      <c r="E96" s="5">
        <f t="shared" si="1"/>
        <v>0</v>
      </c>
      <c r="F96" s="17"/>
    </row>
    <row r="97" spans="1:6" s="1" customFormat="1" x14ac:dyDescent="0.2">
      <c r="A97" s="18" t="str">
        <f>'WORKMENS CLUB "B"'!A14</f>
        <v>ANDREAS (2)</v>
      </c>
      <c r="B97" s="18">
        <f>'WORKMENS CLUB "B"'!ED14</f>
        <v>4</v>
      </c>
      <c r="C97" s="20">
        <f>'WORKMENS CLUB "B"'!EN14</f>
        <v>14</v>
      </c>
      <c r="D97" s="11">
        <f>'WORKMENS CLUB "B"'!EO14</f>
        <v>3.5</v>
      </c>
      <c r="E97" s="5">
        <f t="shared" si="1"/>
        <v>0</v>
      </c>
      <c r="F97" s="17"/>
    </row>
    <row r="98" spans="1:6" s="1" customFormat="1" x14ac:dyDescent="0.2">
      <c r="A98" s="18" t="str">
        <f>'MASONS ARMS'!A3</f>
        <v>MATT WATERS</v>
      </c>
      <c r="B98" s="18">
        <f>'MASONS ARMS'!ED3</f>
        <v>1</v>
      </c>
      <c r="C98" s="20">
        <f>'MASONS ARMS'!EN3</f>
        <v>1</v>
      </c>
      <c r="D98" s="11">
        <f>'MASONS ARMS'!EO3</f>
        <v>1</v>
      </c>
      <c r="E98" s="5">
        <f t="shared" si="1"/>
        <v>0</v>
      </c>
      <c r="F98" s="17"/>
    </row>
    <row r="99" spans="1:6" s="1" customFormat="1" x14ac:dyDescent="0.2">
      <c r="A99" s="18" t="str">
        <f>'MASONS ARMS'!A4</f>
        <v>GAV YOUNG</v>
      </c>
      <c r="B99" s="18">
        <f>'MASONS ARMS'!ED4</f>
        <v>7</v>
      </c>
      <c r="C99" s="20">
        <f>'MASONS ARMS'!EN4</f>
        <v>18</v>
      </c>
      <c r="D99" s="11">
        <f>'MASONS ARMS'!EO4</f>
        <v>2.5714285714285716</v>
      </c>
      <c r="E99" s="5">
        <f t="shared" si="1"/>
        <v>0</v>
      </c>
      <c r="F99" s="17"/>
    </row>
    <row r="100" spans="1:6" s="1" customFormat="1" x14ac:dyDescent="0.2">
      <c r="A100" s="18" t="str">
        <f>'MASONS ARMS'!A5</f>
        <v>ALEX SINCLAIRE</v>
      </c>
      <c r="B100" s="18">
        <f>'MASONS ARMS'!ED5</f>
        <v>7</v>
      </c>
      <c r="C100" s="20">
        <f>'MASONS ARMS'!EN5</f>
        <v>23</v>
      </c>
      <c r="D100" s="11">
        <f>'MASONS ARMS'!EO5</f>
        <v>3.2857142857142856</v>
      </c>
      <c r="E100" s="5">
        <f t="shared" si="1"/>
        <v>0</v>
      </c>
      <c r="F100" s="17"/>
    </row>
    <row r="101" spans="1:6" s="1" customFormat="1" x14ac:dyDescent="0.2">
      <c r="A101" s="18" t="str">
        <f>'MASONS ARMS'!A6</f>
        <v>ANDREAS VINNICENKO</v>
      </c>
      <c r="B101" s="18">
        <f>'MASONS ARMS'!ED6</f>
        <v>6</v>
      </c>
      <c r="C101" s="20">
        <f>'MASONS ARMS'!EN6</f>
        <v>19</v>
      </c>
      <c r="D101" s="11">
        <f>'MASONS ARMS'!EO6</f>
        <v>3.1666666666666665</v>
      </c>
      <c r="E101" s="5">
        <f t="shared" si="1"/>
        <v>0</v>
      </c>
      <c r="F101" s="17"/>
    </row>
    <row r="102" spans="1:6" s="1" customFormat="1" x14ac:dyDescent="0.2">
      <c r="A102" s="18" t="str">
        <f>'MASONS ARMS'!A7</f>
        <v>MICK SMITH</v>
      </c>
      <c r="B102" s="18">
        <f>'MASONS ARMS'!ED7</f>
        <v>4</v>
      </c>
      <c r="C102" s="20">
        <f>'MASONS ARMS'!EN7</f>
        <v>5</v>
      </c>
      <c r="D102" s="11">
        <f>'MASONS ARMS'!EO7</f>
        <v>1.25</v>
      </c>
      <c r="E102" s="5">
        <f t="shared" si="1"/>
        <v>0</v>
      </c>
      <c r="F102" s="17"/>
    </row>
    <row r="103" spans="1:6" s="1" customFormat="1" x14ac:dyDescent="0.2">
      <c r="A103" s="18">
        <f>'MASONS ARMS'!A8</f>
        <v>0</v>
      </c>
      <c r="B103" s="18">
        <f>'MASONS ARMS'!ED8</f>
        <v>0</v>
      </c>
      <c r="C103" s="20">
        <f>'MASONS ARMS'!EN8</f>
        <v>0</v>
      </c>
      <c r="D103" s="11">
        <f>'MASONS ARMS'!EO8</f>
        <v>0</v>
      </c>
      <c r="E103" s="5">
        <f t="shared" si="1"/>
        <v>0</v>
      </c>
      <c r="F103" s="17"/>
    </row>
    <row r="104" spans="1:6" s="1" customFormat="1" x14ac:dyDescent="0.2">
      <c r="A104" s="18" t="str">
        <f>'MASONS ARMS'!A9</f>
        <v>JOE JOHNSTON</v>
      </c>
      <c r="B104" s="18">
        <f>'MASONS ARMS'!ED9</f>
        <v>0</v>
      </c>
      <c r="C104" s="20">
        <f>'MASONS ARMS'!EN9</f>
        <v>2</v>
      </c>
      <c r="D104" s="11">
        <f>'MASONS ARMS'!EO9</f>
        <v>0</v>
      </c>
      <c r="E104" s="5">
        <f t="shared" si="1"/>
        <v>0</v>
      </c>
      <c r="F104" s="17"/>
    </row>
    <row r="105" spans="1:6" s="1" customFormat="1" x14ac:dyDescent="0.2">
      <c r="A105" s="18" t="str">
        <f>'MASONS ARMS'!A10</f>
        <v>ORAN THOMPSON</v>
      </c>
      <c r="B105" s="18">
        <f>'MASONS ARMS'!ED10</f>
        <v>1</v>
      </c>
      <c r="C105" s="20">
        <f>'MASONS ARMS'!EN10</f>
        <v>0</v>
      </c>
      <c r="D105" s="11">
        <f>'MASONS ARMS'!EO10</f>
        <v>0</v>
      </c>
      <c r="E105" s="5">
        <f t="shared" si="1"/>
        <v>0</v>
      </c>
      <c r="F105" s="17"/>
    </row>
    <row r="106" spans="1:6" s="1" customFormat="1" x14ac:dyDescent="0.2">
      <c r="A106" s="18" t="str">
        <f>'MASONS ARMS'!A11</f>
        <v>KIAN WHITING</v>
      </c>
      <c r="B106" s="18">
        <f>'MASONS ARMS'!ED11</f>
        <v>3</v>
      </c>
      <c r="C106" s="20">
        <f>'MASONS ARMS'!EN11</f>
        <v>7</v>
      </c>
      <c r="D106" s="11">
        <f>'MASONS ARMS'!EO11</f>
        <v>2.3333333333333335</v>
      </c>
      <c r="E106" s="5">
        <f t="shared" si="1"/>
        <v>0</v>
      </c>
      <c r="F106" s="17"/>
    </row>
    <row r="107" spans="1:6" s="1" customFormat="1" x14ac:dyDescent="0.2">
      <c r="A107" s="18" t="str">
        <f>'MASONS ARMS'!A12</f>
        <v>CHRIS WIDDOWSON</v>
      </c>
      <c r="B107" s="18">
        <f>'MASONS ARMS'!ED12</f>
        <v>5</v>
      </c>
      <c r="C107" s="20">
        <f>'MASONS ARMS'!EN12</f>
        <v>4</v>
      </c>
      <c r="D107" s="11">
        <f>'MASONS ARMS'!EO12</f>
        <v>0.8</v>
      </c>
      <c r="E107" s="5">
        <f t="shared" si="1"/>
        <v>0</v>
      </c>
      <c r="F107" s="17"/>
    </row>
    <row r="108" spans="1:6" s="1" customFormat="1" x14ac:dyDescent="0.2">
      <c r="A108" s="18" t="str">
        <f>'MASONS ARMS'!A13</f>
        <v>IAN POWELL</v>
      </c>
      <c r="B108" s="18">
        <f>'MASONS ARMS'!ED13</f>
        <v>4</v>
      </c>
      <c r="C108" s="20">
        <f>'MASONS ARMS'!EN13</f>
        <v>7</v>
      </c>
      <c r="D108" s="11">
        <f>'MASONS ARMS'!EO13</f>
        <v>1.75</v>
      </c>
      <c r="E108" s="5">
        <f t="shared" si="1"/>
        <v>0</v>
      </c>
      <c r="F108" s="17"/>
    </row>
    <row r="109" spans="1:6" s="1" customFormat="1" x14ac:dyDescent="0.2">
      <c r="A109" s="18" t="str">
        <f>'MASONS ARMS'!A14</f>
        <v>SHARON ENGLAND</v>
      </c>
      <c r="B109" s="18">
        <f>'MASONS ARMS'!ED14</f>
        <v>2</v>
      </c>
      <c r="C109" s="20">
        <f>'MASONS ARMS'!EN14</f>
        <v>0</v>
      </c>
      <c r="D109" s="11">
        <f>'MASONS ARMS'!EO14</f>
        <v>0</v>
      </c>
      <c r="E109" s="5">
        <f t="shared" si="1"/>
        <v>0</v>
      </c>
      <c r="F109" s="17"/>
    </row>
    <row r="110" spans="1:6" s="1" customFormat="1" x14ac:dyDescent="0.2">
      <c r="A110" s="18">
        <f>'Team 10 - Unused'!A3</f>
        <v>0</v>
      </c>
      <c r="B110" s="18">
        <f>'Team 10 - Unused'!ED3</f>
        <v>0</v>
      </c>
      <c r="C110" s="20">
        <f>'Team 10 - Unused'!EN3</f>
        <v>0</v>
      </c>
      <c r="D110" s="11">
        <f>'Team 10 - Unused'!EO3</f>
        <v>0</v>
      </c>
      <c r="E110" s="5">
        <f t="shared" si="1"/>
        <v>0</v>
      </c>
      <c r="F110" s="17"/>
    </row>
    <row r="111" spans="1:6" s="1" customFormat="1" x14ac:dyDescent="0.2">
      <c r="A111" s="18">
        <f>'Team 10 - Unused'!A4</f>
        <v>0</v>
      </c>
      <c r="B111" s="18">
        <f>'Team 10 - Unused'!ED4</f>
        <v>0</v>
      </c>
      <c r="C111" s="20">
        <f>'Team 10 - Unused'!EN4</f>
        <v>0</v>
      </c>
      <c r="D111" s="11">
        <f>'Team 10 - Unused'!EO4</f>
        <v>0</v>
      </c>
      <c r="E111" s="5">
        <f t="shared" si="1"/>
        <v>0</v>
      </c>
      <c r="F111" s="17"/>
    </row>
    <row r="112" spans="1:6" s="1" customFormat="1" x14ac:dyDescent="0.2">
      <c r="A112" s="18">
        <f>'Team 10 - Unused'!A5</f>
        <v>0</v>
      </c>
      <c r="B112" s="18">
        <f>'Team 10 - Unused'!ED5</f>
        <v>0</v>
      </c>
      <c r="C112" s="20">
        <f>'Team 10 - Unused'!EN5</f>
        <v>0</v>
      </c>
      <c r="D112" s="11">
        <f>'Team 10 - Unused'!EO5</f>
        <v>0</v>
      </c>
      <c r="E112" s="5">
        <f t="shared" si="1"/>
        <v>0</v>
      </c>
      <c r="F112" s="17"/>
    </row>
    <row r="113" spans="1:6" s="1" customFormat="1" x14ac:dyDescent="0.2">
      <c r="A113" s="18">
        <f>'Team 10 - Unused'!A6</f>
        <v>0</v>
      </c>
      <c r="B113" s="18">
        <f>'Team 10 - Unused'!ED6</f>
        <v>0</v>
      </c>
      <c r="C113" s="20">
        <f>'Team 10 - Unused'!EN6</f>
        <v>0</v>
      </c>
      <c r="D113" s="11">
        <f>'Team 10 - Unused'!EO6</f>
        <v>0</v>
      </c>
      <c r="E113" s="5">
        <f t="shared" si="1"/>
        <v>0</v>
      </c>
      <c r="F113" s="17"/>
    </row>
    <row r="114" spans="1:6" s="1" customFormat="1" x14ac:dyDescent="0.2">
      <c r="A114" s="18">
        <f>'Team 10 - Unused'!A7</f>
        <v>0</v>
      </c>
      <c r="B114" s="18">
        <f>'Team 10 - Unused'!ED7</f>
        <v>0</v>
      </c>
      <c r="C114" s="20">
        <f>'Team 10 - Unused'!EN7</f>
        <v>0</v>
      </c>
      <c r="D114" s="11">
        <f>'Team 10 - Unused'!EO7</f>
        <v>0</v>
      </c>
      <c r="E114" s="5">
        <f t="shared" si="1"/>
        <v>0</v>
      </c>
      <c r="F114" s="17"/>
    </row>
    <row r="115" spans="1:6" s="1" customFormat="1" x14ac:dyDescent="0.2">
      <c r="A115" s="18">
        <f>'Team 10 - Unused'!A8</f>
        <v>0</v>
      </c>
      <c r="B115" s="18">
        <f>'Team 10 - Unused'!ED8</f>
        <v>0</v>
      </c>
      <c r="C115" s="20">
        <f>'Team 10 - Unused'!EN8</f>
        <v>0</v>
      </c>
      <c r="D115" s="11">
        <f>'Team 10 - Unused'!EO8</f>
        <v>0</v>
      </c>
      <c r="E115" s="5">
        <f t="shared" si="1"/>
        <v>0</v>
      </c>
      <c r="F115" s="17"/>
    </row>
    <row r="116" spans="1:6" s="1" customFormat="1" x14ac:dyDescent="0.2">
      <c r="A116" s="18">
        <f>'Team 10 - Unused'!A9</f>
        <v>0</v>
      </c>
      <c r="B116" s="18">
        <f>'Team 10 - Unused'!ED9</f>
        <v>0</v>
      </c>
      <c r="C116" s="20">
        <f>'Team 10 - Unused'!EN9</f>
        <v>0</v>
      </c>
      <c r="D116" s="11">
        <f>'Team 10 - Unused'!EO9</f>
        <v>0</v>
      </c>
      <c r="E116" s="5">
        <f t="shared" si="1"/>
        <v>0</v>
      </c>
      <c r="F116" s="17"/>
    </row>
    <row r="117" spans="1:6" s="1" customFormat="1" x14ac:dyDescent="0.2">
      <c r="A117" s="18">
        <f>'Team 10 - Unused'!A10</f>
        <v>0</v>
      </c>
      <c r="B117" s="18">
        <f>'Team 10 - Unused'!ED10</f>
        <v>0</v>
      </c>
      <c r="C117" s="20">
        <f>'Team 10 - Unused'!EN10</f>
        <v>0</v>
      </c>
      <c r="D117" s="11">
        <f>'Team 10 - Unused'!EO10</f>
        <v>0</v>
      </c>
      <c r="E117" s="5">
        <f t="shared" si="1"/>
        <v>0</v>
      </c>
      <c r="F117" s="17"/>
    </row>
    <row r="118" spans="1:6" s="1" customFormat="1" x14ac:dyDescent="0.2">
      <c r="A118" s="18">
        <f>'Team 10 - Unused'!A11</f>
        <v>0</v>
      </c>
      <c r="B118" s="18">
        <f>'Team 10 - Unused'!ED11</f>
        <v>0</v>
      </c>
      <c r="C118" s="20">
        <f>'Team 10 - Unused'!EN11</f>
        <v>0</v>
      </c>
      <c r="D118" s="11">
        <f>'Team 10 - Unused'!EO11</f>
        <v>0</v>
      </c>
      <c r="E118" s="5">
        <f t="shared" si="1"/>
        <v>0</v>
      </c>
      <c r="F118" s="17"/>
    </row>
    <row r="119" spans="1:6" s="1" customFormat="1" x14ac:dyDescent="0.2">
      <c r="A119" s="18">
        <f>'Team 10 - Unused'!A12</f>
        <v>0</v>
      </c>
      <c r="B119" s="18">
        <f>'Team 10 - Unused'!ED12</f>
        <v>0</v>
      </c>
      <c r="C119" s="20">
        <f>'Team 10 - Unused'!EN12</f>
        <v>0</v>
      </c>
      <c r="D119" s="11">
        <f>'Team 10 - Unused'!EO12</f>
        <v>0</v>
      </c>
      <c r="E119" s="5">
        <f>IF(B119&gt;=10,1,0)</f>
        <v>0</v>
      </c>
      <c r="F119" s="17"/>
    </row>
    <row r="120" spans="1:6" s="1" customFormat="1" x14ac:dyDescent="0.2">
      <c r="A120" s="18">
        <f>'Team 10 - Unused'!A13</f>
        <v>0</v>
      </c>
      <c r="B120" s="18">
        <f>'Team 10 - Unused'!ED13</f>
        <v>0</v>
      </c>
      <c r="C120" s="20">
        <f>'Team 10 - Unused'!EN13</f>
        <v>0</v>
      </c>
      <c r="D120" s="11">
        <f>'Team 10 - Unused'!EO13</f>
        <v>0</v>
      </c>
      <c r="E120" s="5">
        <f>IF(B120&gt;=10,1,0)</f>
        <v>0</v>
      </c>
      <c r="F120" s="17"/>
    </row>
    <row r="121" spans="1:6" s="1" customFormat="1" x14ac:dyDescent="0.2">
      <c r="A121" s="18">
        <f>'Team 10 - Unused'!A14</f>
        <v>0</v>
      </c>
      <c r="B121" s="18">
        <f>'Team 10 - Unused'!ED14</f>
        <v>0</v>
      </c>
      <c r="C121" s="20">
        <f>'Team 10 - Unused'!EN14</f>
        <v>0</v>
      </c>
      <c r="D121" s="11">
        <f>'Team 10 - Unused'!EO14</f>
        <v>0</v>
      </c>
      <c r="E121" s="5">
        <f>IF(B121&gt;=10,1,0)</f>
        <v>0</v>
      </c>
      <c r="F121" s="17"/>
    </row>
    <row r="122" spans="1:6" x14ac:dyDescent="0.2">
      <c r="A122" s="18">
        <f>'Team 11 - Unused'!A3</f>
        <v>0</v>
      </c>
      <c r="B122" s="18">
        <f>'Team 11 - Unused'!ED3</f>
        <v>0</v>
      </c>
      <c r="C122" s="20">
        <f>'Team 11 - Unused'!EN3</f>
        <v>0</v>
      </c>
      <c r="D122" s="11">
        <f>'Team 11 - Unused'!EO3</f>
        <v>0</v>
      </c>
      <c r="E122" s="5">
        <f t="shared" ref="E122:E130" si="2">IF(B122&gt;=10,1,0)</f>
        <v>0</v>
      </c>
      <c r="F122" s="17"/>
    </row>
    <row r="123" spans="1:6" x14ac:dyDescent="0.2">
      <c r="A123" s="18">
        <f>'Team 11 - Unused'!A4</f>
        <v>0</v>
      </c>
      <c r="B123" s="18">
        <f>'Team 11 - Unused'!ED4</f>
        <v>0</v>
      </c>
      <c r="C123" s="20">
        <f>'Team 11 - Unused'!EN4</f>
        <v>0</v>
      </c>
      <c r="D123" s="11">
        <f>'Team 11 - Unused'!EO4</f>
        <v>0</v>
      </c>
      <c r="E123" s="5">
        <f t="shared" si="2"/>
        <v>0</v>
      </c>
      <c r="F123" s="17"/>
    </row>
    <row r="124" spans="1:6" x14ac:dyDescent="0.2">
      <c r="A124" s="18">
        <f>'Team 11 - Unused'!A5</f>
        <v>0</v>
      </c>
      <c r="B124" s="18">
        <f>'Team 11 - Unused'!ED5</f>
        <v>0</v>
      </c>
      <c r="C124" s="20">
        <f>'Team 11 - Unused'!EN5</f>
        <v>0</v>
      </c>
      <c r="D124" s="11">
        <f>'Team 11 - Unused'!EO5</f>
        <v>0</v>
      </c>
      <c r="E124" s="5">
        <f t="shared" si="2"/>
        <v>0</v>
      </c>
      <c r="F124" s="17"/>
    </row>
    <row r="125" spans="1:6" x14ac:dyDescent="0.2">
      <c r="A125" s="18">
        <f>'Team 11 - Unused'!A6</f>
        <v>0</v>
      </c>
      <c r="B125" s="18">
        <f>'Team 11 - Unused'!ED6</f>
        <v>0</v>
      </c>
      <c r="C125" s="20">
        <f>'Team 11 - Unused'!EN6</f>
        <v>0</v>
      </c>
      <c r="D125" s="11">
        <f>'Team 11 - Unused'!EO6</f>
        <v>0</v>
      </c>
      <c r="E125" s="5">
        <f t="shared" si="2"/>
        <v>0</v>
      </c>
      <c r="F125" s="17"/>
    </row>
    <row r="126" spans="1:6" x14ac:dyDescent="0.2">
      <c r="A126" s="18">
        <f>'Team 11 - Unused'!A7</f>
        <v>0</v>
      </c>
      <c r="B126" s="18">
        <f>'Team 11 - Unused'!ED7</f>
        <v>0</v>
      </c>
      <c r="C126" s="20">
        <f>'Team 11 - Unused'!EN7</f>
        <v>0</v>
      </c>
      <c r="D126" s="11">
        <f>'Team 11 - Unused'!EO7</f>
        <v>0</v>
      </c>
      <c r="E126" s="5">
        <f t="shared" si="2"/>
        <v>0</v>
      </c>
      <c r="F126" s="17"/>
    </row>
    <row r="127" spans="1:6" x14ac:dyDescent="0.2">
      <c r="A127" s="18">
        <f>'Team 11 - Unused'!A8</f>
        <v>0</v>
      </c>
      <c r="B127" s="18">
        <f>'Team 11 - Unused'!ED8</f>
        <v>0</v>
      </c>
      <c r="C127" s="20">
        <f>'Team 11 - Unused'!EN8</f>
        <v>0</v>
      </c>
      <c r="D127" s="11">
        <f>'Team 11 - Unused'!EO8</f>
        <v>0</v>
      </c>
      <c r="E127" s="5">
        <f t="shared" si="2"/>
        <v>0</v>
      </c>
      <c r="F127" s="17"/>
    </row>
    <row r="128" spans="1:6" x14ac:dyDescent="0.2">
      <c r="A128" s="18">
        <f>'Team 11 - Unused'!A9</f>
        <v>0</v>
      </c>
      <c r="B128" s="18">
        <f>'Team 11 - Unused'!ED9</f>
        <v>0</v>
      </c>
      <c r="C128" s="20">
        <f>'Team 11 - Unused'!EN9</f>
        <v>0</v>
      </c>
      <c r="D128" s="11">
        <f>'Team 11 - Unused'!EO9</f>
        <v>0</v>
      </c>
      <c r="E128" s="5">
        <f t="shared" si="2"/>
        <v>0</v>
      </c>
      <c r="F128" s="17"/>
    </row>
    <row r="129" spans="1:6" x14ac:dyDescent="0.2">
      <c r="A129" s="18">
        <f>'Team 11 - Unused'!A10</f>
        <v>0</v>
      </c>
      <c r="B129" s="18">
        <f>'Team 11 - Unused'!ED10</f>
        <v>0</v>
      </c>
      <c r="C129" s="20">
        <f>'Team 11 - Unused'!EN10</f>
        <v>0</v>
      </c>
      <c r="D129" s="11">
        <f>'Team 11 - Unused'!EO10</f>
        <v>0</v>
      </c>
      <c r="E129" s="5">
        <f t="shared" si="2"/>
        <v>0</v>
      </c>
      <c r="F129" s="17"/>
    </row>
    <row r="130" spans="1:6" x14ac:dyDescent="0.2">
      <c r="A130" s="18">
        <f>'Team 11 - Unused'!A11</f>
        <v>0</v>
      </c>
      <c r="B130" s="18">
        <f>'Team 11 - Unused'!ED11</f>
        <v>0</v>
      </c>
      <c r="C130" s="20">
        <f>'Team 11 - Unused'!EN11</f>
        <v>0</v>
      </c>
      <c r="D130" s="11">
        <f>'Team 11 - Unused'!EO11</f>
        <v>0</v>
      </c>
      <c r="E130" s="5">
        <f t="shared" si="2"/>
        <v>0</v>
      </c>
      <c r="F130" s="17"/>
    </row>
    <row r="131" spans="1:6" x14ac:dyDescent="0.2">
      <c r="A131" s="18">
        <f>'Team 11 - Unused'!A12</f>
        <v>0</v>
      </c>
      <c r="B131" s="18">
        <f>'Team 11 - Unused'!ED12</f>
        <v>0</v>
      </c>
      <c r="C131" s="20">
        <f>'Team 11 - Unused'!EN12</f>
        <v>0</v>
      </c>
      <c r="D131" s="11">
        <f>'Team 11 - Unused'!EO12</f>
        <v>0</v>
      </c>
      <c r="E131" s="5">
        <f>IF(B131&gt;=10,1,0)</f>
        <v>0</v>
      </c>
      <c r="F131" s="17"/>
    </row>
    <row r="132" spans="1:6" x14ac:dyDescent="0.2">
      <c r="A132" s="18">
        <f>'Team 11 - Unused'!A13</f>
        <v>0</v>
      </c>
      <c r="B132" s="18">
        <f>'Team 11 - Unused'!ED13</f>
        <v>0</v>
      </c>
      <c r="C132" s="20">
        <f>'Team 11 - Unused'!EN13</f>
        <v>0</v>
      </c>
      <c r="D132" s="11">
        <f>'Team 11 - Unused'!EO13</f>
        <v>0</v>
      </c>
      <c r="E132" s="5">
        <f>IF(B132&gt;=10,1,0)</f>
        <v>0</v>
      </c>
      <c r="F132" s="17"/>
    </row>
    <row r="133" spans="1:6" x14ac:dyDescent="0.2">
      <c r="A133" s="18">
        <f>'Team 11 - Unused'!A14</f>
        <v>0</v>
      </c>
      <c r="B133" s="18">
        <f>'Team 11 - Unused'!ED14</f>
        <v>0</v>
      </c>
      <c r="C133" s="20">
        <f>'Team 11 - Unused'!EN14</f>
        <v>0</v>
      </c>
      <c r="D133" s="11">
        <f>'Team 11 - Unused'!EO14</f>
        <v>0</v>
      </c>
      <c r="E133" s="5">
        <f>IF(B133&gt;=10,1,0)</f>
        <v>0</v>
      </c>
      <c r="F133" s="17"/>
    </row>
    <row r="134" spans="1:6" x14ac:dyDescent="0.2">
      <c r="A134" s="18">
        <f>'Team 12 - Unused'!A3</f>
        <v>0</v>
      </c>
      <c r="B134" s="18">
        <f>'Team 12 - Unused'!ED3</f>
        <v>0</v>
      </c>
      <c r="C134" s="20">
        <f>'Team 12 - Unused'!EN3</f>
        <v>0</v>
      </c>
      <c r="D134" s="11">
        <f>'Team 12 - Unused'!EO3</f>
        <v>0</v>
      </c>
      <c r="E134" s="5">
        <f>IF(B134&gt;=10,1,0)</f>
        <v>0</v>
      </c>
      <c r="F134" s="17"/>
    </row>
    <row r="135" spans="1:6" x14ac:dyDescent="0.2">
      <c r="A135" s="18">
        <f>'Team 12 - Unused'!A4</f>
        <v>0</v>
      </c>
      <c r="B135" s="18">
        <f>'Team 12 - Unused'!ED4</f>
        <v>0</v>
      </c>
      <c r="C135" s="20">
        <f>'Team 12 - Unused'!EN4</f>
        <v>0</v>
      </c>
      <c r="D135" s="11">
        <f>'Team 12 - Unused'!EO4</f>
        <v>0</v>
      </c>
      <c r="E135" s="5">
        <f t="shared" ref="E135:E145" si="3">IF(B135&gt;=10,1,0)</f>
        <v>0</v>
      </c>
      <c r="F135" s="17"/>
    </row>
    <row r="136" spans="1:6" x14ac:dyDescent="0.2">
      <c r="A136" s="18">
        <f>'Team 12 - Unused'!A5</f>
        <v>0</v>
      </c>
      <c r="B136" s="18">
        <f>'Team 12 - Unused'!ED5</f>
        <v>0</v>
      </c>
      <c r="C136" s="20">
        <f>'Team 12 - Unused'!EN5</f>
        <v>0</v>
      </c>
      <c r="D136" s="11">
        <f>'Team 12 - Unused'!EO5</f>
        <v>0</v>
      </c>
      <c r="E136" s="5">
        <f t="shared" si="3"/>
        <v>0</v>
      </c>
      <c r="F136" s="17"/>
    </row>
    <row r="137" spans="1:6" x14ac:dyDescent="0.2">
      <c r="A137" s="18">
        <f>'Team 12 - Unused'!A6</f>
        <v>0</v>
      </c>
      <c r="B137" s="18">
        <f>'Team 12 - Unused'!ED6</f>
        <v>0</v>
      </c>
      <c r="C137" s="20">
        <f>'Team 12 - Unused'!EN6</f>
        <v>0</v>
      </c>
      <c r="D137" s="11">
        <f>'Team 12 - Unused'!EO6</f>
        <v>0</v>
      </c>
      <c r="E137" s="5">
        <f t="shared" si="3"/>
        <v>0</v>
      </c>
      <c r="F137" s="17"/>
    </row>
    <row r="138" spans="1:6" x14ac:dyDescent="0.2">
      <c r="A138" s="18">
        <f>'Team 12 - Unused'!A7</f>
        <v>0</v>
      </c>
      <c r="B138" s="18">
        <f>'Team 12 - Unused'!ED7</f>
        <v>0</v>
      </c>
      <c r="C138" s="20">
        <f>'Team 12 - Unused'!EN7</f>
        <v>0</v>
      </c>
      <c r="D138" s="11">
        <f>'Team 12 - Unused'!EO7</f>
        <v>0</v>
      </c>
      <c r="E138" s="5">
        <f t="shared" si="3"/>
        <v>0</v>
      </c>
      <c r="F138" s="17"/>
    </row>
    <row r="139" spans="1:6" x14ac:dyDescent="0.2">
      <c r="A139" s="18">
        <f>'Team 12 - Unused'!A8</f>
        <v>0</v>
      </c>
      <c r="B139" s="18">
        <f>'Team 12 - Unused'!ED8</f>
        <v>0</v>
      </c>
      <c r="C139" s="20">
        <f>'Team 12 - Unused'!EN8</f>
        <v>0</v>
      </c>
      <c r="D139" s="11">
        <f>'Team 12 - Unused'!EO8</f>
        <v>0</v>
      </c>
      <c r="E139" s="5">
        <f t="shared" si="3"/>
        <v>0</v>
      </c>
      <c r="F139" s="17"/>
    </row>
    <row r="140" spans="1:6" x14ac:dyDescent="0.2">
      <c r="A140" s="18">
        <f>'Team 12 - Unused'!A9</f>
        <v>0</v>
      </c>
      <c r="B140" s="18">
        <f>'Team 12 - Unused'!ED9</f>
        <v>0</v>
      </c>
      <c r="C140" s="20">
        <f>'Team 12 - Unused'!EN9</f>
        <v>0</v>
      </c>
      <c r="D140" s="11">
        <f>'Team 12 - Unused'!EO9</f>
        <v>0</v>
      </c>
      <c r="E140" s="5">
        <f t="shared" si="3"/>
        <v>0</v>
      </c>
      <c r="F140" s="17"/>
    </row>
    <row r="141" spans="1:6" x14ac:dyDescent="0.2">
      <c r="A141" s="18">
        <f>'Team 12 - Unused'!A10</f>
        <v>0</v>
      </c>
      <c r="B141" s="18">
        <f>'Team 12 - Unused'!ED10</f>
        <v>0</v>
      </c>
      <c r="C141" s="20">
        <f>'Team 12 - Unused'!EN10</f>
        <v>0</v>
      </c>
      <c r="D141" s="11">
        <f>'Team 12 - Unused'!EO10</f>
        <v>0</v>
      </c>
      <c r="E141" s="5">
        <f t="shared" si="3"/>
        <v>0</v>
      </c>
      <c r="F141" s="17"/>
    </row>
    <row r="142" spans="1:6" x14ac:dyDescent="0.2">
      <c r="A142" s="18">
        <f>'Team 12 - Unused'!A11</f>
        <v>0</v>
      </c>
      <c r="B142" s="18">
        <f>'Team 12 - Unused'!ED11</f>
        <v>0</v>
      </c>
      <c r="C142" s="20">
        <f>'Team 12 - Unused'!EN11</f>
        <v>0</v>
      </c>
      <c r="D142" s="11">
        <f>'Team 12 - Unused'!EO11</f>
        <v>0</v>
      </c>
      <c r="E142" s="5">
        <f t="shared" si="3"/>
        <v>0</v>
      </c>
      <c r="F142" s="17"/>
    </row>
    <row r="143" spans="1:6" x14ac:dyDescent="0.2">
      <c r="A143" s="18">
        <f>'Team 12 - Unused'!A12</f>
        <v>0</v>
      </c>
      <c r="B143" s="18">
        <f>'Team 12 - Unused'!ED12</f>
        <v>0</v>
      </c>
      <c r="C143" s="20">
        <f>'Team 12 - Unused'!EN12</f>
        <v>0</v>
      </c>
      <c r="D143" s="11">
        <f>'Team 12 - Unused'!EO12</f>
        <v>0</v>
      </c>
      <c r="E143" s="5">
        <f t="shared" si="3"/>
        <v>0</v>
      </c>
      <c r="F143" s="17"/>
    </row>
    <row r="144" spans="1:6" x14ac:dyDescent="0.2">
      <c r="A144" s="18">
        <f>'Team 12 - Unused'!A13</f>
        <v>0</v>
      </c>
      <c r="B144" s="18">
        <f>'Team 12 - Unused'!ED13</f>
        <v>0</v>
      </c>
      <c r="C144" s="20">
        <f>'Team 12 - Unused'!EN13</f>
        <v>0</v>
      </c>
      <c r="D144" s="11">
        <f>'Team 12 - Unused'!EO13</f>
        <v>0</v>
      </c>
      <c r="E144" s="5">
        <f t="shared" si="3"/>
        <v>0</v>
      </c>
      <c r="F144" s="17"/>
    </row>
    <row r="145" spans="1:6" x14ac:dyDescent="0.2">
      <c r="A145" s="18">
        <f>'Team 12 - Unused'!A14</f>
        <v>0</v>
      </c>
      <c r="B145" s="18">
        <f>'Team 12 - Unused'!ED14</f>
        <v>0</v>
      </c>
      <c r="C145" s="20">
        <f>'Team 12 - Unused'!EN14</f>
        <v>0</v>
      </c>
      <c r="D145" s="11">
        <f>'Team 12 - Unused'!EO14</f>
        <v>0</v>
      </c>
      <c r="E145" s="5">
        <f t="shared" si="3"/>
        <v>0</v>
      </c>
      <c r="F145" s="17"/>
    </row>
  </sheetData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D145"/>
  <sheetViews>
    <sheetView topLeftCell="A146" workbookViewId="0">
      <selection activeCell="C2" sqref="C2:C145"/>
    </sheetView>
  </sheetViews>
  <sheetFormatPr defaultRowHeight="11.25" x14ac:dyDescent="0.2"/>
  <cols>
    <col min="1" max="1" width="17.7109375" style="1" customWidth="1"/>
    <col min="2" max="16384" width="9.140625" style="1"/>
  </cols>
  <sheetData>
    <row r="1" spans="1:4" x14ac:dyDescent="0.2">
      <c r="A1" s="6" t="s">
        <v>2</v>
      </c>
      <c r="B1" s="6" t="s">
        <v>18</v>
      </c>
      <c r="C1" s="9"/>
      <c r="D1" s="6"/>
    </row>
    <row r="2" spans="1:4" x14ac:dyDescent="0.2">
      <c r="A2" s="18" t="str">
        <f>'CRICKET CLUB'!A3</f>
        <v>LEE JACK</v>
      </c>
      <c r="B2" s="18">
        <f>'CRICKET CLUB'!EP3</f>
        <v>0</v>
      </c>
      <c r="C2" s="17"/>
    </row>
    <row r="3" spans="1:4" x14ac:dyDescent="0.2">
      <c r="A3" s="18" t="str">
        <f>'CRICKET CLUB'!A4</f>
        <v>DARREN COLLIN</v>
      </c>
      <c r="B3" s="18">
        <f>'CRICKET CLUB'!EP4</f>
        <v>3</v>
      </c>
      <c r="C3" s="17"/>
    </row>
    <row r="4" spans="1:4" x14ac:dyDescent="0.2">
      <c r="A4" s="18" t="str">
        <f>'CRICKET CLUB'!A5</f>
        <v>CHRIS WAYMAN</v>
      </c>
      <c r="B4" s="18">
        <f>'CRICKET CLUB'!EP5</f>
        <v>0</v>
      </c>
      <c r="C4" s="17"/>
    </row>
    <row r="5" spans="1:4" x14ac:dyDescent="0.2">
      <c r="A5" s="18" t="str">
        <f>'CRICKET CLUB'!A6</f>
        <v>BEN JACK</v>
      </c>
      <c r="B5" s="18">
        <f>'CRICKET CLUB'!EP6</f>
        <v>0</v>
      </c>
      <c r="C5" s="17"/>
    </row>
    <row r="6" spans="1:4" x14ac:dyDescent="0.2">
      <c r="A6" s="18" t="str">
        <f>'CRICKET CLUB'!A7</f>
        <v>JAMIE BATY</v>
      </c>
      <c r="B6" s="18">
        <f>'CRICKET CLUB'!EP7</f>
        <v>1</v>
      </c>
      <c r="C6" s="17"/>
    </row>
    <row r="7" spans="1:4" x14ac:dyDescent="0.2">
      <c r="A7" s="18" t="str">
        <f>'CRICKET CLUB'!A8</f>
        <v>MIKE WAYMAN</v>
      </c>
      <c r="B7" s="18">
        <f>'CRICKET CLUB'!EP8</f>
        <v>0</v>
      </c>
      <c r="C7" s="17"/>
    </row>
    <row r="8" spans="1:4" x14ac:dyDescent="0.2">
      <c r="A8" s="18" t="str">
        <f>'CRICKET CLUB'!A9</f>
        <v>JAMES EASTON</v>
      </c>
      <c r="B8" s="18">
        <f>'CRICKET CLUB'!EP9</f>
        <v>0</v>
      </c>
      <c r="C8" s="17"/>
    </row>
    <row r="9" spans="1:4" x14ac:dyDescent="0.2">
      <c r="A9" s="18" t="str">
        <f>'CRICKET CLUB'!A10</f>
        <v>PHIL WAYMAN</v>
      </c>
      <c r="B9" s="18">
        <f>'CRICKET CLUB'!EP10</f>
        <v>0</v>
      </c>
      <c r="C9" s="17"/>
    </row>
    <row r="10" spans="1:4" x14ac:dyDescent="0.2">
      <c r="A10" s="18">
        <f>'CRICKET CLUB'!A11</f>
        <v>0</v>
      </c>
      <c r="B10" s="18">
        <f>'CRICKET CLUB'!EP11</f>
        <v>0</v>
      </c>
      <c r="C10" s="17"/>
    </row>
    <row r="11" spans="1:4" x14ac:dyDescent="0.2">
      <c r="A11" s="18">
        <f>'CRICKET CLUB'!A12</f>
        <v>0</v>
      </c>
      <c r="B11" s="18">
        <f>'CRICKET CLUB'!EP12</f>
        <v>0</v>
      </c>
      <c r="C11" s="17"/>
    </row>
    <row r="12" spans="1:4" x14ac:dyDescent="0.2">
      <c r="A12" s="18">
        <f>'CRICKET CLUB'!A13</f>
        <v>0</v>
      </c>
      <c r="B12" s="18">
        <f>'CRICKET CLUB'!EP13</f>
        <v>0</v>
      </c>
      <c r="C12" s="17"/>
    </row>
    <row r="13" spans="1:4" x14ac:dyDescent="0.2">
      <c r="A13" s="18">
        <f>'CRICKET CLUB'!A14</f>
        <v>0</v>
      </c>
      <c r="B13" s="18">
        <f>'CRICKET CLUB'!EP14</f>
        <v>0</v>
      </c>
      <c r="C13" s="17"/>
    </row>
    <row r="14" spans="1:4" x14ac:dyDescent="0.2">
      <c r="A14" s="18" t="str">
        <f>SPORTSMANS!A3</f>
        <v>ANDY MONK</v>
      </c>
      <c r="B14" s="18">
        <f>SPORTSMANS!EP3</f>
        <v>1</v>
      </c>
      <c r="C14" s="17"/>
    </row>
    <row r="15" spans="1:4" x14ac:dyDescent="0.2">
      <c r="A15" s="18" t="str">
        <f>SPORTSMANS!A4</f>
        <v>KYLE YOUNG</v>
      </c>
      <c r="B15" s="18">
        <f>SPORTSMANS!EP4</f>
        <v>2</v>
      </c>
      <c r="C15" s="17"/>
    </row>
    <row r="16" spans="1:4" x14ac:dyDescent="0.2">
      <c r="A16" s="18" t="str">
        <f>SPORTSMANS!A5</f>
        <v>IAN WHITTAKER</v>
      </c>
      <c r="B16" s="18">
        <f>SPORTSMANS!EP5</f>
        <v>2</v>
      </c>
      <c r="C16" s="17"/>
    </row>
    <row r="17" spans="1:3" x14ac:dyDescent="0.2">
      <c r="A17" s="18" t="str">
        <f>SPORTSMANS!A6</f>
        <v>GARY OUTRAM</v>
      </c>
      <c r="B17" s="18">
        <f>SPORTSMANS!EP6</f>
        <v>1</v>
      </c>
      <c r="C17" s="17"/>
    </row>
    <row r="18" spans="1:3" x14ac:dyDescent="0.2">
      <c r="A18" s="18" t="str">
        <f>SPORTSMANS!A7</f>
        <v>GABE BRADLEY</v>
      </c>
      <c r="B18" s="18">
        <f>SPORTSMANS!EP7</f>
        <v>1</v>
      </c>
      <c r="C18" s="17"/>
    </row>
    <row r="19" spans="1:3" x14ac:dyDescent="0.2">
      <c r="A19" s="18" t="str">
        <f>SPORTSMANS!A8</f>
        <v>NIGE OUTRAM</v>
      </c>
      <c r="B19" s="18">
        <f>SPORTSMANS!EP8</f>
        <v>3</v>
      </c>
      <c r="C19" s="17"/>
    </row>
    <row r="20" spans="1:3" x14ac:dyDescent="0.2">
      <c r="A20" s="18" t="str">
        <f>SPORTSMANS!A9</f>
        <v>MARTIN YOUNG</v>
      </c>
      <c r="B20" s="18">
        <f>SPORTSMANS!EP9</f>
        <v>0</v>
      </c>
      <c r="C20" s="17"/>
    </row>
    <row r="21" spans="1:3" x14ac:dyDescent="0.2">
      <c r="A21" s="18">
        <f>SPORTSMANS!A10</f>
        <v>0</v>
      </c>
      <c r="B21" s="18">
        <f>SPORTSMANS!EP10</f>
        <v>0</v>
      </c>
      <c r="C21" s="17"/>
    </row>
    <row r="22" spans="1:3" x14ac:dyDescent="0.2">
      <c r="A22" s="18">
        <f>SPORTSMANS!A11</f>
        <v>0</v>
      </c>
      <c r="B22" s="18">
        <f>SPORTSMANS!EP11</f>
        <v>0</v>
      </c>
      <c r="C22" s="17"/>
    </row>
    <row r="23" spans="1:3" x14ac:dyDescent="0.2">
      <c r="A23" s="18">
        <f>SPORTSMANS!A12</f>
        <v>0</v>
      </c>
      <c r="B23" s="18">
        <f>SPORTSMANS!EP12</f>
        <v>0</v>
      </c>
      <c r="C23" s="17"/>
    </row>
    <row r="24" spans="1:3" x14ac:dyDescent="0.2">
      <c r="A24" s="18">
        <f>SPORTSMANS!A13</f>
        <v>0</v>
      </c>
      <c r="B24" s="18">
        <f>SPORTSMANS!EP13</f>
        <v>0</v>
      </c>
      <c r="C24" s="17"/>
    </row>
    <row r="25" spans="1:3" x14ac:dyDescent="0.2">
      <c r="A25" s="18">
        <f>SPORTSMANS!A14</f>
        <v>0</v>
      </c>
      <c r="B25" s="18">
        <f>SPORTSMANS!EP14</f>
        <v>0</v>
      </c>
      <c r="C25" s="17"/>
    </row>
    <row r="26" spans="1:3" x14ac:dyDescent="0.2">
      <c r="A26" s="18" t="str">
        <f>'TICKLE TOBY'!A3</f>
        <v>STEVE BLEWITT</v>
      </c>
      <c r="B26" s="18">
        <f>'TICKLE TOBY'!EP3</f>
        <v>1</v>
      </c>
      <c r="C26" s="17"/>
    </row>
    <row r="27" spans="1:3" x14ac:dyDescent="0.2">
      <c r="A27" s="18" t="str">
        <f>'TICKLE TOBY'!A4</f>
        <v>ANDY JOHNSON</v>
      </c>
      <c r="B27" s="18">
        <f>'TICKLE TOBY'!EP4</f>
        <v>0</v>
      </c>
      <c r="C27" s="17"/>
    </row>
    <row r="28" spans="1:3" x14ac:dyDescent="0.2">
      <c r="A28" s="18" t="str">
        <f>'TICKLE TOBY'!A5</f>
        <v>STEVE TRUMAN</v>
      </c>
      <c r="B28" s="18">
        <f>'TICKLE TOBY'!EP5</f>
        <v>0</v>
      </c>
      <c r="C28" s="17"/>
    </row>
    <row r="29" spans="1:3" x14ac:dyDescent="0.2">
      <c r="A29" s="18" t="str">
        <f>'TICKLE TOBY'!A6</f>
        <v>AL SPENCE</v>
      </c>
      <c r="B29" s="18">
        <f>'TICKLE TOBY'!EP6</f>
        <v>0</v>
      </c>
      <c r="C29" s="17"/>
    </row>
    <row r="30" spans="1:3" x14ac:dyDescent="0.2">
      <c r="A30" s="18" t="str">
        <f>'TICKLE TOBY'!A7</f>
        <v>DAVE ATKINSON</v>
      </c>
      <c r="B30" s="18">
        <f>'TICKLE TOBY'!EP7</f>
        <v>1</v>
      </c>
      <c r="C30" s="17"/>
    </row>
    <row r="31" spans="1:3" x14ac:dyDescent="0.2">
      <c r="A31" s="18" t="str">
        <f>'TICKLE TOBY'!A8</f>
        <v>SEAN KENDREW</v>
      </c>
      <c r="B31" s="18">
        <f>'TICKLE TOBY'!EP8</f>
        <v>2</v>
      </c>
      <c r="C31" s="17"/>
    </row>
    <row r="32" spans="1:3" x14ac:dyDescent="0.2">
      <c r="A32" s="18" t="str">
        <f>'TICKLE TOBY'!A9</f>
        <v>CONNOR ROBINSON</v>
      </c>
      <c r="B32" s="18">
        <f>'TICKLE TOBY'!EP9</f>
        <v>0</v>
      </c>
      <c r="C32" s="17"/>
    </row>
    <row r="33" spans="1:3" x14ac:dyDescent="0.2">
      <c r="A33" s="18" t="str">
        <f>'TICKLE TOBY'!A10</f>
        <v>CALLUM ELMER</v>
      </c>
      <c r="B33" s="18">
        <f>'TICKLE TOBY'!EP10</f>
        <v>0</v>
      </c>
      <c r="C33" s="17"/>
    </row>
    <row r="34" spans="1:3" x14ac:dyDescent="0.2">
      <c r="A34" s="18">
        <f>'TICKLE TOBY'!A11</f>
        <v>0</v>
      </c>
      <c r="B34" s="18">
        <f>'TICKLE TOBY'!EP11</f>
        <v>0</v>
      </c>
      <c r="C34" s="17"/>
    </row>
    <row r="35" spans="1:3" x14ac:dyDescent="0.2">
      <c r="A35" s="18">
        <f>'TICKLE TOBY'!A12</f>
        <v>0</v>
      </c>
      <c r="B35" s="18">
        <f>'TICKLE TOBY'!EP12</f>
        <v>0</v>
      </c>
      <c r="C35" s="17"/>
    </row>
    <row r="36" spans="1:3" x14ac:dyDescent="0.2">
      <c r="A36" s="18">
        <f>'TICKLE TOBY'!A13</f>
        <v>0</v>
      </c>
      <c r="B36" s="18">
        <f>'TICKLE TOBY'!EP13</f>
        <v>0</v>
      </c>
      <c r="C36" s="17"/>
    </row>
    <row r="37" spans="1:3" x14ac:dyDescent="0.2">
      <c r="A37" s="18">
        <f>'TICKLE TOBY'!A14</f>
        <v>0</v>
      </c>
      <c r="B37" s="18">
        <f>'TICKLE TOBY'!EP14</f>
        <v>0</v>
      </c>
      <c r="C37" s="17"/>
    </row>
    <row r="38" spans="1:3" x14ac:dyDescent="0.2">
      <c r="A38" s="18" t="str">
        <f>CROWN!A3</f>
        <v>MARK OUTRAM</v>
      </c>
      <c r="B38" s="18">
        <f>CROWN!EP3</f>
        <v>0</v>
      </c>
      <c r="C38" s="17"/>
    </row>
    <row r="39" spans="1:3" x14ac:dyDescent="0.2">
      <c r="A39" s="18" t="str">
        <f>CROWN!A4</f>
        <v>MATHEW CORNFORTH</v>
      </c>
      <c r="B39" s="18">
        <f>CROWN!EP4</f>
        <v>0</v>
      </c>
      <c r="C39" s="17"/>
    </row>
    <row r="40" spans="1:3" x14ac:dyDescent="0.2">
      <c r="A40" s="18" t="str">
        <f>CROWN!A5</f>
        <v>STEVE ROSE</v>
      </c>
      <c r="B40" s="18">
        <f>CROWN!EP5</f>
        <v>0</v>
      </c>
      <c r="C40" s="17"/>
    </row>
    <row r="41" spans="1:3" x14ac:dyDescent="0.2">
      <c r="A41" s="18" t="str">
        <f>CROWN!A6</f>
        <v>IAN LOMER</v>
      </c>
      <c r="B41" s="18">
        <f>CROWN!EP6</f>
        <v>0</v>
      </c>
      <c r="C41" s="17"/>
    </row>
    <row r="42" spans="1:3" x14ac:dyDescent="0.2">
      <c r="A42" s="18" t="str">
        <f>CROWN!A7</f>
        <v>CHRIS NORTON</v>
      </c>
      <c r="B42" s="18">
        <f>CROWN!EP7</f>
        <v>0</v>
      </c>
      <c r="C42" s="17"/>
    </row>
    <row r="43" spans="1:3" x14ac:dyDescent="0.2">
      <c r="A43" s="18" t="str">
        <f>CROWN!A8</f>
        <v>SAM CHRISTON</v>
      </c>
      <c r="B43" s="18">
        <f>CROWN!EP8</f>
        <v>0</v>
      </c>
      <c r="C43" s="17"/>
    </row>
    <row r="44" spans="1:3" x14ac:dyDescent="0.2">
      <c r="A44" s="18" t="str">
        <f>CROWN!A9</f>
        <v>DAN WARD</v>
      </c>
      <c r="B44" s="18">
        <f>CROWN!EP9</f>
        <v>0</v>
      </c>
      <c r="C44" s="17"/>
    </row>
    <row r="45" spans="1:3" x14ac:dyDescent="0.2">
      <c r="A45" s="18" t="str">
        <f>CROWN!A10</f>
        <v>DAVE WARD</v>
      </c>
      <c r="B45" s="18">
        <f>CROWN!EP10</f>
        <v>1</v>
      </c>
      <c r="C45" s="17"/>
    </row>
    <row r="46" spans="1:3" x14ac:dyDescent="0.2">
      <c r="A46" s="18" t="str">
        <f>CROWN!A11</f>
        <v>GEORGE KAY</v>
      </c>
      <c r="B46" s="18">
        <f>CROWN!EP11</f>
        <v>1</v>
      </c>
      <c r="C46" s="17"/>
    </row>
    <row r="47" spans="1:3" x14ac:dyDescent="0.2">
      <c r="A47" s="18">
        <f>CROWN!A12</f>
        <v>0</v>
      </c>
      <c r="B47" s="18">
        <f>CROWN!EP12</f>
        <v>0</v>
      </c>
      <c r="C47" s="17"/>
    </row>
    <row r="48" spans="1:3" x14ac:dyDescent="0.2">
      <c r="A48" s="18">
        <f>CROWN!A13</f>
        <v>0</v>
      </c>
      <c r="B48" s="18">
        <f>CROWN!EP13</f>
        <v>0</v>
      </c>
      <c r="C48" s="17"/>
    </row>
    <row r="49" spans="1:3" x14ac:dyDescent="0.2">
      <c r="A49" s="18">
        <f>CROWN!A14</f>
        <v>0</v>
      </c>
      <c r="B49" s="18">
        <f>CROWN!EP14</f>
        <v>0</v>
      </c>
      <c r="C49" s="17"/>
    </row>
    <row r="50" spans="1:3" x14ac:dyDescent="0.2">
      <c r="A50" s="18" t="str">
        <f>'JOLLY MINSTER "A"'!A3</f>
        <v>CRAIG MONK</v>
      </c>
      <c r="B50" s="18">
        <f>'JOLLY MINSTER "A"'!EP3</f>
        <v>5</v>
      </c>
      <c r="C50" s="17"/>
    </row>
    <row r="51" spans="1:3" x14ac:dyDescent="0.2">
      <c r="A51" s="18" t="str">
        <f>'JOLLY MINSTER "A"'!A4</f>
        <v>DENNIS CLARKSON</v>
      </c>
      <c r="B51" s="18">
        <f>'JOLLY MINSTER "A"'!EP4</f>
        <v>2</v>
      </c>
      <c r="C51" s="17"/>
    </row>
    <row r="52" spans="1:3" x14ac:dyDescent="0.2">
      <c r="A52" s="18" t="str">
        <f>'JOLLY MINSTER "A"'!A5</f>
        <v>PETE CAPP</v>
      </c>
      <c r="B52" s="18">
        <f>'JOLLY MINSTER "A"'!EP5</f>
        <v>0</v>
      </c>
      <c r="C52" s="17"/>
    </row>
    <row r="53" spans="1:3" x14ac:dyDescent="0.2">
      <c r="A53" s="18" t="str">
        <f>'JOLLY MINSTER "A"'!A6</f>
        <v>AL MARTIN</v>
      </c>
      <c r="B53" s="18">
        <f>'JOLLY MINSTER "A"'!EP6</f>
        <v>1</v>
      </c>
      <c r="C53" s="17"/>
    </row>
    <row r="54" spans="1:3" x14ac:dyDescent="0.2">
      <c r="A54" s="18" t="str">
        <f>'JOLLY MINSTER "A"'!A7</f>
        <v>TYLER WHITING</v>
      </c>
      <c r="B54" s="18">
        <f>'JOLLY MINSTER "A"'!EP7</f>
        <v>0</v>
      </c>
      <c r="C54" s="17"/>
    </row>
    <row r="55" spans="1:3" x14ac:dyDescent="0.2">
      <c r="A55" s="18" t="str">
        <f>'JOLLY MINSTER "A"'!A8</f>
        <v>LEVI CAPP</v>
      </c>
      <c r="B55" s="18">
        <f>'JOLLY MINSTER "A"'!EP8</f>
        <v>2</v>
      </c>
      <c r="C55" s="17"/>
    </row>
    <row r="56" spans="1:3" x14ac:dyDescent="0.2">
      <c r="A56" s="18" t="str">
        <f>'JOLLY MINSTER "A"'!A9</f>
        <v>TOM CLARKSON</v>
      </c>
      <c r="B56" s="18">
        <f>'JOLLY MINSTER "A"'!EP9</f>
        <v>0</v>
      </c>
      <c r="C56" s="17"/>
    </row>
    <row r="57" spans="1:3" x14ac:dyDescent="0.2">
      <c r="A57" s="18" t="str">
        <f>'JOLLY MINSTER "A"'!A10</f>
        <v>NILE GOTT</v>
      </c>
      <c r="B57" s="18">
        <f>'JOLLY MINSTER "A"'!EP10</f>
        <v>0</v>
      </c>
      <c r="C57" s="17"/>
    </row>
    <row r="58" spans="1:3" x14ac:dyDescent="0.2">
      <c r="A58" s="18" t="str">
        <f>'JOLLY MINSTER "A"'!A11</f>
        <v>MAXWELL HEADLAM</v>
      </c>
      <c r="B58" s="18">
        <f>'JOLLY MINSTER "A"'!EP11</f>
        <v>0</v>
      </c>
      <c r="C58" s="17"/>
    </row>
    <row r="59" spans="1:3" x14ac:dyDescent="0.2">
      <c r="A59" s="18">
        <f>'JOLLY MINSTER "A"'!A12</f>
        <v>0</v>
      </c>
      <c r="B59" s="18">
        <f>'JOLLY MINSTER "A"'!EP12</f>
        <v>0</v>
      </c>
      <c r="C59" s="17"/>
    </row>
    <row r="60" spans="1:3" x14ac:dyDescent="0.2">
      <c r="A60" s="18">
        <f>'JOLLY MINSTER "A"'!A13</f>
        <v>0</v>
      </c>
      <c r="B60" s="18">
        <f>'JOLLY MINSTER "A"'!EP13</f>
        <v>0</v>
      </c>
      <c r="C60" s="17"/>
    </row>
    <row r="61" spans="1:3" x14ac:dyDescent="0.2">
      <c r="A61" s="18">
        <f>'JOLLY MINSTER "A"'!A14</f>
        <v>0</v>
      </c>
      <c r="B61" s="18">
        <f>'JOLLY MINSTER "A"'!EP14</f>
        <v>0</v>
      </c>
      <c r="C61" s="17"/>
    </row>
    <row r="62" spans="1:3" x14ac:dyDescent="0.2">
      <c r="A62" s="18" t="str">
        <f>'JOLLY MINSTER "B"'!A3</f>
        <v>ROBERT RAPER</v>
      </c>
      <c r="B62" s="18">
        <f>'JOLLY MINSTER "B"'!EP3</f>
        <v>1</v>
      </c>
      <c r="C62" s="17"/>
    </row>
    <row r="63" spans="1:3" x14ac:dyDescent="0.2">
      <c r="A63" s="18" t="str">
        <f>'JOLLY MINSTER "B"'!A4</f>
        <v>DAN BROWN</v>
      </c>
      <c r="B63" s="18">
        <f>'JOLLY MINSTER "B"'!EP4</f>
        <v>0</v>
      </c>
      <c r="C63" s="17"/>
    </row>
    <row r="64" spans="1:3" x14ac:dyDescent="0.2">
      <c r="A64" s="18" t="str">
        <f>'JOLLY MINSTER "B"'!A5</f>
        <v>JORDAN HARKER</v>
      </c>
      <c r="B64" s="18">
        <f>'JOLLY MINSTER "B"'!EP5</f>
        <v>0</v>
      </c>
      <c r="C64" s="17"/>
    </row>
    <row r="65" spans="1:3" x14ac:dyDescent="0.2">
      <c r="A65" s="18" t="str">
        <f>'JOLLY MINSTER "B"'!A6</f>
        <v>ROB DURRANS</v>
      </c>
      <c r="B65" s="18">
        <f>'JOLLY MINSTER "B"'!EP6</f>
        <v>3</v>
      </c>
      <c r="C65" s="17"/>
    </row>
    <row r="66" spans="1:3" x14ac:dyDescent="0.2">
      <c r="A66" s="18" t="str">
        <f>'JOLLY MINSTER "B"'!A7</f>
        <v>CALLUM JOHNSTONE</v>
      </c>
      <c r="B66" s="18">
        <f>'JOLLY MINSTER "B"'!EP7</f>
        <v>0</v>
      </c>
      <c r="C66" s="17"/>
    </row>
    <row r="67" spans="1:3" x14ac:dyDescent="0.2">
      <c r="A67" s="18" t="str">
        <f>'JOLLY MINSTER "B"'!A8</f>
        <v>JAMIE HOGG</v>
      </c>
      <c r="B67" s="18">
        <f>'JOLLY MINSTER "B"'!EP8</f>
        <v>0</v>
      </c>
      <c r="C67" s="17"/>
    </row>
    <row r="68" spans="1:3" x14ac:dyDescent="0.2">
      <c r="A68" s="18" t="str">
        <f>'JOLLY MINSTER "B"'!A9</f>
        <v>SOPHIE KENT</v>
      </c>
      <c r="B68" s="18">
        <f>'JOLLY MINSTER "B"'!EP9</f>
        <v>0</v>
      </c>
      <c r="C68" s="17"/>
    </row>
    <row r="69" spans="1:3" x14ac:dyDescent="0.2">
      <c r="A69" s="18" t="str">
        <f>'JOLLY MINSTER "B"'!A10</f>
        <v>TRACY ANDERSON</v>
      </c>
      <c r="B69" s="18">
        <f>'JOLLY MINSTER "B"'!EP10</f>
        <v>0</v>
      </c>
      <c r="C69" s="17"/>
    </row>
    <row r="70" spans="1:3" x14ac:dyDescent="0.2">
      <c r="A70" s="18" t="str">
        <f>'JOLLY MINSTER "B"'!A11</f>
        <v>C. SMITH</v>
      </c>
      <c r="B70" s="18">
        <f>'JOLLY MINSTER "B"'!EP11</f>
        <v>0</v>
      </c>
      <c r="C70" s="17"/>
    </row>
    <row r="71" spans="1:3" x14ac:dyDescent="0.2">
      <c r="A71" s="18" t="str">
        <f>'JOLLY MINSTER "B"'!A12</f>
        <v>C. TOWMAN</v>
      </c>
      <c r="B71" s="18">
        <f>'JOLLY MINSTER "B"'!EP12</f>
        <v>0</v>
      </c>
      <c r="C71" s="17"/>
    </row>
    <row r="72" spans="1:3" x14ac:dyDescent="0.2">
      <c r="A72" s="18" t="str">
        <f>'JOLLY MINSTER "B"'!A13</f>
        <v>ALEX SINCLAIRE (2)</v>
      </c>
      <c r="B72" s="18">
        <f>'JOLLY MINSTER "B"'!EP13</f>
        <v>1</v>
      </c>
      <c r="C72" s="17"/>
    </row>
    <row r="73" spans="1:3" x14ac:dyDescent="0.2">
      <c r="A73" s="18">
        <f>'JOLLY MINSTER "B"'!A14</f>
        <v>0</v>
      </c>
      <c r="B73" s="18">
        <f>'JOLLY MINSTER "B"'!EP14</f>
        <v>0</v>
      </c>
      <c r="C73" s="17"/>
    </row>
    <row r="74" spans="1:3" x14ac:dyDescent="0.2">
      <c r="A74" s="18" t="str">
        <f>'WORKMENS CLUB "A"'!A3</f>
        <v>HARLEY BAKER</v>
      </c>
      <c r="B74" s="18">
        <f>'WORKMENS CLUB "A"'!EP3</f>
        <v>0</v>
      </c>
      <c r="C74" s="17"/>
    </row>
    <row r="75" spans="1:3" x14ac:dyDescent="0.2">
      <c r="A75" s="18" t="str">
        <f>'WORKMENS CLUB "A"'!A4</f>
        <v>THOMAS BAKER</v>
      </c>
      <c r="B75" s="18">
        <f>'WORKMENS CLUB "A"'!EP4</f>
        <v>0</v>
      </c>
      <c r="C75" s="17"/>
    </row>
    <row r="76" spans="1:3" x14ac:dyDescent="0.2">
      <c r="A76" s="18" t="str">
        <f>'WORKMENS CLUB "A"'!A5</f>
        <v>BLAKE WINTERSGILL</v>
      </c>
      <c r="B76" s="18">
        <f>'WORKMENS CLUB "A"'!EP5</f>
        <v>0</v>
      </c>
      <c r="C76" s="17"/>
    </row>
    <row r="77" spans="1:3" x14ac:dyDescent="0.2">
      <c r="A77" s="18" t="str">
        <f>'WORKMENS CLUB "A"'!A6</f>
        <v>WAYNE KITCHING</v>
      </c>
      <c r="B77" s="18">
        <f>'WORKMENS CLUB "A"'!EP6</f>
        <v>0</v>
      </c>
      <c r="C77" s="17"/>
    </row>
    <row r="78" spans="1:3" x14ac:dyDescent="0.2">
      <c r="A78" s="18" t="str">
        <f>'WORKMENS CLUB "A"'!A7</f>
        <v>CRAIG BURN</v>
      </c>
      <c r="B78" s="18">
        <f>'WORKMENS CLUB "A"'!EP7</f>
        <v>0</v>
      </c>
      <c r="C78" s="17"/>
    </row>
    <row r="79" spans="1:3" x14ac:dyDescent="0.2">
      <c r="A79" s="18" t="str">
        <f>'WORKMENS CLUB "A"'!A8</f>
        <v>JORDAN JONES</v>
      </c>
      <c r="B79" s="18">
        <f>'WORKMENS CLUB "A"'!EP8</f>
        <v>0</v>
      </c>
      <c r="C79" s="17"/>
    </row>
    <row r="80" spans="1:3" x14ac:dyDescent="0.2">
      <c r="A80" s="18" t="str">
        <f>'WORKMENS CLUB "A"'!A9</f>
        <v>MORRIS WALKER</v>
      </c>
      <c r="B80" s="18">
        <f>'WORKMENS CLUB "A"'!EP9</f>
        <v>0</v>
      </c>
      <c r="C80" s="17"/>
    </row>
    <row r="81" spans="1:3" x14ac:dyDescent="0.2">
      <c r="A81" s="18" t="str">
        <f>'WORKMENS CLUB "A"'!A10</f>
        <v>GERARD BICKERTON</v>
      </c>
      <c r="B81" s="18">
        <f>'WORKMENS CLUB "A"'!EP10</f>
        <v>0</v>
      </c>
      <c r="C81" s="17"/>
    </row>
    <row r="82" spans="1:3" x14ac:dyDescent="0.2">
      <c r="A82" s="18" t="str">
        <f>'WORKMENS CLUB "A"'!A11</f>
        <v>G. HORSMAN</v>
      </c>
      <c r="B82" s="18">
        <f>'WORKMENS CLUB "A"'!EP11</f>
        <v>0</v>
      </c>
      <c r="C82" s="17"/>
    </row>
    <row r="83" spans="1:3" x14ac:dyDescent="0.2">
      <c r="A83" s="18" t="str">
        <f>'WORKMENS CLUB "A"'!A12</f>
        <v>KIAN WHITING (2)</v>
      </c>
      <c r="B83" s="18">
        <f>'WORKMENS CLUB "A"'!EP12</f>
        <v>0</v>
      </c>
      <c r="C83" s="17"/>
    </row>
    <row r="84" spans="1:3" x14ac:dyDescent="0.2">
      <c r="A84" s="18" t="str">
        <f>'WORKMENS CLUB "A"'!A13</f>
        <v>LEO GOODALL</v>
      </c>
      <c r="B84" s="18">
        <f>'WORKMENS CLUB "A"'!EP13</f>
        <v>1</v>
      </c>
      <c r="C84" s="17"/>
    </row>
    <row r="85" spans="1:3" x14ac:dyDescent="0.2">
      <c r="A85" s="18" t="str">
        <f>'WORKMENS CLUB "A"'!A14</f>
        <v>WAYNE GRIFFITHS</v>
      </c>
      <c r="B85" s="18">
        <f>'WORKMENS CLUB "A"'!EP14</f>
        <v>0</v>
      </c>
      <c r="C85" s="17"/>
    </row>
    <row r="86" spans="1:3" x14ac:dyDescent="0.2">
      <c r="A86" s="18" t="str">
        <f>'WORKMENS CLUB "B"'!A3</f>
        <v>JOHN BRENNAN</v>
      </c>
      <c r="B86" s="18">
        <f>'WORKMENS CLUB "B"'!EP3</f>
        <v>0</v>
      </c>
      <c r="C86" s="17"/>
    </row>
    <row r="87" spans="1:3" x14ac:dyDescent="0.2">
      <c r="A87" s="18" t="str">
        <f>'WORKMENS CLUB "B"'!A4</f>
        <v>STU ROBINSON</v>
      </c>
      <c r="B87" s="18">
        <f>'WORKMENS CLUB "B"'!EP4</f>
        <v>0</v>
      </c>
      <c r="C87" s="17"/>
    </row>
    <row r="88" spans="1:3" x14ac:dyDescent="0.2">
      <c r="A88" s="18" t="str">
        <f>'WORKMENS CLUB "B"'!A5</f>
        <v>CARL BICKERTON</v>
      </c>
      <c r="B88" s="18">
        <f>'WORKMENS CLUB "B"'!EP5</f>
        <v>0</v>
      </c>
      <c r="C88" s="17"/>
    </row>
    <row r="89" spans="1:3" x14ac:dyDescent="0.2">
      <c r="A89" s="18" t="str">
        <f>'WORKMENS CLUB "B"'!A6</f>
        <v>IAN RICHARDSON</v>
      </c>
      <c r="B89" s="18">
        <f>'WORKMENS CLUB "B"'!EP6</f>
        <v>0</v>
      </c>
      <c r="C89" s="17"/>
    </row>
    <row r="90" spans="1:3" x14ac:dyDescent="0.2">
      <c r="A90" s="18" t="str">
        <f>'WORKMENS CLUB "B"'!A7</f>
        <v>JOSH MOSLEY</v>
      </c>
      <c r="B90" s="18">
        <f>'WORKMENS CLUB "B"'!EP7</f>
        <v>1</v>
      </c>
      <c r="C90" s="17"/>
    </row>
    <row r="91" spans="1:3" x14ac:dyDescent="0.2">
      <c r="A91" s="18" t="str">
        <f>'WORKMENS CLUB "B"'!A8</f>
        <v>ANDREW FISHBURN</v>
      </c>
      <c r="B91" s="18">
        <f>'WORKMENS CLUB "B"'!EP8</f>
        <v>0</v>
      </c>
      <c r="C91" s="17"/>
    </row>
    <row r="92" spans="1:3" x14ac:dyDescent="0.2">
      <c r="A92" s="18" t="str">
        <f>'WORKMENS CLUB "B"'!A9</f>
        <v>BOB CARTER</v>
      </c>
      <c r="B92" s="18">
        <f>'WORKMENS CLUB "B"'!EP9</f>
        <v>0</v>
      </c>
      <c r="C92" s="17"/>
    </row>
    <row r="93" spans="1:3" x14ac:dyDescent="0.2">
      <c r="A93" s="18" t="str">
        <f>'WORKMENS CLUB "B"'!A10</f>
        <v>GARY WALKER</v>
      </c>
      <c r="B93" s="18">
        <f>'WORKMENS CLUB "B"'!EP10</f>
        <v>0</v>
      </c>
      <c r="C93" s="17"/>
    </row>
    <row r="94" spans="1:3" x14ac:dyDescent="0.2">
      <c r="A94" s="18" t="str">
        <f>'WORKMENS CLUB "B"'!A11</f>
        <v>MATHEW LOFTUS</v>
      </c>
      <c r="B94" s="18">
        <f>'WORKMENS CLUB "B"'!EP11</f>
        <v>1</v>
      </c>
      <c r="C94" s="17"/>
    </row>
    <row r="95" spans="1:3" x14ac:dyDescent="0.2">
      <c r="A95" s="18" t="str">
        <f>'WORKMENS CLUB "B"'!A12</f>
        <v>LEE PARSLEY</v>
      </c>
      <c r="B95" s="18">
        <f>'WORKMENS CLUB "B"'!EP12</f>
        <v>0</v>
      </c>
      <c r="C95" s="17"/>
    </row>
    <row r="96" spans="1:3" x14ac:dyDescent="0.2">
      <c r="A96" s="18" t="str">
        <f>'WORKMENS CLUB "B"'!A13</f>
        <v>JOE HUTCHINSON</v>
      </c>
      <c r="B96" s="18">
        <f>'WORKMENS CLUB "B"'!EP13</f>
        <v>0</v>
      </c>
      <c r="C96" s="17"/>
    </row>
    <row r="97" spans="1:3" x14ac:dyDescent="0.2">
      <c r="A97" s="18" t="str">
        <f>'WORKMENS CLUB "B"'!A14</f>
        <v>ANDREAS (2)</v>
      </c>
      <c r="B97" s="18">
        <f>'WORKMENS CLUB "B"'!EP14</f>
        <v>0</v>
      </c>
      <c r="C97" s="17"/>
    </row>
    <row r="98" spans="1:3" x14ac:dyDescent="0.2">
      <c r="A98" s="18" t="str">
        <f>'MASONS ARMS'!A3</f>
        <v>MATT WATERS</v>
      </c>
      <c r="B98" s="18">
        <f>'MASONS ARMS'!EP3</f>
        <v>0</v>
      </c>
      <c r="C98" s="17"/>
    </row>
    <row r="99" spans="1:3" x14ac:dyDescent="0.2">
      <c r="A99" s="18" t="str">
        <f>'MASONS ARMS'!A4</f>
        <v>GAV YOUNG</v>
      </c>
      <c r="B99" s="18">
        <f>'MASONS ARMS'!EP4</f>
        <v>0</v>
      </c>
      <c r="C99" s="17"/>
    </row>
    <row r="100" spans="1:3" x14ac:dyDescent="0.2">
      <c r="A100" s="18" t="str">
        <f>'MASONS ARMS'!A5</f>
        <v>ALEX SINCLAIRE</v>
      </c>
      <c r="B100" s="18">
        <f>'MASONS ARMS'!EP5</f>
        <v>0</v>
      </c>
      <c r="C100" s="17"/>
    </row>
    <row r="101" spans="1:3" x14ac:dyDescent="0.2">
      <c r="A101" s="18" t="str">
        <f>'MASONS ARMS'!A6</f>
        <v>ANDREAS VINNICENKO</v>
      </c>
      <c r="B101" s="18">
        <f>'MASONS ARMS'!EP6</f>
        <v>1</v>
      </c>
      <c r="C101" s="17"/>
    </row>
    <row r="102" spans="1:3" x14ac:dyDescent="0.2">
      <c r="A102" s="18" t="str">
        <f>'MASONS ARMS'!A7</f>
        <v>MICK SMITH</v>
      </c>
      <c r="B102" s="18">
        <f>'MASONS ARMS'!EP7</f>
        <v>0</v>
      </c>
      <c r="C102" s="17"/>
    </row>
    <row r="103" spans="1:3" x14ac:dyDescent="0.2">
      <c r="A103" s="18">
        <f>'MASONS ARMS'!A8</f>
        <v>0</v>
      </c>
      <c r="B103" s="18">
        <f>'MASONS ARMS'!EP8</f>
        <v>0</v>
      </c>
      <c r="C103" s="17"/>
    </row>
    <row r="104" spans="1:3" x14ac:dyDescent="0.2">
      <c r="A104" s="18" t="str">
        <f>'MASONS ARMS'!A9</f>
        <v>JOE JOHNSTON</v>
      </c>
      <c r="B104" s="18">
        <f>'MASONS ARMS'!EP9</f>
        <v>0</v>
      </c>
      <c r="C104" s="17"/>
    </row>
    <row r="105" spans="1:3" x14ac:dyDescent="0.2">
      <c r="A105" s="18" t="str">
        <f>'MASONS ARMS'!A10</f>
        <v>ORAN THOMPSON</v>
      </c>
      <c r="B105" s="18">
        <f>'MASONS ARMS'!EP10</f>
        <v>0</v>
      </c>
      <c r="C105" s="17"/>
    </row>
    <row r="106" spans="1:3" x14ac:dyDescent="0.2">
      <c r="A106" s="18" t="str">
        <f>'MASONS ARMS'!A11</f>
        <v>KIAN WHITING</v>
      </c>
      <c r="B106" s="18">
        <f>'MASONS ARMS'!EP11</f>
        <v>0</v>
      </c>
      <c r="C106" s="17"/>
    </row>
    <row r="107" spans="1:3" x14ac:dyDescent="0.2">
      <c r="A107" s="18" t="str">
        <f>'MASONS ARMS'!A12</f>
        <v>CHRIS WIDDOWSON</v>
      </c>
      <c r="B107" s="18">
        <f>'MASONS ARMS'!EP12</f>
        <v>0</v>
      </c>
      <c r="C107" s="17"/>
    </row>
    <row r="108" spans="1:3" x14ac:dyDescent="0.2">
      <c r="A108" s="18" t="str">
        <f>'MASONS ARMS'!A13</f>
        <v>IAN POWELL</v>
      </c>
      <c r="B108" s="18">
        <f>'MASONS ARMS'!EP13</f>
        <v>0</v>
      </c>
      <c r="C108" s="17"/>
    </row>
    <row r="109" spans="1:3" x14ac:dyDescent="0.2">
      <c r="A109" s="18" t="str">
        <f>'MASONS ARMS'!A14</f>
        <v>SHARON ENGLAND</v>
      </c>
      <c r="B109" s="18">
        <f>'MASONS ARMS'!EP14</f>
        <v>0</v>
      </c>
      <c r="C109" s="17"/>
    </row>
    <row r="110" spans="1:3" x14ac:dyDescent="0.2">
      <c r="A110" s="18">
        <f>'Team 10 - Unused'!A3</f>
        <v>0</v>
      </c>
      <c r="B110" s="18">
        <f>'Team 10 - Unused'!EP3</f>
        <v>0</v>
      </c>
      <c r="C110" s="17"/>
    </row>
    <row r="111" spans="1:3" x14ac:dyDescent="0.2">
      <c r="A111" s="18">
        <f>'Team 10 - Unused'!A4</f>
        <v>0</v>
      </c>
      <c r="B111" s="18">
        <f>'Team 10 - Unused'!EP4</f>
        <v>0</v>
      </c>
      <c r="C111" s="17"/>
    </row>
    <row r="112" spans="1:3" x14ac:dyDescent="0.2">
      <c r="A112" s="18">
        <f>'Team 10 - Unused'!A5</f>
        <v>0</v>
      </c>
      <c r="B112" s="18">
        <f>'Team 10 - Unused'!EP5</f>
        <v>0</v>
      </c>
      <c r="C112" s="17"/>
    </row>
    <row r="113" spans="1:3" x14ac:dyDescent="0.2">
      <c r="A113" s="18">
        <f>'Team 10 - Unused'!A6</f>
        <v>0</v>
      </c>
      <c r="B113" s="18">
        <f>'Team 10 - Unused'!EP6</f>
        <v>0</v>
      </c>
      <c r="C113" s="17"/>
    </row>
    <row r="114" spans="1:3" x14ac:dyDescent="0.2">
      <c r="A114" s="18">
        <f>'Team 10 - Unused'!A7</f>
        <v>0</v>
      </c>
      <c r="B114" s="18">
        <f>'Team 10 - Unused'!EP7</f>
        <v>0</v>
      </c>
      <c r="C114" s="17"/>
    </row>
    <row r="115" spans="1:3" x14ac:dyDescent="0.2">
      <c r="A115" s="18">
        <f>'Team 10 - Unused'!A8</f>
        <v>0</v>
      </c>
      <c r="B115" s="18">
        <f>'Team 10 - Unused'!EP8</f>
        <v>0</v>
      </c>
      <c r="C115" s="17"/>
    </row>
    <row r="116" spans="1:3" x14ac:dyDescent="0.2">
      <c r="A116" s="18">
        <f>'Team 10 - Unused'!A9</f>
        <v>0</v>
      </c>
      <c r="B116" s="18">
        <f>'Team 10 - Unused'!EP9</f>
        <v>0</v>
      </c>
      <c r="C116" s="17"/>
    </row>
    <row r="117" spans="1:3" x14ac:dyDescent="0.2">
      <c r="A117" s="18">
        <f>'Team 10 - Unused'!A10</f>
        <v>0</v>
      </c>
      <c r="B117" s="18">
        <f>'Team 10 - Unused'!EP10</f>
        <v>0</v>
      </c>
      <c r="C117" s="17"/>
    </row>
    <row r="118" spans="1:3" x14ac:dyDescent="0.2">
      <c r="A118" s="18">
        <f>'Team 10 - Unused'!A11</f>
        <v>0</v>
      </c>
      <c r="B118" s="18">
        <f>'Team 10 - Unused'!EP11</f>
        <v>0</v>
      </c>
      <c r="C118" s="17"/>
    </row>
    <row r="119" spans="1:3" x14ac:dyDescent="0.2">
      <c r="A119" s="18">
        <f>'Team 10 - Unused'!A12</f>
        <v>0</v>
      </c>
      <c r="B119" s="18">
        <f>'Team 10 - Unused'!EP12</f>
        <v>0</v>
      </c>
      <c r="C119" s="17"/>
    </row>
    <row r="120" spans="1:3" x14ac:dyDescent="0.2">
      <c r="A120" s="18">
        <f>'Team 10 - Unused'!A13</f>
        <v>0</v>
      </c>
      <c r="B120" s="18">
        <f>'Team 10 - Unused'!EP13</f>
        <v>0</v>
      </c>
      <c r="C120" s="17"/>
    </row>
    <row r="121" spans="1:3" x14ac:dyDescent="0.2">
      <c r="A121" s="18">
        <f>'Team 10 - Unused'!A14</f>
        <v>0</v>
      </c>
      <c r="B121" s="18">
        <f>'Team 10 - Unused'!EP14</f>
        <v>0</v>
      </c>
      <c r="C121" s="17"/>
    </row>
    <row r="122" spans="1:3" x14ac:dyDescent="0.2">
      <c r="A122" s="18">
        <f>'Team 11 - Unused'!A3</f>
        <v>0</v>
      </c>
      <c r="B122" s="18">
        <f>'Team 11 - Unused'!EP3</f>
        <v>0</v>
      </c>
      <c r="C122" s="17"/>
    </row>
    <row r="123" spans="1:3" x14ac:dyDescent="0.2">
      <c r="A123" s="18">
        <f>'Team 11 - Unused'!A4</f>
        <v>0</v>
      </c>
      <c r="B123" s="18">
        <f>'Team 11 - Unused'!EP4</f>
        <v>0</v>
      </c>
      <c r="C123" s="17"/>
    </row>
    <row r="124" spans="1:3" x14ac:dyDescent="0.2">
      <c r="A124" s="18">
        <f>'Team 11 - Unused'!A5</f>
        <v>0</v>
      </c>
      <c r="B124" s="18">
        <f>'Team 11 - Unused'!EP5</f>
        <v>0</v>
      </c>
      <c r="C124" s="17"/>
    </row>
    <row r="125" spans="1:3" x14ac:dyDescent="0.2">
      <c r="A125" s="18">
        <f>'Team 11 - Unused'!A6</f>
        <v>0</v>
      </c>
      <c r="B125" s="18">
        <f>'Team 11 - Unused'!EP6</f>
        <v>0</v>
      </c>
      <c r="C125" s="17"/>
    </row>
    <row r="126" spans="1:3" x14ac:dyDescent="0.2">
      <c r="A126" s="18">
        <f>'Team 11 - Unused'!A7</f>
        <v>0</v>
      </c>
      <c r="B126" s="18">
        <f>'Team 11 - Unused'!EP7</f>
        <v>0</v>
      </c>
      <c r="C126" s="17"/>
    </row>
    <row r="127" spans="1:3" x14ac:dyDescent="0.2">
      <c r="A127" s="18">
        <f>'Team 11 - Unused'!A8</f>
        <v>0</v>
      </c>
      <c r="B127" s="18">
        <f>'Team 11 - Unused'!EP8</f>
        <v>0</v>
      </c>
      <c r="C127" s="17"/>
    </row>
    <row r="128" spans="1:3" x14ac:dyDescent="0.2">
      <c r="A128" s="18">
        <f>'Team 11 - Unused'!A9</f>
        <v>0</v>
      </c>
      <c r="B128" s="18">
        <f>'Team 11 - Unused'!EP9</f>
        <v>0</v>
      </c>
      <c r="C128" s="17"/>
    </row>
    <row r="129" spans="1:3" x14ac:dyDescent="0.2">
      <c r="A129" s="18">
        <f>'Team 11 - Unused'!A10</f>
        <v>0</v>
      </c>
      <c r="B129" s="18">
        <f>'Team 11 - Unused'!EP10</f>
        <v>0</v>
      </c>
      <c r="C129" s="17"/>
    </row>
    <row r="130" spans="1:3" x14ac:dyDescent="0.2">
      <c r="A130" s="18">
        <f>'Team 11 - Unused'!A11</f>
        <v>0</v>
      </c>
      <c r="B130" s="18">
        <f>'Team 11 - Unused'!EP11</f>
        <v>0</v>
      </c>
      <c r="C130" s="17"/>
    </row>
    <row r="131" spans="1:3" x14ac:dyDescent="0.2">
      <c r="A131" s="18">
        <f>'Team 11 - Unused'!A12</f>
        <v>0</v>
      </c>
      <c r="B131" s="18">
        <f>'Team 11 - Unused'!EP12</f>
        <v>0</v>
      </c>
      <c r="C131" s="17"/>
    </row>
    <row r="132" spans="1:3" x14ac:dyDescent="0.2">
      <c r="A132" s="18">
        <f>'Team 11 - Unused'!A13</f>
        <v>0</v>
      </c>
      <c r="B132" s="18">
        <f>'Team 11 - Unused'!EP13</f>
        <v>0</v>
      </c>
      <c r="C132" s="17"/>
    </row>
    <row r="133" spans="1:3" x14ac:dyDescent="0.2">
      <c r="A133" s="18">
        <f>'Team 11 - Unused'!A14</f>
        <v>0</v>
      </c>
      <c r="B133" s="18">
        <f>'Team 11 - Unused'!EP14</f>
        <v>0</v>
      </c>
      <c r="C133" s="17"/>
    </row>
    <row r="134" spans="1:3" x14ac:dyDescent="0.2">
      <c r="A134" s="18">
        <f>'Team 12 - Unused'!A3</f>
        <v>0</v>
      </c>
      <c r="B134" s="18">
        <f>'Team 12 - Unused'!EP3</f>
        <v>0</v>
      </c>
      <c r="C134" s="17"/>
    </row>
    <row r="135" spans="1:3" x14ac:dyDescent="0.2">
      <c r="A135" s="18">
        <f>'Team 12 - Unused'!A4</f>
        <v>0</v>
      </c>
      <c r="B135" s="18">
        <f>'Team 12 - Unused'!EP4</f>
        <v>0</v>
      </c>
      <c r="C135" s="17"/>
    </row>
    <row r="136" spans="1:3" x14ac:dyDescent="0.2">
      <c r="A136" s="18">
        <f>'Team 12 - Unused'!A5</f>
        <v>0</v>
      </c>
      <c r="B136" s="18">
        <f>'Team 12 - Unused'!EP5</f>
        <v>0</v>
      </c>
      <c r="C136" s="17"/>
    </row>
    <row r="137" spans="1:3" x14ac:dyDescent="0.2">
      <c r="A137" s="18">
        <f>'Team 12 - Unused'!A6</f>
        <v>0</v>
      </c>
      <c r="B137" s="18">
        <f>'Team 12 - Unused'!EP6</f>
        <v>0</v>
      </c>
      <c r="C137" s="17"/>
    </row>
    <row r="138" spans="1:3" x14ac:dyDescent="0.2">
      <c r="A138" s="18">
        <f>'Team 12 - Unused'!A7</f>
        <v>0</v>
      </c>
      <c r="B138" s="18">
        <f>'Team 12 - Unused'!EP7</f>
        <v>0</v>
      </c>
      <c r="C138" s="17"/>
    </row>
    <row r="139" spans="1:3" x14ac:dyDescent="0.2">
      <c r="A139" s="18">
        <f>'Team 12 - Unused'!A8</f>
        <v>0</v>
      </c>
      <c r="B139" s="18">
        <f>'Team 12 - Unused'!EP8</f>
        <v>0</v>
      </c>
      <c r="C139" s="17"/>
    </row>
    <row r="140" spans="1:3" x14ac:dyDescent="0.2">
      <c r="A140" s="18">
        <f>'Team 12 - Unused'!A9</f>
        <v>0</v>
      </c>
      <c r="B140" s="18">
        <f>'Team 12 - Unused'!EP9</f>
        <v>0</v>
      </c>
      <c r="C140" s="17"/>
    </row>
    <row r="141" spans="1:3" x14ac:dyDescent="0.2">
      <c r="A141" s="18">
        <f>'Team 12 - Unused'!A10</f>
        <v>0</v>
      </c>
      <c r="B141" s="18">
        <f>'Team 12 - Unused'!EP10</f>
        <v>0</v>
      </c>
      <c r="C141" s="17"/>
    </row>
    <row r="142" spans="1:3" x14ac:dyDescent="0.2">
      <c r="A142" s="18">
        <f>'Team 12 - Unused'!A11</f>
        <v>0</v>
      </c>
      <c r="B142" s="18">
        <f>'Team 12 - Unused'!EP11</f>
        <v>0</v>
      </c>
      <c r="C142" s="17"/>
    </row>
    <row r="143" spans="1:3" x14ac:dyDescent="0.2">
      <c r="A143" s="18">
        <f>'Team 12 - Unused'!A12</f>
        <v>0</v>
      </c>
      <c r="B143" s="18">
        <f>'Team 12 - Unused'!EP12</f>
        <v>0</v>
      </c>
      <c r="C143" s="17"/>
    </row>
    <row r="144" spans="1:3" x14ac:dyDescent="0.2">
      <c r="A144" s="18">
        <f>'Team 12 - Unused'!A13</f>
        <v>0</v>
      </c>
      <c r="B144" s="18">
        <f>'Team 12 - Unused'!EP13</f>
        <v>0</v>
      </c>
      <c r="C144" s="17"/>
    </row>
    <row r="145" spans="1:3" x14ac:dyDescent="0.2">
      <c r="A145" s="18">
        <f>'Team 12 - Unused'!A14</f>
        <v>0</v>
      </c>
      <c r="B145" s="18">
        <f>'Team 12 - Unused'!EP14</f>
        <v>0</v>
      </c>
      <c r="C145" s="17"/>
    </row>
  </sheetData>
  <phoneticPr fontId="4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Y59"/>
  <sheetViews>
    <sheetView zoomScale="85" zoomScaleNormal="85" workbookViewId="0">
      <selection activeCell="C30" sqref="C30:C37"/>
    </sheetView>
  </sheetViews>
  <sheetFormatPr defaultRowHeight="12.75" x14ac:dyDescent="0.2"/>
  <cols>
    <col min="1" max="1" width="16.28515625" bestFit="1" customWidth="1"/>
    <col min="2" max="24" width="9.140625" style="47"/>
    <col min="25" max="25" width="12.85546875" style="47" customWidth="1"/>
  </cols>
  <sheetData>
    <row r="1" spans="1:25" x14ac:dyDescent="0.2">
      <c r="A1" s="49" t="s">
        <v>95</v>
      </c>
      <c r="B1" s="47" t="s">
        <v>60</v>
      </c>
      <c r="C1" s="47" t="s">
        <v>61</v>
      </c>
      <c r="D1" s="47" t="s">
        <v>62</v>
      </c>
      <c r="E1" s="47" t="s">
        <v>63</v>
      </c>
      <c r="F1" s="47" t="s">
        <v>64</v>
      </c>
      <c r="G1" s="47" t="s">
        <v>65</v>
      </c>
      <c r="H1" s="47" t="s">
        <v>66</v>
      </c>
      <c r="I1" s="47" t="s">
        <v>67</v>
      </c>
      <c r="J1" s="47" t="s">
        <v>68</v>
      </c>
      <c r="K1" s="47" t="s">
        <v>69</v>
      </c>
      <c r="L1" s="47" t="s">
        <v>70</v>
      </c>
      <c r="M1" s="47" t="s">
        <v>71</v>
      </c>
      <c r="N1" s="47" t="s">
        <v>72</v>
      </c>
      <c r="O1" s="47" t="s">
        <v>73</v>
      </c>
      <c r="P1" s="47" t="s">
        <v>74</v>
      </c>
      <c r="Q1" s="47" t="s">
        <v>75</v>
      </c>
      <c r="R1" s="47" t="s">
        <v>76</v>
      </c>
      <c r="X1" s="48" t="s">
        <v>77</v>
      </c>
      <c r="Y1" s="48" t="s">
        <v>102</v>
      </c>
    </row>
    <row r="2" spans="1:25" x14ac:dyDescent="0.2">
      <c r="A2" t="s">
        <v>138</v>
      </c>
      <c r="B2" s="47">
        <v>3</v>
      </c>
      <c r="C2" s="47">
        <v>5</v>
      </c>
      <c r="D2" s="47">
        <v>0</v>
      </c>
      <c r="E2" s="47">
        <v>5</v>
      </c>
      <c r="F2" s="47">
        <v>6</v>
      </c>
      <c r="G2" s="47">
        <v>7</v>
      </c>
      <c r="H2" s="47">
        <v>3</v>
      </c>
      <c r="I2" s="47">
        <v>5</v>
      </c>
      <c r="J2" s="47">
        <v>7</v>
      </c>
      <c r="K2" s="47">
        <v>3</v>
      </c>
      <c r="L2" s="47">
        <v>5</v>
      </c>
      <c r="M2" s="47">
        <v>0</v>
      </c>
      <c r="N2" s="47">
        <v>1</v>
      </c>
      <c r="O2" s="47">
        <v>3</v>
      </c>
      <c r="P2" s="47">
        <v>2</v>
      </c>
      <c r="Q2" s="47">
        <v>3</v>
      </c>
      <c r="R2" s="47">
        <v>0</v>
      </c>
      <c r="X2" s="47">
        <f>SUM(B2:W2)</f>
        <v>58</v>
      </c>
    </row>
    <row r="3" spans="1:25" x14ac:dyDescent="0.2">
      <c r="A3" t="s">
        <v>139</v>
      </c>
      <c r="B3" s="47">
        <v>7</v>
      </c>
      <c r="C3" s="47">
        <v>7</v>
      </c>
      <c r="D3" s="47">
        <v>6</v>
      </c>
      <c r="E3" s="47">
        <v>4</v>
      </c>
      <c r="F3" s="47">
        <v>5</v>
      </c>
      <c r="G3" s="47">
        <v>7</v>
      </c>
      <c r="H3" s="47">
        <v>0</v>
      </c>
      <c r="I3" s="47">
        <v>8</v>
      </c>
      <c r="J3" s="47">
        <v>7</v>
      </c>
      <c r="K3" s="47">
        <v>2</v>
      </c>
      <c r="L3" s="47">
        <v>7</v>
      </c>
      <c r="M3" s="47">
        <v>0</v>
      </c>
      <c r="N3" s="47">
        <v>8</v>
      </c>
      <c r="O3" s="47">
        <v>5</v>
      </c>
      <c r="P3" s="47">
        <v>0</v>
      </c>
      <c r="Q3" s="47">
        <v>3</v>
      </c>
      <c r="R3" s="47">
        <v>0</v>
      </c>
      <c r="X3" s="47">
        <f t="shared" ref="X3:X13" si="0">SUM(B3:W3)</f>
        <v>76</v>
      </c>
    </row>
    <row r="4" spans="1:25" x14ac:dyDescent="0.2">
      <c r="A4" t="s">
        <v>137</v>
      </c>
      <c r="B4" s="47">
        <v>0</v>
      </c>
      <c r="C4" s="47">
        <v>2</v>
      </c>
      <c r="D4" s="47">
        <v>8</v>
      </c>
      <c r="E4" s="47">
        <v>3</v>
      </c>
      <c r="F4" s="47">
        <v>8</v>
      </c>
      <c r="G4" s="47">
        <v>5</v>
      </c>
      <c r="H4" s="47">
        <v>6</v>
      </c>
      <c r="I4" s="47">
        <v>4</v>
      </c>
      <c r="J4" s="47">
        <v>5</v>
      </c>
      <c r="K4" s="47">
        <v>0</v>
      </c>
      <c r="L4" s="47">
        <v>2</v>
      </c>
      <c r="M4" s="47">
        <v>3</v>
      </c>
      <c r="N4" s="47">
        <v>5</v>
      </c>
      <c r="O4" s="47">
        <v>5</v>
      </c>
      <c r="P4" s="47">
        <v>7</v>
      </c>
      <c r="Q4" s="47">
        <v>0</v>
      </c>
      <c r="R4" s="47">
        <v>4</v>
      </c>
      <c r="X4" s="47">
        <f t="shared" si="0"/>
        <v>67</v>
      </c>
    </row>
    <row r="5" spans="1:25" x14ac:dyDescent="0.2">
      <c r="A5" t="s">
        <v>136</v>
      </c>
      <c r="B5" s="47">
        <v>4</v>
      </c>
      <c r="C5" s="47">
        <v>4</v>
      </c>
      <c r="D5" s="47">
        <v>1</v>
      </c>
      <c r="E5" s="47">
        <v>3</v>
      </c>
      <c r="F5" s="47">
        <v>0</v>
      </c>
      <c r="G5" s="47">
        <v>2</v>
      </c>
      <c r="H5" s="47">
        <v>6</v>
      </c>
      <c r="I5" s="47">
        <v>6</v>
      </c>
      <c r="J5" s="47">
        <v>4</v>
      </c>
      <c r="K5" s="47">
        <v>0</v>
      </c>
      <c r="L5" s="47">
        <v>4</v>
      </c>
      <c r="M5" s="47">
        <v>3</v>
      </c>
      <c r="N5" s="47">
        <v>6</v>
      </c>
      <c r="O5" s="47">
        <v>0</v>
      </c>
      <c r="P5" s="47">
        <v>0</v>
      </c>
      <c r="Q5" s="47">
        <v>0</v>
      </c>
      <c r="R5" s="47">
        <v>1</v>
      </c>
      <c r="X5" s="47">
        <f t="shared" si="0"/>
        <v>44</v>
      </c>
    </row>
    <row r="6" spans="1:25" x14ac:dyDescent="0.2">
      <c r="A6" t="s">
        <v>134</v>
      </c>
      <c r="B6" s="47">
        <v>6</v>
      </c>
      <c r="C6" s="47">
        <v>5</v>
      </c>
      <c r="D6" s="47">
        <v>8</v>
      </c>
      <c r="E6" s="47">
        <v>0</v>
      </c>
      <c r="F6" s="47">
        <v>4</v>
      </c>
      <c r="G6" s="47">
        <v>6</v>
      </c>
      <c r="H6" s="47">
        <v>5</v>
      </c>
      <c r="I6" s="47">
        <v>5</v>
      </c>
      <c r="J6" s="47">
        <v>0</v>
      </c>
      <c r="K6" s="47">
        <v>6</v>
      </c>
      <c r="L6" s="47">
        <v>5</v>
      </c>
      <c r="M6" s="47">
        <v>6</v>
      </c>
      <c r="N6" s="47">
        <v>0</v>
      </c>
      <c r="O6" s="47">
        <v>4</v>
      </c>
      <c r="P6" s="47">
        <v>3</v>
      </c>
      <c r="Q6" s="47">
        <v>6</v>
      </c>
      <c r="R6" s="47">
        <v>1</v>
      </c>
      <c r="X6" s="47">
        <f t="shared" si="0"/>
        <v>70</v>
      </c>
    </row>
    <row r="7" spans="1:25" x14ac:dyDescent="0.2">
      <c r="A7" t="s">
        <v>135</v>
      </c>
      <c r="B7" s="47">
        <v>2</v>
      </c>
      <c r="C7" s="47">
        <v>5</v>
      </c>
      <c r="D7" s="47">
        <v>5</v>
      </c>
      <c r="E7" s="47">
        <v>6</v>
      </c>
      <c r="F7" s="47">
        <v>5</v>
      </c>
      <c r="G7" s="47">
        <v>2</v>
      </c>
      <c r="H7" s="47">
        <v>4</v>
      </c>
      <c r="I7" s="47">
        <v>3</v>
      </c>
      <c r="J7" s="47">
        <v>0</v>
      </c>
      <c r="K7" s="47">
        <v>7</v>
      </c>
      <c r="L7" s="47">
        <v>5</v>
      </c>
      <c r="M7" s="47">
        <v>4</v>
      </c>
      <c r="N7" s="47">
        <v>4</v>
      </c>
      <c r="O7" s="47">
        <v>0</v>
      </c>
      <c r="P7" s="47">
        <v>6</v>
      </c>
      <c r="Q7" s="47">
        <v>4</v>
      </c>
      <c r="R7" s="47">
        <v>5</v>
      </c>
      <c r="X7" s="47">
        <f t="shared" si="0"/>
        <v>67</v>
      </c>
    </row>
    <row r="8" spans="1:25" x14ac:dyDescent="0.2">
      <c r="A8" t="s">
        <v>132</v>
      </c>
      <c r="B8" s="47">
        <v>3</v>
      </c>
      <c r="C8" s="47">
        <v>4</v>
      </c>
      <c r="D8" s="47">
        <v>4</v>
      </c>
      <c r="E8" s="47">
        <v>6</v>
      </c>
      <c r="F8" s="47">
        <v>1</v>
      </c>
      <c r="G8" s="47">
        <v>0</v>
      </c>
      <c r="H8" s="47">
        <v>5</v>
      </c>
      <c r="I8" s="47">
        <v>1</v>
      </c>
      <c r="J8" s="47">
        <v>2</v>
      </c>
      <c r="K8" s="47">
        <v>4</v>
      </c>
      <c r="L8" s="47">
        <v>4</v>
      </c>
      <c r="M8" s="47">
        <v>5</v>
      </c>
      <c r="N8" s="47">
        <v>3</v>
      </c>
      <c r="O8" s="47">
        <v>4</v>
      </c>
      <c r="P8" s="47">
        <v>0</v>
      </c>
      <c r="Q8" s="47">
        <v>6</v>
      </c>
      <c r="R8" s="47">
        <v>8</v>
      </c>
      <c r="X8" s="47">
        <f t="shared" si="0"/>
        <v>60</v>
      </c>
    </row>
    <row r="9" spans="1:25" x14ac:dyDescent="0.2">
      <c r="A9" t="s">
        <v>133</v>
      </c>
      <c r="B9" s="47">
        <v>6</v>
      </c>
      <c r="C9" s="47">
        <v>4</v>
      </c>
      <c r="D9" s="47">
        <v>1</v>
      </c>
      <c r="E9" s="47">
        <v>3</v>
      </c>
      <c r="F9" s="47">
        <v>3</v>
      </c>
      <c r="G9" s="47">
        <v>3</v>
      </c>
      <c r="H9" s="47">
        <v>3</v>
      </c>
      <c r="I9" s="47">
        <v>0</v>
      </c>
      <c r="J9" s="47">
        <v>2</v>
      </c>
      <c r="K9" s="47">
        <v>5</v>
      </c>
      <c r="L9" s="47">
        <v>4</v>
      </c>
      <c r="M9" s="47">
        <v>6</v>
      </c>
      <c r="N9" s="47">
        <v>0</v>
      </c>
      <c r="O9" s="47">
        <v>6</v>
      </c>
      <c r="P9" s="47">
        <v>0</v>
      </c>
      <c r="Q9" s="47">
        <v>5</v>
      </c>
      <c r="R9" s="47">
        <v>8</v>
      </c>
      <c r="X9" s="47">
        <f t="shared" si="0"/>
        <v>59</v>
      </c>
    </row>
    <row r="10" spans="1:25" x14ac:dyDescent="0.2">
      <c r="A10" t="s">
        <v>167</v>
      </c>
      <c r="B10" s="47">
        <v>5</v>
      </c>
      <c r="C10" s="47">
        <v>0</v>
      </c>
      <c r="D10" s="47">
        <v>3</v>
      </c>
      <c r="E10" s="47">
        <v>6</v>
      </c>
      <c r="F10" s="47">
        <v>4</v>
      </c>
      <c r="G10" s="47">
        <v>4</v>
      </c>
      <c r="H10" s="47">
        <v>4</v>
      </c>
      <c r="I10" s="47">
        <v>4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47">
        <v>0</v>
      </c>
      <c r="R10" s="47">
        <v>0</v>
      </c>
      <c r="X10" s="47">
        <f t="shared" si="0"/>
        <v>30</v>
      </c>
      <c r="Y10" s="47">
        <v>1</v>
      </c>
    </row>
    <row r="11" spans="1:25" x14ac:dyDescent="0.2">
      <c r="A11" t="s">
        <v>168</v>
      </c>
      <c r="B11" s="47">
        <v>0</v>
      </c>
      <c r="C11" s="47">
        <v>3</v>
      </c>
      <c r="X11" s="47">
        <f t="shared" si="0"/>
        <v>3</v>
      </c>
      <c r="Y11" s="47">
        <v>1</v>
      </c>
    </row>
    <row r="12" spans="1:25" x14ac:dyDescent="0.2">
      <c r="A12" t="s">
        <v>108</v>
      </c>
      <c r="B12" s="47">
        <v>0</v>
      </c>
      <c r="C12" s="47">
        <v>3</v>
      </c>
      <c r="X12" s="47">
        <f t="shared" si="0"/>
        <v>3</v>
      </c>
      <c r="Y12" s="47">
        <v>1</v>
      </c>
    </row>
    <row r="13" spans="1:25" x14ac:dyDescent="0.2">
      <c r="A13" t="s">
        <v>101</v>
      </c>
      <c r="X13" s="47">
        <f t="shared" si="0"/>
        <v>0</v>
      </c>
      <c r="Y13" s="47">
        <v>1</v>
      </c>
    </row>
    <row r="15" spans="1:25" x14ac:dyDescent="0.2">
      <c r="A15" s="49" t="s">
        <v>94</v>
      </c>
      <c r="X15" s="48" t="s">
        <v>96</v>
      </c>
    </row>
    <row r="16" spans="1:25" x14ac:dyDescent="0.2">
      <c r="A16" t="s">
        <v>45</v>
      </c>
      <c r="B16" s="47">
        <v>1</v>
      </c>
      <c r="C16" s="47">
        <v>1</v>
      </c>
      <c r="D16" s="47">
        <v>1</v>
      </c>
      <c r="E16" s="47">
        <v>1</v>
      </c>
      <c r="F16" s="47">
        <v>1</v>
      </c>
      <c r="G16" s="47">
        <v>1</v>
      </c>
      <c r="H16" s="47">
        <v>1</v>
      </c>
      <c r="I16" s="47">
        <v>1</v>
      </c>
      <c r="J16" s="47">
        <v>1</v>
      </c>
      <c r="K16" s="47">
        <v>1</v>
      </c>
      <c r="L16" s="47">
        <v>1</v>
      </c>
      <c r="M16" s="47">
        <v>1</v>
      </c>
      <c r="N16" s="47">
        <v>1</v>
      </c>
      <c r="O16" s="47">
        <v>1</v>
      </c>
      <c r="P16" s="47">
        <v>1</v>
      </c>
      <c r="Q16" s="47">
        <v>1</v>
      </c>
      <c r="R16" s="47">
        <v>1</v>
      </c>
      <c r="X16" s="47">
        <f>SUM(B16:W16)</f>
        <v>17</v>
      </c>
    </row>
    <row r="17" spans="1:24" x14ac:dyDescent="0.2">
      <c r="A17" t="s">
        <v>46</v>
      </c>
      <c r="B17" s="47">
        <v>1</v>
      </c>
      <c r="C17" s="47">
        <v>1</v>
      </c>
      <c r="D17" s="47">
        <v>1</v>
      </c>
      <c r="E17" s="47">
        <v>1</v>
      </c>
      <c r="F17" s="47">
        <v>1</v>
      </c>
      <c r="G17" s="47">
        <v>1</v>
      </c>
      <c r="H17" s="47">
        <v>1</v>
      </c>
      <c r="I17" s="47">
        <v>1</v>
      </c>
      <c r="J17" s="47">
        <v>1</v>
      </c>
      <c r="K17" s="47">
        <v>1</v>
      </c>
      <c r="L17" s="47">
        <v>1</v>
      </c>
      <c r="M17" s="47">
        <v>1</v>
      </c>
      <c r="N17" s="47">
        <v>1</v>
      </c>
      <c r="O17" s="47">
        <v>1</v>
      </c>
      <c r="P17" s="47">
        <v>1</v>
      </c>
      <c r="Q17" s="47">
        <v>1</v>
      </c>
      <c r="R17" s="47">
        <v>1</v>
      </c>
      <c r="X17" s="47">
        <f t="shared" ref="X17:X27" si="1">SUM(B17:W17)</f>
        <v>17</v>
      </c>
    </row>
    <row r="18" spans="1:24" x14ac:dyDescent="0.2">
      <c r="A18" t="s">
        <v>47</v>
      </c>
      <c r="B18" s="47">
        <v>1</v>
      </c>
      <c r="C18" s="47">
        <v>1</v>
      </c>
      <c r="D18" s="47">
        <v>1</v>
      </c>
      <c r="E18" s="47">
        <v>1</v>
      </c>
      <c r="F18" s="47">
        <v>1</v>
      </c>
      <c r="G18" s="47">
        <v>1</v>
      </c>
      <c r="H18" s="47">
        <v>1</v>
      </c>
      <c r="I18" s="47">
        <v>1</v>
      </c>
      <c r="J18" s="47">
        <v>1</v>
      </c>
      <c r="K18" s="47">
        <v>1</v>
      </c>
      <c r="L18" s="47">
        <v>1</v>
      </c>
      <c r="M18" s="47">
        <v>1</v>
      </c>
      <c r="N18" s="47">
        <v>1</v>
      </c>
      <c r="O18" s="47">
        <v>1</v>
      </c>
      <c r="P18" s="47">
        <v>1</v>
      </c>
      <c r="Q18" s="47">
        <v>1</v>
      </c>
      <c r="R18" s="47">
        <v>1</v>
      </c>
      <c r="X18" s="47">
        <f t="shared" si="1"/>
        <v>17</v>
      </c>
    </row>
    <row r="19" spans="1:24" x14ac:dyDescent="0.2">
      <c r="A19" t="s">
        <v>48</v>
      </c>
      <c r="B19" s="47">
        <v>1</v>
      </c>
      <c r="C19" s="47">
        <v>1</v>
      </c>
      <c r="D19" s="47">
        <v>1</v>
      </c>
      <c r="E19" s="47">
        <v>1</v>
      </c>
      <c r="F19" s="47">
        <v>1</v>
      </c>
      <c r="G19" s="47">
        <v>1</v>
      </c>
      <c r="H19" s="47">
        <v>1</v>
      </c>
      <c r="I19" s="47">
        <v>1</v>
      </c>
      <c r="J19" s="47">
        <v>1</v>
      </c>
      <c r="K19" s="47">
        <v>1</v>
      </c>
      <c r="L19" s="47">
        <v>1</v>
      </c>
      <c r="M19" s="47">
        <v>1</v>
      </c>
      <c r="N19" s="47">
        <v>1</v>
      </c>
      <c r="O19" s="47">
        <v>1</v>
      </c>
      <c r="P19" s="47">
        <v>1</v>
      </c>
      <c r="Q19" s="47">
        <v>1</v>
      </c>
      <c r="R19" s="47">
        <v>1</v>
      </c>
      <c r="X19" s="47">
        <f t="shared" si="1"/>
        <v>17</v>
      </c>
    </row>
    <row r="20" spans="1:24" x14ac:dyDescent="0.2">
      <c r="A20" t="s">
        <v>49</v>
      </c>
      <c r="B20" s="47">
        <v>1</v>
      </c>
      <c r="C20" s="47">
        <v>1</v>
      </c>
      <c r="D20" s="47">
        <v>1</v>
      </c>
      <c r="E20" s="47">
        <v>1</v>
      </c>
      <c r="F20" s="47">
        <v>1</v>
      </c>
      <c r="G20" s="47">
        <v>1</v>
      </c>
      <c r="H20" s="47">
        <v>1</v>
      </c>
      <c r="I20" s="47">
        <v>1</v>
      </c>
      <c r="J20" s="47">
        <v>1</v>
      </c>
      <c r="K20" s="47">
        <v>1</v>
      </c>
      <c r="L20" s="47">
        <v>1</v>
      </c>
      <c r="M20" s="47">
        <v>1</v>
      </c>
      <c r="N20" s="47">
        <v>1</v>
      </c>
      <c r="O20" s="47">
        <v>1</v>
      </c>
      <c r="P20" s="47">
        <v>1</v>
      </c>
      <c r="Q20" s="47">
        <v>1</v>
      </c>
      <c r="R20" s="47">
        <v>1</v>
      </c>
      <c r="X20" s="47">
        <f t="shared" si="1"/>
        <v>17</v>
      </c>
    </row>
    <row r="21" spans="1:24" x14ac:dyDescent="0.2">
      <c r="A21" t="s">
        <v>50</v>
      </c>
      <c r="B21" s="47">
        <v>1</v>
      </c>
      <c r="C21" s="47">
        <v>1</v>
      </c>
      <c r="D21" s="47">
        <v>1</v>
      </c>
      <c r="E21" s="47">
        <v>1</v>
      </c>
      <c r="F21" s="47">
        <v>1</v>
      </c>
      <c r="G21" s="47">
        <v>1</v>
      </c>
      <c r="H21" s="47">
        <v>1</v>
      </c>
      <c r="I21" s="47">
        <v>1</v>
      </c>
      <c r="J21" s="47">
        <v>1</v>
      </c>
      <c r="K21" s="47">
        <v>1</v>
      </c>
      <c r="L21" s="47">
        <v>1</v>
      </c>
      <c r="M21" s="47">
        <v>1</v>
      </c>
      <c r="N21" s="47">
        <v>1</v>
      </c>
      <c r="O21" s="47">
        <v>1</v>
      </c>
      <c r="P21" s="47">
        <v>1</v>
      </c>
      <c r="Q21" s="47">
        <v>1</v>
      </c>
      <c r="R21" s="47">
        <v>1</v>
      </c>
      <c r="X21" s="47">
        <f t="shared" si="1"/>
        <v>17</v>
      </c>
    </row>
    <row r="22" spans="1:24" x14ac:dyDescent="0.2">
      <c r="A22" t="s">
        <v>51</v>
      </c>
      <c r="B22" s="47">
        <v>1</v>
      </c>
      <c r="C22" s="47">
        <v>1</v>
      </c>
      <c r="D22" s="47">
        <v>1</v>
      </c>
      <c r="E22" s="47">
        <v>1</v>
      </c>
      <c r="F22" s="47">
        <v>1</v>
      </c>
      <c r="G22" s="47">
        <v>1</v>
      </c>
      <c r="H22" s="47">
        <v>1</v>
      </c>
      <c r="I22" s="47">
        <v>1</v>
      </c>
      <c r="J22" s="47">
        <v>1</v>
      </c>
      <c r="K22" s="47">
        <v>1</v>
      </c>
      <c r="L22" s="47">
        <v>1</v>
      </c>
      <c r="M22" s="47">
        <v>1</v>
      </c>
      <c r="N22" s="47">
        <v>1</v>
      </c>
      <c r="O22" s="47">
        <v>1</v>
      </c>
      <c r="P22" s="47">
        <v>1</v>
      </c>
      <c r="Q22" s="47">
        <v>1</v>
      </c>
      <c r="R22" s="47">
        <v>1</v>
      </c>
      <c r="X22" s="47">
        <f t="shared" si="1"/>
        <v>17</v>
      </c>
    </row>
    <row r="23" spans="1:24" x14ac:dyDescent="0.2">
      <c r="A23" t="s">
        <v>52</v>
      </c>
      <c r="B23" s="47">
        <v>1</v>
      </c>
      <c r="C23" s="47">
        <v>1</v>
      </c>
      <c r="D23" s="47">
        <v>1</v>
      </c>
      <c r="E23" s="47">
        <v>1</v>
      </c>
      <c r="F23" s="47">
        <v>1</v>
      </c>
      <c r="G23" s="47">
        <v>1</v>
      </c>
      <c r="H23" s="47">
        <v>1</v>
      </c>
      <c r="I23" s="47">
        <v>1</v>
      </c>
      <c r="J23" s="47">
        <v>1</v>
      </c>
      <c r="K23" s="47">
        <v>1</v>
      </c>
      <c r="L23" s="47">
        <v>1</v>
      </c>
      <c r="M23" s="47">
        <v>1</v>
      </c>
      <c r="N23" s="47">
        <v>1</v>
      </c>
      <c r="O23" s="47">
        <v>1</v>
      </c>
      <c r="P23" s="47">
        <v>1</v>
      </c>
      <c r="Q23" s="47">
        <v>1</v>
      </c>
      <c r="R23" s="47">
        <v>1</v>
      </c>
      <c r="X23" s="47">
        <f t="shared" si="1"/>
        <v>17</v>
      </c>
    </row>
    <row r="24" spans="1:24" x14ac:dyDescent="0.2">
      <c r="A24" t="s">
        <v>53</v>
      </c>
      <c r="B24" s="47">
        <v>1</v>
      </c>
      <c r="C24" s="47">
        <v>1</v>
      </c>
      <c r="D24" s="47">
        <v>1</v>
      </c>
      <c r="E24" s="47">
        <v>1</v>
      </c>
      <c r="F24" s="47">
        <v>1</v>
      </c>
      <c r="G24" s="47">
        <v>1</v>
      </c>
      <c r="H24" s="47">
        <v>1</v>
      </c>
      <c r="I24" s="47">
        <v>1</v>
      </c>
      <c r="J24" s="47">
        <v>1</v>
      </c>
      <c r="K24" s="47">
        <v>1</v>
      </c>
      <c r="L24" s="47">
        <v>1</v>
      </c>
      <c r="M24" s="47">
        <v>1</v>
      </c>
      <c r="N24" s="47">
        <v>1</v>
      </c>
      <c r="O24" s="47">
        <v>1</v>
      </c>
      <c r="P24" s="47">
        <v>1</v>
      </c>
      <c r="Q24" s="47">
        <v>1</v>
      </c>
      <c r="R24" s="47">
        <v>1</v>
      </c>
      <c r="X24" s="47">
        <f t="shared" si="1"/>
        <v>17</v>
      </c>
    </row>
    <row r="25" spans="1:24" x14ac:dyDescent="0.2">
      <c r="A25" t="s">
        <v>54</v>
      </c>
      <c r="B25" s="47">
        <v>1</v>
      </c>
      <c r="C25" s="47">
        <v>1</v>
      </c>
      <c r="X25" s="47">
        <f t="shared" si="1"/>
        <v>2</v>
      </c>
    </row>
    <row r="26" spans="1:24" x14ac:dyDescent="0.2">
      <c r="A26" t="s">
        <v>55</v>
      </c>
      <c r="B26" s="47">
        <v>1</v>
      </c>
      <c r="C26" s="47">
        <v>1</v>
      </c>
      <c r="X26" s="47">
        <f t="shared" si="1"/>
        <v>2</v>
      </c>
    </row>
    <row r="27" spans="1:24" x14ac:dyDescent="0.2">
      <c r="A27" t="s">
        <v>101</v>
      </c>
      <c r="X27" s="47">
        <f t="shared" si="1"/>
        <v>0</v>
      </c>
    </row>
    <row r="29" spans="1:24" x14ac:dyDescent="0.2">
      <c r="B29" s="47" t="s">
        <v>82</v>
      </c>
      <c r="C29" s="47" t="s">
        <v>83</v>
      </c>
      <c r="D29" s="47" t="s">
        <v>103</v>
      </c>
    </row>
    <row r="30" spans="1:24" x14ac:dyDescent="0.2">
      <c r="A30" t="s">
        <v>139</v>
      </c>
      <c r="B30" s="47">
        <v>17</v>
      </c>
      <c r="C30" s="47">
        <v>76</v>
      </c>
    </row>
    <row r="31" spans="1:24" x14ac:dyDescent="0.2">
      <c r="A31" t="s">
        <v>134</v>
      </c>
      <c r="B31" s="47">
        <v>17</v>
      </c>
      <c r="C31" s="47">
        <v>70</v>
      </c>
    </row>
    <row r="32" spans="1:24" x14ac:dyDescent="0.2">
      <c r="A32" t="s">
        <v>137</v>
      </c>
      <c r="B32" s="47">
        <v>17</v>
      </c>
      <c r="C32" s="47">
        <v>67</v>
      </c>
    </row>
    <row r="33" spans="1:4" x14ac:dyDescent="0.2">
      <c r="A33" t="s">
        <v>135</v>
      </c>
      <c r="B33" s="47">
        <v>17</v>
      </c>
      <c r="C33" s="47">
        <v>67</v>
      </c>
    </row>
    <row r="34" spans="1:4" x14ac:dyDescent="0.2">
      <c r="A34" t="s">
        <v>132</v>
      </c>
      <c r="B34" s="47">
        <v>17</v>
      </c>
      <c r="C34" s="47">
        <v>60</v>
      </c>
    </row>
    <row r="35" spans="1:4" x14ac:dyDescent="0.2">
      <c r="A35" t="s">
        <v>133</v>
      </c>
      <c r="B35" s="47">
        <v>17</v>
      </c>
      <c r="C35" s="47">
        <v>59</v>
      </c>
    </row>
    <row r="36" spans="1:4" x14ac:dyDescent="0.2">
      <c r="A36" t="s">
        <v>138</v>
      </c>
      <c r="B36" s="47">
        <v>17</v>
      </c>
      <c r="C36" s="47">
        <v>58</v>
      </c>
    </row>
    <row r="37" spans="1:4" x14ac:dyDescent="0.2">
      <c r="A37" t="s">
        <v>136</v>
      </c>
      <c r="B37" s="47">
        <v>17</v>
      </c>
      <c r="C37" s="47">
        <v>44</v>
      </c>
    </row>
    <row r="38" spans="1:4" x14ac:dyDescent="0.2">
      <c r="A38" t="s">
        <v>167</v>
      </c>
      <c r="B38" s="47">
        <v>17</v>
      </c>
      <c r="C38" s="47">
        <v>30</v>
      </c>
      <c r="D38" s="47">
        <v>1</v>
      </c>
    </row>
    <row r="39" spans="1:4" x14ac:dyDescent="0.2">
      <c r="A39" t="s">
        <v>168</v>
      </c>
      <c r="B39" s="47">
        <v>2</v>
      </c>
      <c r="C39" s="47">
        <v>3</v>
      </c>
      <c r="D39" s="47">
        <v>1</v>
      </c>
    </row>
    <row r="40" spans="1:4" x14ac:dyDescent="0.2">
      <c r="A40" t="s">
        <v>108</v>
      </c>
      <c r="B40" s="47">
        <v>2</v>
      </c>
      <c r="C40" s="47">
        <v>3</v>
      </c>
      <c r="D40" s="47">
        <v>1</v>
      </c>
    </row>
    <row r="41" spans="1:4" x14ac:dyDescent="0.2">
      <c r="A41" t="s">
        <v>101</v>
      </c>
      <c r="B41" s="47">
        <v>0</v>
      </c>
      <c r="C41" s="47">
        <v>0</v>
      </c>
      <c r="D41" s="47">
        <v>1</v>
      </c>
    </row>
    <row r="43" spans="1:4" x14ac:dyDescent="0.2">
      <c r="C43" s="48" t="s">
        <v>104</v>
      </c>
      <c r="D43" s="47">
        <f>SUM(D30:D41)</f>
        <v>4</v>
      </c>
    </row>
    <row r="50" spans="1:1" x14ac:dyDescent="0.2">
      <c r="A50" s="73"/>
    </row>
    <row r="51" spans="1:1" x14ac:dyDescent="0.2">
      <c r="A51" s="73"/>
    </row>
    <row r="52" spans="1:1" x14ac:dyDescent="0.2">
      <c r="A52" s="73"/>
    </row>
    <row r="53" spans="1:1" x14ac:dyDescent="0.2">
      <c r="A53" s="73"/>
    </row>
    <row r="54" spans="1:1" x14ac:dyDescent="0.2">
      <c r="A54" s="73"/>
    </row>
    <row r="55" spans="1:1" x14ac:dyDescent="0.2">
      <c r="A55" s="73"/>
    </row>
    <row r="56" spans="1:1" x14ac:dyDescent="0.2">
      <c r="A56" s="73"/>
    </row>
    <row r="57" spans="1:1" x14ac:dyDescent="0.2">
      <c r="A57" s="73"/>
    </row>
    <row r="58" spans="1:1" x14ac:dyDescent="0.2">
      <c r="A58" s="73"/>
    </row>
    <row r="59" spans="1:1" x14ac:dyDescent="0.2">
      <c r="A59" s="73"/>
    </row>
  </sheetData>
  <sortState ref="A30:C41">
    <sortCondition descending="1" ref="C30"/>
    <sortCondition ref="B30"/>
  </sortState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M49"/>
  <sheetViews>
    <sheetView tabSelected="1" topLeftCell="B4" workbookViewId="0">
      <selection activeCell="J28" sqref="J2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8" t="s">
        <v>207</v>
      </c>
      <c r="C1" s="178"/>
      <c r="D1" s="178"/>
      <c r="E1" s="178"/>
      <c r="F1" s="178"/>
      <c r="H1" s="179" t="s">
        <v>107</v>
      </c>
      <c r="I1" s="179"/>
      <c r="J1" s="179"/>
      <c r="K1" s="179"/>
      <c r="L1" s="179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0" t="s">
        <v>80</v>
      </c>
      <c r="C3" s="180"/>
      <c r="D3" s="180"/>
      <c r="E3" s="180"/>
      <c r="F3" s="180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1" t="s">
        <v>73</v>
      </c>
      <c r="C5" s="181"/>
      <c r="D5" s="56" t="s">
        <v>78</v>
      </c>
      <c r="E5" s="182">
        <v>46084</v>
      </c>
      <c r="F5" s="182"/>
      <c r="H5" s="84"/>
      <c r="I5" s="80"/>
      <c r="J5" s="81"/>
      <c r="K5" s="81"/>
      <c r="L5" s="85"/>
    </row>
    <row r="6" spans="2:13" x14ac:dyDescent="0.25">
      <c r="C6" s="177"/>
      <c r="D6" s="177"/>
      <c r="E6" s="177"/>
      <c r="H6" s="86"/>
      <c r="I6" s="87"/>
      <c r="J6" s="81"/>
      <c r="K6" s="81"/>
      <c r="L6" s="85"/>
    </row>
    <row r="7" spans="2:13" ht="14.25" customHeight="1" x14ac:dyDescent="0.25">
      <c r="B7" s="173" t="s">
        <v>134</v>
      </c>
      <c r="C7" s="58">
        <v>4</v>
      </c>
      <c r="D7" s="58" t="s">
        <v>79</v>
      </c>
      <c r="E7" s="58">
        <v>5</v>
      </c>
      <c r="F7" s="173" t="s">
        <v>139</v>
      </c>
      <c r="H7" s="88"/>
      <c r="I7" s="89"/>
      <c r="J7" s="81"/>
      <c r="K7" s="81"/>
      <c r="L7" s="85"/>
    </row>
    <row r="8" spans="2:13" ht="14.25" customHeight="1" x14ac:dyDescent="0.25">
      <c r="B8" s="173" t="s">
        <v>132</v>
      </c>
      <c r="C8" s="58">
        <v>4</v>
      </c>
      <c r="D8" s="58" t="s">
        <v>79</v>
      </c>
      <c r="E8" s="58">
        <v>5</v>
      </c>
      <c r="F8" s="173" t="s">
        <v>137</v>
      </c>
      <c r="H8" s="88"/>
      <c r="I8" s="89"/>
      <c r="J8" s="81"/>
      <c r="K8" s="81"/>
      <c r="L8" s="85"/>
    </row>
    <row r="9" spans="2:13" ht="14.25" customHeight="1" x14ac:dyDescent="0.25">
      <c r="B9" s="173" t="s">
        <v>138</v>
      </c>
      <c r="C9" s="58">
        <v>3</v>
      </c>
      <c r="D9" s="58" t="s">
        <v>79</v>
      </c>
      <c r="E9" s="58">
        <v>6</v>
      </c>
      <c r="F9" s="173" t="s">
        <v>133</v>
      </c>
      <c r="H9" s="88" t="s">
        <v>105</v>
      </c>
      <c r="I9" s="89" t="str">
        <f t="shared" ref="I7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135</v>
      </c>
      <c r="C10" s="58">
        <v>0</v>
      </c>
      <c r="D10" s="58" t="s">
        <v>79</v>
      </c>
      <c r="E10" s="58">
        <v>0</v>
      </c>
      <c r="F10" s="173" t="s">
        <v>167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73" t="s">
        <v>136</v>
      </c>
      <c r="C11" s="58"/>
      <c r="D11" s="58" t="s">
        <v>79</v>
      </c>
      <c r="E11" s="58" t="s">
        <v>78</v>
      </c>
      <c r="F11" s="173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74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/>
      <c r="F13" s="135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25">
      <c r="B15" s="175" t="s">
        <v>139</v>
      </c>
      <c r="C15" s="175"/>
      <c r="D15" s="175"/>
      <c r="E15" s="120">
        <v>11</v>
      </c>
      <c r="F15" s="120">
        <v>72</v>
      </c>
      <c r="H15" s="84"/>
      <c r="I15" s="80"/>
      <c r="J15" s="80"/>
      <c r="K15" s="80"/>
      <c r="L15" s="90"/>
    </row>
    <row r="16" spans="2:13" ht="18.75" customHeight="1" x14ac:dyDescent="0.25">
      <c r="B16" s="175" t="s">
        <v>134</v>
      </c>
      <c r="C16" s="175"/>
      <c r="D16" s="175"/>
      <c r="E16" s="120">
        <v>11</v>
      </c>
      <c r="F16" s="120">
        <v>60</v>
      </c>
      <c r="H16" s="84"/>
      <c r="I16" s="80"/>
      <c r="J16" s="81"/>
      <c r="K16" s="82"/>
      <c r="L16" s="91"/>
    </row>
    <row r="17" spans="1:12" ht="18.75" customHeight="1" x14ac:dyDescent="0.25">
      <c r="B17" s="175" t="s">
        <v>137</v>
      </c>
      <c r="C17" s="175"/>
      <c r="D17" s="175"/>
      <c r="E17" s="120">
        <v>11</v>
      </c>
      <c r="F17" s="117">
        <v>51</v>
      </c>
      <c r="H17" s="84"/>
      <c r="I17" s="80"/>
      <c r="J17" s="81"/>
      <c r="K17" s="82"/>
      <c r="L17" s="91"/>
    </row>
    <row r="18" spans="1:12" ht="18.75" customHeight="1" x14ac:dyDescent="0.25">
      <c r="B18" s="175" t="s">
        <v>138</v>
      </c>
      <c r="C18" s="175"/>
      <c r="D18" s="175"/>
      <c r="E18" s="120">
        <v>11</v>
      </c>
      <c r="F18" s="117">
        <v>48</v>
      </c>
      <c r="H18" s="84"/>
      <c r="I18" s="80"/>
      <c r="J18" s="80"/>
      <c r="K18" s="80"/>
      <c r="L18" s="90"/>
    </row>
    <row r="19" spans="1:12" ht="18.75" customHeight="1" x14ac:dyDescent="0.25">
      <c r="B19" s="175" t="s">
        <v>338</v>
      </c>
      <c r="C19" s="175"/>
      <c r="D19" s="175"/>
      <c r="E19" s="120">
        <v>11</v>
      </c>
      <c r="F19" s="117">
        <v>43</v>
      </c>
      <c r="H19" s="84"/>
      <c r="I19" s="80"/>
      <c r="J19" s="81"/>
      <c r="K19" s="80"/>
      <c r="L19" s="90"/>
    </row>
    <row r="20" spans="1:12" ht="18.75" customHeight="1" thickBot="1" x14ac:dyDescent="0.3">
      <c r="B20" s="175" t="s">
        <v>135</v>
      </c>
      <c r="C20" s="175"/>
      <c r="D20" s="175"/>
      <c r="E20" s="120">
        <v>11</v>
      </c>
      <c r="F20" s="117">
        <v>42</v>
      </c>
      <c r="H20" s="92"/>
      <c r="I20" s="93"/>
      <c r="J20" s="94"/>
      <c r="K20" s="93"/>
      <c r="L20" s="95"/>
    </row>
    <row r="21" spans="1:12" ht="18.75" customHeight="1" x14ac:dyDescent="0.25">
      <c r="B21" s="175" t="s">
        <v>132</v>
      </c>
      <c r="C21" s="175"/>
      <c r="D21" s="175"/>
      <c r="E21" s="120">
        <v>12</v>
      </c>
      <c r="F21" s="117">
        <v>41</v>
      </c>
    </row>
    <row r="22" spans="1:12" ht="18.75" customHeight="1" x14ac:dyDescent="0.25">
      <c r="B22" s="175" t="s">
        <v>136</v>
      </c>
      <c r="C22" s="175"/>
      <c r="D22" s="175"/>
      <c r="E22" s="120">
        <v>10</v>
      </c>
      <c r="F22" s="117">
        <v>39</v>
      </c>
    </row>
    <row r="23" spans="1:12" ht="18.75" hidden="1" customHeight="1" x14ac:dyDescent="0.25">
      <c r="B23" s="183" t="s">
        <v>111</v>
      </c>
      <c r="C23" s="183"/>
      <c r="D23" s="183"/>
      <c r="E23" s="62">
        <v>2</v>
      </c>
      <c r="F23" s="58">
        <v>3</v>
      </c>
    </row>
    <row r="24" spans="1:12" ht="18.75" hidden="1" customHeight="1" x14ac:dyDescent="0.25">
      <c r="B24" s="183" t="s">
        <v>112</v>
      </c>
      <c r="C24" s="183"/>
      <c r="D24" s="183"/>
      <c r="E24" s="62">
        <v>2</v>
      </c>
      <c r="F24" s="58">
        <v>3</v>
      </c>
    </row>
    <row r="25" spans="1:12" ht="18.75" hidden="1" customHeight="1" x14ac:dyDescent="0.25">
      <c r="B25" s="183" t="s">
        <v>55</v>
      </c>
      <c r="C25" s="183"/>
      <c r="D25" s="183"/>
      <c r="E25" s="62">
        <v>2</v>
      </c>
      <c r="F25" s="58">
        <v>3</v>
      </c>
    </row>
    <row r="26" spans="1:12" ht="18.75" hidden="1" customHeight="1" x14ac:dyDescent="0.25">
      <c r="B26" s="183"/>
      <c r="C26" s="183"/>
      <c r="D26" s="183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389</v>
      </c>
      <c r="F28" s="129" t="s">
        <v>149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25"/>
      <c r="E30" s="123">
        <v>13</v>
      </c>
      <c r="F30" s="129" t="s">
        <v>237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321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120</v>
      </c>
      <c r="F33" s="129" t="s">
        <v>366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305</v>
      </c>
      <c r="F36" s="129" t="s">
        <v>149</v>
      </c>
    </row>
    <row r="37" spans="2:6" ht="14.25" customHeight="1" x14ac:dyDescent="0.25">
      <c r="B37" s="133"/>
      <c r="C37" s="124"/>
      <c r="D37" s="125"/>
      <c r="E37" s="128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390</v>
      </c>
      <c r="F38" s="129" t="s">
        <v>154</v>
      </c>
    </row>
    <row r="39" spans="2:6" ht="14.25" customHeight="1" x14ac:dyDescent="0.25">
      <c r="B39" s="133"/>
      <c r="C39" s="124"/>
      <c r="D39" s="125"/>
      <c r="E39" s="128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391</v>
      </c>
    </row>
    <row r="41" spans="2:6" ht="14.25" customHeight="1" x14ac:dyDescent="0.25">
      <c r="B41" s="169"/>
      <c r="C41" s="124"/>
      <c r="D41" s="125"/>
      <c r="E41" s="128"/>
      <c r="F41" s="129" t="s">
        <v>392</v>
      </c>
    </row>
    <row r="42" spans="2:6" ht="14.25" customHeight="1" x14ac:dyDescent="0.25">
      <c r="B42" s="169" t="s">
        <v>374</v>
      </c>
      <c r="C42" s="124"/>
      <c r="D42" s="125"/>
      <c r="E42" s="128"/>
      <c r="F42" s="129" t="s">
        <v>393</v>
      </c>
    </row>
    <row r="43" spans="2:6" ht="14.25" customHeight="1" x14ac:dyDescent="0.25">
      <c r="B43" s="169" t="s">
        <v>372</v>
      </c>
      <c r="C43" s="127"/>
      <c r="D43" s="125"/>
      <c r="E43" s="126"/>
      <c r="F43" s="114" t="s">
        <v>394</v>
      </c>
    </row>
    <row r="44" spans="2:6" ht="14.25" customHeight="1" x14ac:dyDescent="0.25">
      <c r="B44" s="169" t="s">
        <v>373</v>
      </c>
      <c r="C44" s="127"/>
      <c r="D44" s="125"/>
      <c r="E44" s="126"/>
      <c r="F44" s="114" t="s">
        <v>395</v>
      </c>
    </row>
    <row r="45" spans="2:6" ht="14.25" customHeight="1" x14ac:dyDescent="0.25">
      <c r="B45" s="112"/>
      <c r="C45" s="112"/>
      <c r="D45" s="112"/>
      <c r="E45" s="112"/>
      <c r="F45" s="114" t="s">
        <v>396</v>
      </c>
    </row>
    <row r="46" spans="2:6" ht="14.25" customHeight="1" x14ac:dyDescent="0.25">
      <c r="B46" s="112"/>
      <c r="C46" s="112"/>
      <c r="D46" s="112"/>
      <c r="E46" s="112"/>
      <c r="F46" s="114" t="s">
        <v>397</v>
      </c>
    </row>
    <row r="47" spans="2:6" ht="14.25" customHeight="1" x14ac:dyDescent="0.25">
      <c r="B47" s="112"/>
      <c r="C47" s="112"/>
      <c r="D47" s="112"/>
      <c r="E47" s="112"/>
      <c r="F47" s="114" t="s">
        <v>398</v>
      </c>
    </row>
    <row r="48" spans="2:6" ht="14.25" customHeight="1" x14ac:dyDescent="0.25">
      <c r="B48" s="112"/>
      <c r="C48" s="112"/>
      <c r="D48" s="112"/>
      <c r="E48" s="112"/>
      <c r="F48" s="114"/>
    </row>
    <row r="49" spans="2:6" ht="26.25" customHeight="1" x14ac:dyDescent="0.25">
      <c r="B49" s="184"/>
      <c r="C49" s="185"/>
      <c r="D49" s="185"/>
      <c r="E49" s="185"/>
      <c r="F49" s="185"/>
    </row>
  </sheetData>
  <mergeCells count="11">
    <mergeCell ref="B26:D26"/>
    <mergeCell ref="B49:F49"/>
    <mergeCell ref="B23:D23"/>
    <mergeCell ref="B24:D24"/>
    <mergeCell ref="B25:D25"/>
    <mergeCell ref="B1:F1"/>
    <mergeCell ref="H1:L1"/>
    <mergeCell ref="B3:F3"/>
    <mergeCell ref="B5:C5"/>
    <mergeCell ref="E5:F5"/>
    <mergeCell ref="C6:E6"/>
  </mergeCells>
  <pageMargins left="0.7" right="0.7" top="0.36" bottom="0.47" header="0.3" footer="0.3"/>
  <pageSetup paperSize="9" orientation="portrait" horizontalDpi="360" verticalDpi="36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1:M49"/>
  <sheetViews>
    <sheetView topLeftCell="B18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8" t="s">
        <v>207</v>
      </c>
      <c r="C1" s="178"/>
      <c r="D1" s="178"/>
      <c r="E1" s="178"/>
      <c r="F1" s="178"/>
      <c r="H1" s="179" t="s">
        <v>107</v>
      </c>
      <c r="I1" s="179"/>
      <c r="J1" s="179"/>
      <c r="K1" s="179"/>
      <c r="L1" s="179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0" t="s">
        <v>80</v>
      </c>
      <c r="C3" s="180"/>
      <c r="D3" s="180"/>
      <c r="E3" s="180"/>
      <c r="F3" s="180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1" t="s">
        <v>72</v>
      </c>
      <c r="C5" s="181"/>
      <c r="D5" s="56" t="s">
        <v>78</v>
      </c>
      <c r="E5" s="182" t="s">
        <v>375</v>
      </c>
      <c r="F5" s="182"/>
      <c r="H5" s="84"/>
      <c r="I5" s="80"/>
      <c r="J5" s="81"/>
      <c r="K5" s="81"/>
      <c r="L5" s="85"/>
    </row>
    <row r="6" spans="2:13" x14ac:dyDescent="0.25">
      <c r="C6" s="177"/>
      <c r="D6" s="177"/>
      <c r="E6" s="177"/>
      <c r="H6" s="86"/>
      <c r="I6" s="87"/>
      <c r="J6" s="81"/>
      <c r="K6" s="81"/>
      <c r="L6" s="85"/>
    </row>
    <row r="7" spans="2:13" ht="14.25" customHeight="1" x14ac:dyDescent="0.25">
      <c r="B7" s="170" t="s">
        <v>135</v>
      </c>
      <c r="C7" s="58">
        <v>4</v>
      </c>
      <c r="D7" s="58" t="s">
        <v>79</v>
      </c>
      <c r="E7" s="58">
        <v>5</v>
      </c>
      <c r="F7" s="170" t="s">
        <v>137</v>
      </c>
      <c r="H7" s="88"/>
      <c r="I7" s="89"/>
      <c r="J7" s="81"/>
      <c r="K7" s="81"/>
      <c r="L7" s="85"/>
    </row>
    <row r="8" spans="2:13" ht="14.25" customHeight="1" x14ac:dyDescent="0.25">
      <c r="B8" s="170" t="s">
        <v>136</v>
      </c>
      <c r="C8" s="58">
        <v>6</v>
      </c>
      <c r="D8" s="58" t="s">
        <v>79</v>
      </c>
      <c r="E8" s="58">
        <v>3</v>
      </c>
      <c r="F8" s="170" t="s">
        <v>132</v>
      </c>
      <c r="H8" s="88"/>
      <c r="I8" s="89"/>
      <c r="J8" s="81"/>
      <c r="K8" s="81"/>
      <c r="L8" s="85"/>
    </row>
    <row r="9" spans="2:13" ht="14.25" customHeight="1" x14ac:dyDescent="0.25">
      <c r="B9" s="170" t="s">
        <v>139</v>
      </c>
      <c r="C9" s="58">
        <v>8</v>
      </c>
      <c r="D9" s="58" t="s">
        <v>79</v>
      </c>
      <c r="E9" s="58">
        <v>1</v>
      </c>
      <c r="F9" s="170" t="s">
        <v>138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133</v>
      </c>
      <c r="C10" s="58">
        <f>-I14</f>
        <v>0</v>
      </c>
      <c r="D10" s="58" t="s">
        <v>79</v>
      </c>
      <c r="E10" s="58">
        <v>0</v>
      </c>
      <c r="F10" s="170" t="s">
        <v>167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70" t="s">
        <v>134</v>
      </c>
      <c r="C11" s="58">
        <v>0</v>
      </c>
      <c r="D11" s="58" t="s">
        <v>79</v>
      </c>
      <c r="E11" s="58">
        <v>0</v>
      </c>
      <c r="F11" s="170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71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171"/>
      <c r="D13" s="171"/>
      <c r="E13" s="171"/>
      <c r="F13" s="60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25">
      <c r="B15" s="172" t="s">
        <v>139</v>
      </c>
      <c r="C15" s="172"/>
      <c r="D15" s="172"/>
      <c r="E15" s="120">
        <v>10</v>
      </c>
      <c r="F15" s="120">
        <v>67</v>
      </c>
      <c r="H15" s="84"/>
      <c r="I15" s="80"/>
      <c r="J15" s="80"/>
      <c r="K15" s="80"/>
      <c r="L15" s="90"/>
    </row>
    <row r="16" spans="2:13" ht="18.75" customHeight="1" x14ac:dyDescent="0.25">
      <c r="B16" s="172" t="s">
        <v>134</v>
      </c>
      <c r="C16" s="172"/>
      <c r="D16" s="172"/>
      <c r="E16" s="120">
        <v>10</v>
      </c>
      <c r="F16" s="120">
        <v>56</v>
      </c>
      <c r="H16" s="84"/>
      <c r="I16" s="80"/>
      <c r="J16" s="81"/>
      <c r="K16" s="82"/>
      <c r="L16" s="91"/>
    </row>
    <row r="17" spans="1:12" ht="18.75" customHeight="1" x14ac:dyDescent="0.25">
      <c r="B17" s="172" t="s">
        <v>137</v>
      </c>
      <c r="C17" s="172"/>
      <c r="D17" s="172"/>
      <c r="E17" s="120">
        <v>10</v>
      </c>
      <c r="F17" s="117">
        <v>46</v>
      </c>
      <c r="H17" s="84"/>
      <c r="I17" s="80"/>
      <c r="J17" s="81"/>
      <c r="K17" s="82"/>
      <c r="L17" s="91"/>
    </row>
    <row r="18" spans="1:12" ht="18.75" customHeight="1" x14ac:dyDescent="0.25">
      <c r="B18" s="172" t="s">
        <v>138</v>
      </c>
      <c r="C18" s="172"/>
      <c r="D18" s="172"/>
      <c r="E18" s="120">
        <v>10</v>
      </c>
      <c r="F18" s="117">
        <v>45</v>
      </c>
      <c r="H18" s="84"/>
      <c r="I18" s="80"/>
      <c r="J18" s="80"/>
      <c r="K18" s="80"/>
      <c r="L18" s="90"/>
    </row>
    <row r="19" spans="1:12" ht="18.75" customHeight="1" x14ac:dyDescent="0.25">
      <c r="B19" s="172" t="s">
        <v>135</v>
      </c>
      <c r="C19" s="172"/>
      <c r="D19" s="172"/>
      <c r="E19" s="120">
        <v>11</v>
      </c>
      <c r="F19" s="117">
        <v>42</v>
      </c>
      <c r="H19" s="84"/>
      <c r="I19" s="80"/>
      <c r="J19" s="81"/>
      <c r="K19" s="80"/>
      <c r="L19" s="90"/>
    </row>
    <row r="20" spans="1:12" ht="18.75" customHeight="1" thickBot="1" x14ac:dyDescent="0.3">
      <c r="B20" s="172" t="s">
        <v>136</v>
      </c>
      <c r="C20" s="172"/>
      <c r="D20" s="172"/>
      <c r="E20" s="120">
        <v>10</v>
      </c>
      <c r="F20" s="117">
        <v>39</v>
      </c>
      <c r="H20" s="92"/>
      <c r="I20" s="93"/>
      <c r="J20" s="94"/>
      <c r="K20" s="93"/>
      <c r="L20" s="95"/>
    </row>
    <row r="21" spans="1:12" ht="18.75" customHeight="1" x14ac:dyDescent="0.25">
      <c r="B21" s="172" t="s">
        <v>338</v>
      </c>
      <c r="C21" s="172"/>
      <c r="D21" s="172"/>
      <c r="E21" s="120">
        <v>10</v>
      </c>
      <c r="F21" s="117">
        <v>37</v>
      </c>
    </row>
    <row r="22" spans="1:12" ht="18.75" customHeight="1" x14ac:dyDescent="0.25">
      <c r="B22" s="172" t="s">
        <v>132</v>
      </c>
      <c r="C22" s="172"/>
      <c r="D22" s="172"/>
      <c r="E22" s="120">
        <v>11</v>
      </c>
      <c r="F22" s="117">
        <v>37</v>
      </c>
    </row>
    <row r="23" spans="1:12" ht="18.75" hidden="1" customHeight="1" x14ac:dyDescent="0.25">
      <c r="B23" s="183" t="s">
        <v>111</v>
      </c>
      <c r="C23" s="183"/>
      <c r="D23" s="183"/>
      <c r="E23" s="62">
        <v>2</v>
      </c>
      <c r="F23" s="58">
        <v>3</v>
      </c>
    </row>
    <row r="24" spans="1:12" ht="18.75" hidden="1" customHeight="1" x14ac:dyDescent="0.25">
      <c r="B24" s="183" t="s">
        <v>112</v>
      </c>
      <c r="C24" s="183"/>
      <c r="D24" s="183"/>
      <c r="E24" s="62">
        <v>2</v>
      </c>
      <c r="F24" s="58">
        <v>3</v>
      </c>
    </row>
    <row r="25" spans="1:12" ht="18.75" hidden="1" customHeight="1" x14ac:dyDescent="0.25">
      <c r="B25" s="183" t="s">
        <v>55</v>
      </c>
      <c r="C25" s="183"/>
      <c r="D25" s="183"/>
      <c r="E25" s="62">
        <v>2</v>
      </c>
      <c r="F25" s="58">
        <v>3</v>
      </c>
    </row>
    <row r="26" spans="1:12" ht="18.75" hidden="1" customHeight="1" x14ac:dyDescent="0.25">
      <c r="B26" s="183"/>
      <c r="C26" s="183"/>
      <c r="D26" s="183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354</v>
      </c>
      <c r="F28" s="129" t="s">
        <v>365</v>
      </c>
    </row>
    <row r="29" spans="1:12" ht="14.25" customHeight="1" x14ac:dyDescent="0.25">
      <c r="B29" s="131"/>
      <c r="C29" s="124"/>
      <c r="D29" s="113"/>
      <c r="E29" s="124"/>
      <c r="F29" s="129" t="s">
        <v>381</v>
      </c>
    </row>
    <row r="30" spans="1:12" ht="14.25" customHeight="1" x14ac:dyDescent="0.25">
      <c r="A30" s="66"/>
      <c r="B30" s="132"/>
      <c r="C30" s="124"/>
      <c r="D30" s="113"/>
      <c r="E30" s="123"/>
      <c r="F30" s="129"/>
    </row>
    <row r="31" spans="1:12" ht="14.25" customHeight="1" x14ac:dyDescent="0.25">
      <c r="A31" s="66"/>
      <c r="B31" s="132" t="s">
        <v>85</v>
      </c>
      <c r="C31" s="124"/>
      <c r="D31" s="125"/>
      <c r="E31" s="123">
        <v>13</v>
      </c>
      <c r="F31" s="129" t="s">
        <v>237</v>
      </c>
    </row>
    <row r="32" spans="1:12" ht="14.25" customHeight="1" x14ac:dyDescent="0.25">
      <c r="B32" s="133" t="s">
        <v>99</v>
      </c>
      <c r="C32" s="124"/>
      <c r="D32" s="125"/>
      <c r="E32" s="123">
        <v>25</v>
      </c>
      <c r="F32" s="129" t="s">
        <v>321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120</v>
      </c>
      <c r="F34" s="129" t="s">
        <v>366</v>
      </c>
    </row>
    <row r="35" spans="2:6" ht="14.25" customHeight="1" x14ac:dyDescent="0.25">
      <c r="B35" s="133" t="s">
        <v>100</v>
      </c>
      <c r="C35" s="124"/>
      <c r="D35" s="125"/>
      <c r="E35" s="123">
        <v>120</v>
      </c>
      <c r="F35" s="129" t="s">
        <v>141</v>
      </c>
    </row>
    <row r="36" spans="2:6" ht="14.25" customHeight="1" x14ac:dyDescent="0.25">
      <c r="B36" s="133"/>
      <c r="C36" s="124"/>
      <c r="D36" s="125"/>
      <c r="E36" s="123"/>
      <c r="F36" s="129"/>
    </row>
    <row r="37" spans="2:6" ht="14.25" customHeight="1" x14ac:dyDescent="0.25">
      <c r="B37" s="133" t="s">
        <v>91</v>
      </c>
      <c r="C37" s="124"/>
      <c r="D37" s="125"/>
      <c r="E37" s="123" t="s">
        <v>305</v>
      </c>
      <c r="F37" s="129" t="s">
        <v>149</v>
      </c>
    </row>
    <row r="38" spans="2:6" ht="14.25" customHeight="1" x14ac:dyDescent="0.25">
      <c r="B38" s="133"/>
      <c r="C38" s="124"/>
      <c r="D38" s="125"/>
      <c r="E38" s="128"/>
      <c r="F38" s="129"/>
    </row>
    <row r="39" spans="2:6" ht="14.25" customHeight="1" x14ac:dyDescent="0.25">
      <c r="B39" s="133" t="s">
        <v>192</v>
      </c>
      <c r="C39" s="124"/>
      <c r="D39" s="125"/>
      <c r="E39" s="128" t="s">
        <v>377</v>
      </c>
      <c r="F39" s="129" t="s">
        <v>154</v>
      </c>
    </row>
    <row r="40" spans="2:6" ht="14.25" customHeight="1" x14ac:dyDescent="0.25">
      <c r="B40" s="133"/>
      <c r="C40" s="124"/>
      <c r="D40" s="125"/>
      <c r="E40" s="128"/>
      <c r="F40" s="129"/>
    </row>
    <row r="41" spans="2:6" ht="14.25" customHeight="1" x14ac:dyDescent="0.25">
      <c r="B41" s="133" t="s">
        <v>193</v>
      </c>
      <c r="C41" s="124"/>
      <c r="D41" s="125"/>
      <c r="E41" s="128"/>
      <c r="F41" s="129" t="s">
        <v>367</v>
      </c>
    </row>
    <row r="42" spans="2:6" ht="14.25" customHeight="1" x14ac:dyDescent="0.25">
      <c r="B42" s="169"/>
      <c r="C42" s="124"/>
      <c r="D42" s="125"/>
      <c r="E42" s="128"/>
      <c r="F42" s="129" t="s">
        <v>378</v>
      </c>
    </row>
    <row r="43" spans="2:6" ht="14.25" customHeight="1" x14ac:dyDescent="0.25">
      <c r="B43" s="169" t="s">
        <v>374</v>
      </c>
      <c r="C43" s="124"/>
      <c r="D43" s="125"/>
      <c r="E43" s="128"/>
      <c r="F43" s="129" t="s">
        <v>357</v>
      </c>
    </row>
    <row r="44" spans="2:6" ht="14.25" customHeight="1" x14ac:dyDescent="0.25">
      <c r="B44" s="169" t="s">
        <v>372</v>
      </c>
      <c r="C44" s="127"/>
      <c r="D44" s="125"/>
      <c r="E44" s="126"/>
      <c r="F44" s="114" t="s">
        <v>379</v>
      </c>
    </row>
    <row r="45" spans="2:6" ht="14.25" customHeight="1" x14ac:dyDescent="0.25">
      <c r="B45" s="169" t="s">
        <v>373</v>
      </c>
      <c r="C45" s="127"/>
      <c r="D45" s="125"/>
      <c r="E45" s="126"/>
      <c r="F45" s="114" t="s">
        <v>380</v>
      </c>
    </row>
    <row r="46" spans="2:6" ht="14.25" customHeight="1" x14ac:dyDescent="0.25">
      <c r="B46" s="112"/>
      <c r="C46" s="112"/>
      <c r="D46" s="112"/>
      <c r="E46" s="112"/>
      <c r="F46" s="114" t="s">
        <v>369</v>
      </c>
    </row>
    <row r="47" spans="2:6" ht="14.25" customHeight="1" x14ac:dyDescent="0.25">
      <c r="B47" s="112"/>
      <c r="C47" s="112"/>
      <c r="D47" s="112"/>
      <c r="E47" s="112"/>
      <c r="F47" s="114" t="s">
        <v>382</v>
      </c>
    </row>
    <row r="48" spans="2:6" ht="14.25" customHeight="1" x14ac:dyDescent="0.25">
      <c r="B48" s="112"/>
      <c r="C48" s="112"/>
      <c r="D48" s="112"/>
      <c r="E48" s="112"/>
      <c r="F48" s="114" t="s">
        <v>383</v>
      </c>
    </row>
    <row r="49" spans="2:6" ht="26.25" customHeight="1" x14ac:dyDescent="0.25">
      <c r="B49" s="184"/>
      <c r="C49" s="185"/>
      <c r="D49" s="185"/>
      <c r="E49" s="185"/>
      <c r="F49" s="185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M49"/>
  <sheetViews>
    <sheetView topLeftCell="B10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8" t="s">
        <v>207</v>
      </c>
      <c r="C1" s="178"/>
      <c r="D1" s="178"/>
      <c r="E1" s="178"/>
      <c r="F1" s="178"/>
      <c r="H1" s="179" t="s">
        <v>107</v>
      </c>
      <c r="I1" s="179"/>
      <c r="J1" s="179"/>
      <c r="K1" s="179"/>
      <c r="L1" s="179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0" t="s">
        <v>80</v>
      </c>
      <c r="C3" s="180"/>
      <c r="D3" s="180"/>
      <c r="E3" s="180"/>
      <c r="F3" s="180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1" t="s">
        <v>71</v>
      </c>
      <c r="C5" s="181"/>
      <c r="D5" s="56" t="s">
        <v>78</v>
      </c>
      <c r="E5" s="182">
        <v>46062</v>
      </c>
      <c r="F5" s="182"/>
      <c r="H5" s="84"/>
      <c r="I5" s="80"/>
      <c r="J5" s="81"/>
      <c r="K5" s="81"/>
      <c r="L5" s="85"/>
    </row>
    <row r="6" spans="2:13" x14ac:dyDescent="0.25">
      <c r="C6" s="177"/>
      <c r="D6" s="177"/>
      <c r="E6" s="177"/>
      <c r="H6" s="86"/>
      <c r="I6" s="87"/>
      <c r="J6" s="81"/>
      <c r="K6" s="81"/>
      <c r="L6" s="85"/>
    </row>
    <row r="7" spans="2:13" ht="14.25" customHeight="1" x14ac:dyDescent="0.25">
      <c r="B7" s="166" t="s">
        <v>132</v>
      </c>
      <c r="C7" s="58">
        <v>5</v>
      </c>
      <c r="D7" s="58" t="s">
        <v>79</v>
      </c>
      <c r="E7" s="58">
        <v>4</v>
      </c>
      <c r="F7" s="166" t="s">
        <v>135</v>
      </c>
      <c r="H7" s="88"/>
      <c r="I7" s="89"/>
      <c r="J7" s="81"/>
      <c r="K7" s="81"/>
      <c r="L7" s="85"/>
    </row>
    <row r="8" spans="2:13" ht="14.25" customHeight="1" x14ac:dyDescent="0.25">
      <c r="B8" s="166" t="s">
        <v>137</v>
      </c>
      <c r="C8" s="58">
        <v>3</v>
      </c>
      <c r="D8" s="58" t="s">
        <v>79</v>
      </c>
      <c r="E8" s="58">
        <v>6</v>
      </c>
      <c r="F8" s="166" t="s">
        <v>133</v>
      </c>
      <c r="H8" s="88"/>
      <c r="I8" s="89"/>
      <c r="J8" s="81"/>
      <c r="K8" s="81"/>
      <c r="L8" s="85"/>
    </row>
    <row r="9" spans="2:13" ht="14.25" customHeight="1" x14ac:dyDescent="0.25">
      <c r="B9" s="166" t="s">
        <v>134</v>
      </c>
      <c r="C9" s="58">
        <v>6</v>
      </c>
      <c r="D9" s="58" t="s">
        <v>79</v>
      </c>
      <c r="E9" s="58">
        <v>3</v>
      </c>
      <c r="F9" s="166" t="s">
        <v>136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0</v>
      </c>
      <c r="D10" s="58" t="s">
        <v>79</v>
      </c>
      <c r="E10" s="58">
        <v>0</v>
      </c>
      <c r="F10" s="166" t="s">
        <v>139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66" t="s">
        <v>138</v>
      </c>
      <c r="C11" s="58">
        <v>0</v>
      </c>
      <c r="D11" s="58" t="s">
        <v>79</v>
      </c>
      <c r="E11" s="58" t="s">
        <v>78</v>
      </c>
      <c r="F11" s="166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67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167"/>
      <c r="D13" s="167"/>
      <c r="E13" s="167"/>
      <c r="F13" s="60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25">
      <c r="B15" s="168" t="s">
        <v>139</v>
      </c>
      <c r="C15" s="168"/>
      <c r="D15" s="168"/>
      <c r="E15" s="120">
        <v>9</v>
      </c>
      <c r="F15" s="120">
        <v>59</v>
      </c>
      <c r="H15" s="84"/>
      <c r="I15" s="80"/>
      <c r="J15" s="80"/>
      <c r="K15" s="80"/>
      <c r="L15" s="90"/>
    </row>
    <row r="16" spans="2:13" ht="18.75" customHeight="1" x14ac:dyDescent="0.25">
      <c r="B16" s="168" t="s">
        <v>134</v>
      </c>
      <c r="C16" s="168"/>
      <c r="D16" s="168"/>
      <c r="E16" s="120">
        <v>10</v>
      </c>
      <c r="F16" s="120">
        <v>56</v>
      </c>
      <c r="H16" s="84"/>
      <c r="I16" s="80"/>
      <c r="J16" s="81"/>
      <c r="K16" s="82"/>
      <c r="L16" s="91"/>
    </row>
    <row r="17" spans="1:12" ht="18.75" customHeight="1" x14ac:dyDescent="0.25">
      <c r="B17" s="168" t="s">
        <v>138</v>
      </c>
      <c r="C17" s="168"/>
      <c r="D17" s="168"/>
      <c r="E17" s="120">
        <v>9</v>
      </c>
      <c r="F17" s="117">
        <v>44</v>
      </c>
      <c r="H17" s="84"/>
      <c r="I17" s="80"/>
      <c r="J17" s="81"/>
      <c r="K17" s="82"/>
      <c r="L17" s="91"/>
    </row>
    <row r="18" spans="1:12" ht="18.75" customHeight="1" x14ac:dyDescent="0.25">
      <c r="B18" s="168" t="s">
        <v>137</v>
      </c>
      <c r="C18" s="168"/>
      <c r="D18" s="168"/>
      <c r="E18" s="120">
        <v>9</v>
      </c>
      <c r="F18" s="117">
        <v>41</v>
      </c>
      <c r="H18" s="84"/>
      <c r="I18" s="80"/>
      <c r="J18" s="80"/>
      <c r="K18" s="80"/>
      <c r="L18" s="90"/>
    </row>
    <row r="19" spans="1:12" ht="18.75" customHeight="1" x14ac:dyDescent="0.25">
      <c r="B19" s="168" t="s">
        <v>135</v>
      </c>
      <c r="C19" s="168"/>
      <c r="D19" s="168"/>
      <c r="E19" s="120">
        <v>10</v>
      </c>
      <c r="F19" s="117">
        <v>38</v>
      </c>
      <c r="H19" s="84"/>
      <c r="I19" s="80"/>
      <c r="J19" s="81"/>
      <c r="K19" s="80"/>
      <c r="L19" s="90"/>
    </row>
    <row r="20" spans="1:12" ht="18.75" customHeight="1" thickBot="1" x14ac:dyDescent="0.3">
      <c r="B20" s="168" t="s">
        <v>338</v>
      </c>
      <c r="C20" s="168"/>
      <c r="D20" s="168"/>
      <c r="E20" s="120">
        <v>10</v>
      </c>
      <c r="F20" s="117">
        <v>37</v>
      </c>
      <c r="H20" s="92"/>
      <c r="I20" s="93"/>
      <c r="J20" s="94"/>
      <c r="K20" s="93"/>
      <c r="L20" s="95"/>
    </row>
    <row r="21" spans="1:12" ht="18.75" customHeight="1" x14ac:dyDescent="0.25">
      <c r="B21" s="168" t="s">
        <v>132</v>
      </c>
      <c r="C21" s="168"/>
      <c r="D21" s="168"/>
      <c r="E21" s="120">
        <v>10</v>
      </c>
      <c r="F21" s="117">
        <v>34</v>
      </c>
    </row>
    <row r="22" spans="1:12" ht="18.75" customHeight="1" x14ac:dyDescent="0.25">
      <c r="B22" s="168" t="s">
        <v>136</v>
      </c>
      <c r="C22" s="168"/>
      <c r="D22" s="168"/>
      <c r="E22" s="120">
        <v>9</v>
      </c>
      <c r="F22" s="117">
        <v>33</v>
      </c>
    </row>
    <row r="23" spans="1:12" ht="18.75" hidden="1" customHeight="1" x14ac:dyDescent="0.25">
      <c r="B23" s="183" t="s">
        <v>111</v>
      </c>
      <c r="C23" s="183"/>
      <c r="D23" s="183"/>
      <c r="E23" s="62">
        <v>2</v>
      </c>
      <c r="F23" s="58">
        <v>3</v>
      </c>
    </row>
    <row r="24" spans="1:12" ht="18.75" hidden="1" customHeight="1" x14ac:dyDescent="0.25">
      <c r="B24" s="183" t="s">
        <v>112</v>
      </c>
      <c r="C24" s="183"/>
      <c r="D24" s="183"/>
      <c r="E24" s="62">
        <v>2</v>
      </c>
      <c r="F24" s="58">
        <v>3</v>
      </c>
    </row>
    <row r="25" spans="1:12" ht="18.75" hidden="1" customHeight="1" x14ac:dyDescent="0.25">
      <c r="B25" s="183" t="s">
        <v>55</v>
      </c>
      <c r="C25" s="183"/>
      <c r="D25" s="183"/>
      <c r="E25" s="62">
        <v>2</v>
      </c>
      <c r="F25" s="58">
        <v>3</v>
      </c>
    </row>
    <row r="26" spans="1:12" ht="18.75" hidden="1" customHeight="1" x14ac:dyDescent="0.25">
      <c r="B26" s="183"/>
      <c r="C26" s="183"/>
      <c r="D26" s="183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354</v>
      </c>
      <c r="F28" s="129" t="s">
        <v>365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321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120</v>
      </c>
      <c r="F33" s="129" t="s">
        <v>366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305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355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367</v>
      </c>
    </row>
    <row r="41" spans="2:6" ht="14.25" customHeight="1" x14ac:dyDescent="0.25">
      <c r="B41" s="133"/>
      <c r="C41" s="124"/>
      <c r="D41" s="125"/>
      <c r="E41" s="128"/>
      <c r="F41" s="129" t="s">
        <v>356</v>
      </c>
    </row>
    <row r="42" spans="2:6" ht="14.25" customHeight="1" x14ac:dyDescent="0.25">
      <c r="B42" s="169" t="s">
        <v>374</v>
      </c>
      <c r="C42" s="124"/>
      <c r="D42" s="125"/>
      <c r="E42" s="128"/>
      <c r="F42" s="129" t="s">
        <v>357</v>
      </c>
    </row>
    <row r="43" spans="2:6" ht="14.25" customHeight="1" x14ac:dyDescent="0.25">
      <c r="B43" s="169" t="s">
        <v>372</v>
      </c>
      <c r="C43" s="124"/>
      <c r="D43" s="125"/>
      <c r="E43" s="128"/>
      <c r="F43" s="114" t="s">
        <v>358</v>
      </c>
    </row>
    <row r="44" spans="2:6" ht="14.25" customHeight="1" x14ac:dyDescent="0.25">
      <c r="B44" s="169" t="s">
        <v>373</v>
      </c>
      <c r="C44" s="127"/>
      <c r="D44" s="125"/>
      <c r="E44" s="126"/>
      <c r="F44" s="114" t="s">
        <v>368</v>
      </c>
    </row>
    <row r="45" spans="2:6" ht="14.25" customHeight="1" x14ac:dyDescent="0.25">
      <c r="B45" s="126"/>
      <c r="C45" s="127"/>
      <c r="D45" s="125"/>
      <c r="E45" s="126"/>
      <c r="F45" s="114" t="s">
        <v>369</v>
      </c>
    </row>
    <row r="46" spans="2:6" ht="14.25" customHeight="1" x14ac:dyDescent="0.25">
      <c r="B46" s="112"/>
      <c r="C46" s="112"/>
      <c r="D46" s="112"/>
      <c r="E46" s="112"/>
      <c r="F46" s="114" t="s">
        <v>370</v>
      </c>
    </row>
    <row r="47" spans="2:6" ht="14.25" customHeight="1" x14ac:dyDescent="0.25">
      <c r="B47" s="112"/>
      <c r="C47" s="112"/>
      <c r="D47" s="112"/>
      <c r="E47" s="112"/>
      <c r="F47" s="114" t="s">
        <v>371</v>
      </c>
    </row>
    <row r="48" spans="2:6" ht="14.25" customHeight="1" x14ac:dyDescent="0.25">
      <c r="B48" s="112"/>
      <c r="C48" s="112"/>
      <c r="D48" s="112"/>
      <c r="E48" s="112"/>
      <c r="F48" s="114" t="s">
        <v>363</v>
      </c>
    </row>
    <row r="49" spans="2:6" ht="26.25" customHeight="1" x14ac:dyDescent="0.25">
      <c r="B49" s="184"/>
      <c r="C49" s="185"/>
      <c r="D49" s="185"/>
      <c r="E49" s="185"/>
      <c r="F49" s="185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8" t="s">
        <v>207</v>
      </c>
      <c r="C1" s="178"/>
      <c r="D1" s="178"/>
      <c r="E1" s="178"/>
      <c r="F1" s="178"/>
      <c r="H1" s="179" t="s">
        <v>107</v>
      </c>
      <c r="I1" s="179"/>
      <c r="J1" s="179"/>
      <c r="K1" s="179"/>
      <c r="L1" s="179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0" t="s">
        <v>80</v>
      </c>
      <c r="C3" s="180"/>
      <c r="D3" s="180"/>
      <c r="E3" s="180"/>
      <c r="F3" s="180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1" t="s">
        <v>70</v>
      </c>
      <c r="C5" s="181"/>
      <c r="D5" s="56" t="s">
        <v>78</v>
      </c>
      <c r="E5" s="182" t="s">
        <v>353</v>
      </c>
      <c r="F5" s="182"/>
      <c r="H5" s="84"/>
      <c r="I5" s="80"/>
      <c r="J5" s="81"/>
      <c r="K5" s="81"/>
      <c r="L5" s="85"/>
    </row>
    <row r="6" spans="2:13" x14ac:dyDescent="0.25">
      <c r="C6" s="177"/>
      <c r="D6" s="177"/>
      <c r="E6" s="177"/>
      <c r="H6" s="86"/>
      <c r="I6" s="87"/>
      <c r="J6" s="81"/>
      <c r="K6" s="81"/>
      <c r="L6" s="85"/>
    </row>
    <row r="7" spans="2:13" ht="14.25" customHeight="1" x14ac:dyDescent="0.25">
      <c r="B7" s="164" t="s">
        <v>139</v>
      </c>
      <c r="C7" s="58">
        <v>7</v>
      </c>
      <c r="D7" s="58" t="s">
        <v>79</v>
      </c>
      <c r="E7" s="58">
        <v>2</v>
      </c>
      <c r="F7" s="164" t="s">
        <v>137</v>
      </c>
      <c r="H7" s="88"/>
      <c r="I7" s="89"/>
      <c r="J7" s="81"/>
      <c r="K7" s="81"/>
      <c r="L7" s="85"/>
    </row>
    <row r="8" spans="2:13" ht="14.25" customHeight="1" x14ac:dyDescent="0.25">
      <c r="B8" s="164" t="s">
        <v>133</v>
      </c>
      <c r="C8" s="58">
        <v>4</v>
      </c>
      <c r="D8" s="58" t="s">
        <v>79</v>
      </c>
      <c r="E8" s="58">
        <v>5</v>
      </c>
      <c r="F8" s="164" t="s">
        <v>135</v>
      </c>
      <c r="H8" s="88"/>
      <c r="I8" s="89"/>
      <c r="J8" s="81"/>
      <c r="K8" s="81"/>
      <c r="L8" s="85"/>
    </row>
    <row r="9" spans="2:13" ht="14.25" customHeight="1" x14ac:dyDescent="0.25">
      <c r="B9" s="164" t="s">
        <v>136</v>
      </c>
      <c r="C9" s="58">
        <v>4</v>
      </c>
      <c r="D9" s="58" t="s">
        <v>79</v>
      </c>
      <c r="E9" s="58">
        <v>5</v>
      </c>
      <c r="F9" s="164" t="s">
        <v>138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134</v>
      </c>
      <c r="C10" s="58">
        <v>5</v>
      </c>
      <c r="D10" s="58" t="s">
        <v>79</v>
      </c>
      <c r="E10" s="58">
        <v>4</v>
      </c>
      <c r="F10" s="164" t="s">
        <v>132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64" t="s">
        <v>167</v>
      </c>
      <c r="C11" s="58">
        <v>0</v>
      </c>
      <c r="D11" s="58" t="s">
        <v>79</v>
      </c>
      <c r="E11" s="58" t="s">
        <v>78</v>
      </c>
      <c r="F11" s="164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63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163"/>
      <c r="D13" s="163"/>
      <c r="E13" s="163"/>
      <c r="F13" s="60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25">
      <c r="B15" s="165" t="s">
        <v>139</v>
      </c>
      <c r="C15" s="165"/>
      <c r="D15" s="165"/>
      <c r="E15" s="120">
        <v>9</v>
      </c>
      <c r="F15" s="120">
        <v>59</v>
      </c>
      <c r="H15" s="84"/>
      <c r="I15" s="80"/>
      <c r="J15" s="80"/>
      <c r="K15" s="80"/>
      <c r="L15" s="90"/>
    </row>
    <row r="16" spans="2:13" ht="18.75" customHeight="1" x14ac:dyDescent="0.25">
      <c r="B16" s="165" t="s">
        <v>134</v>
      </c>
      <c r="C16" s="165"/>
      <c r="D16" s="165"/>
      <c r="E16" s="120">
        <v>9</v>
      </c>
      <c r="F16" s="120">
        <v>50</v>
      </c>
      <c r="H16" s="84"/>
      <c r="I16" s="80"/>
      <c r="J16" s="81"/>
      <c r="K16" s="82"/>
      <c r="L16" s="91"/>
    </row>
    <row r="17" spans="1:12" ht="18.75" customHeight="1" x14ac:dyDescent="0.25">
      <c r="B17" s="165" t="s">
        <v>138</v>
      </c>
      <c r="C17" s="165"/>
      <c r="D17" s="165"/>
      <c r="E17" s="120">
        <v>9</v>
      </c>
      <c r="F17" s="117">
        <v>44</v>
      </c>
      <c r="H17" s="84"/>
      <c r="I17" s="80"/>
      <c r="J17" s="81"/>
      <c r="K17" s="82"/>
      <c r="L17" s="91"/>
    </row>
    <row r="18" spans="1:12" ht="18.75" customHeight="1" x14ac:dyDescent="0.25">
      <c r="B18" s="165" t="s">
        <v>137</v>
      </c>
      <c r="C18" s="165"/>
      <c r="D18" s="165"/>
      <c r="E18" s="120">
        <v>8</v>
      </c>
      <c r="F18" s="117">
        <v>38</v>
      </c>
      <c r="H18" s="84"/>
      <c r="I18" s="80"/>
      <c r="J18" s="80"/>
      <c r="K18" s="80"/>
      <c r="L18" s="90"/>
    </row>
    <row r="19" spans="1:12" ht="18.75" customHeight="1" x14ac:dyDescent="0.25">
      <c r="B19" s="165" t="s">
        <v>135</v>
      </c>
      <c r="C19" s="165"/>
      <c r="D19" s="165"/>
      <c r="E19" s="120">
        <v>9</v>
      </c>
      <c r="F19" s="117">
        <v>34</v>
      </c>
      <c r="H19" s="84"/>
      <c r="I19" s="80"/>
      <c r="J19" s="81"/>
      <c r="K19" s="80"/>
      <c r="L19" s="90"/>
    </row>
    <row r="20" spans="1:12" ht="18.75" customHeight="1" thickBot="1" x14ac:dyDescent="0.3">
      <c r="B20" s="165" t="s">
        <v>338</v>
      </c>
      <c r="C20" s="165"/>
      <c r="D20" s="165"/>
      <c r="E20" s="120">
        <v>9</v>
      </c>
      <c r="F20" s="117">
        <v>31</v>
      </c>
      <c r="H20" s="92"/>
      <c r="I20" s="93"/>
      <c r="J20" s="94"/>
      <c r="K20" s="93"/>
      <c r="L20" s="95"/>
    </row>
    <row r="21" spans="1:12" ht="18.75" customHeight="1" x14ac:dyDescent="0.25">
      <c r="B21" s="165" t="s">
        <v>136</v>
      </c>
      <c r="C21" s="165"/>
      <c r="D21" s="165"/>
      <c r="E21" s="120">
        <v>8</v>
      </c>
      <c r="F21" s="117">
        <v>30</v>
      </c>
    </row>
    <row r="22" spans="1:12" ht="18.75" customHeight="1" x14ac:dyDescent="0.25">
      <c r="B22" s="165" t="s">
        <v>132</v>
      </c>
      <c r="C22" s="165"/>
      <c r="D22" s="165"/>
      <c r="E22" s="120">
        <v>9</v>
      </c>
      <c r="F22" s="117">
        <v>29</v>
      </c>
    </row>
    <row r="23" spans="1:12" ht="18.75" hidden="1" customHeight="1" x14ac:dyDescent="0.25">
      <c r="B23" s="183" t="s">
        <v>111</v>
      </c>
      <c r="C23" s="183"/>
      <c r="D23" s="183"/>
      <c r="E23" s="62">
        <v>2</v>
      </c>
      <c r="F23" s="58">
        <v>3</v>
      </c>
    </row>
    <row r="24" spans="1:12" ht="18.75" hidden="1" customHeight="1" x14ac:dyDescent="0.25">
      <c r="B24" s="183" t="s">
        <v>112</v>
      </c>
      <c r="C24" s="183"/>
      <c r="D24" s="183"/>
      <c r="E24" s="62">
        <v>2</v>
      </c>
      <c r="F24" s="58">
        <v>3</v>
      </c>
    </row>
    <row r="25" spans="1:12" ht="18.75" hidden="1" customHeight="1" x14ac:dyDescent="0.25">
      <c r="B25" s="183" t="s">
        <v>55</v>
      </c>
      <c r="C25" s="183"/>
      <c r="D25" s="183"/>
      <c r="E25" s="62">
        <v>2</v>
      </c>
      <c r="F25" s="58">
        <v>3</v>
      </c>
    </row>
    <row r="26" spans="1:12" ht="18.75" hidden="1" customHeight="1" x14ac:dyDescent="0.25">
      <c r="B26" s="183"/>
      <c r="C26" s="183"/>
      <c r="D26" s="183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354</v>
      </c>
      <c r="F28" s="129" t="s">
        <v>154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321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191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289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355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345</v>
      </c>
    </row>
    <row r="41" spans="2:6" ht="14.25" customHeight="1" x14ac:dyDescent="0.25">
      <c r="B41" s="133"/>
      <c r="C41" s="124"/>
      <c r="D41" s="125"/>
      <c r="E41" s="128"/>
      <c r="F41" s="129" t="s">
        <v>356</v>
      </c>
    </row>
    <row r="42" spans="2:6" ht="14.25" customHeight="1" x14ac:dyDescent="0.25">
      <c r="B42" s="133"/>
      <c r="C42" s="124"/>
      <c r="D42" s="125"/>
      <c r="E42" s="128"/>
      <c r="F42" s="129" t="s">
        <v>357</v>
      </c>
    </row>
    <row r="43" spans="2:6" ht="14.25" customHeight="1" x14ac:dyDescent="0.25">
      <c r="B43" s="133"/>
      <c r="C43" s="124"/>
      <c r="D43" s="125"/>
      <c r="E43" s="128"/>
      <c r="F43" s="114" t="s">
        <v>358</v>
      </c>
    </row>
    <row r="44" spans="2:6" ht="14.25" customHeight="1" x14ac:dyDescent="0.25">
      <c r="B44" s="133"/>
      <c r="C44" s="127"/>
      <c r="D44" s="125"/>
      <c r="E44" s="126"/>
      <c r="F44" s="114" t="s">
        <v>359</v>
      </c>
    </row>
    <row r="45" spans="2:6" ht="14.25" customHeight="1" x14ac:dyDescent="0.25">
      <c r="B45" s="126"/>
      <c r="C45" s="127"/>
      <c r="D45" s="125"/>
      <c r="E45" s="126"/>
      <c r="F45" s="114" t="s">
        <v>360</v>
      </c>
    </row>
    <row r="46" spans="2:6" ht="14.25" customHeight="1" x14ac:dyDescent="0.25">
      <c r="B46" s="112"/>
      <c r="C46" s="112"/>
      <c r="D46" s="112"/>
      <c r="E46" s="112"/>
      <c r="F46" s="114" t="s">
        <v>361</v>
      </c>
    </row>
    <row r="47" spans="2:6" ht="14.25" customHeight="1" x14ac:dyDescent="0.25">
      <c r="B47" s="112"/>
      <c r="C47" s="112"/>
      <c r="D47" s="112"/>
      <c r="E47" s="112"/>
      <c r="F47" s="114" t="s">
        <v>362</v>
      </c>
    </row>
    <row r="48" spans="2:6" ht="14.25" customHeight="1" x14ac:dyDescent="0.25">
      <c r="B48" s="112"/>
      <c r="C48" s="112"/>
      <c r="D48" s="112"/>
      <c r="E48" s="112"/>
      <c r="F48" s="114" t="s">
        <v>363</v>
      </c>
    </row>
    <row r="49" spans="2:6" ht="26.25" customHeight="1" x14ac:dyDescent="0.25">
      <c r="B49" s="184"/>
      <c r="C49" s="185"/>
      <c r="D49" s="185"/>
      <c r="E49" s="185"/>
      <c r="F49" s="185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M49"/>
  <sheetViews>
    <sheetView topLeftCell="B10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8" t="s">
        <v>207</v>
      </c>
      <c r="C1" s="178"/>
      <c r="D1" s="178"/>
      <c r="E1" s="178"/>
      <c r="F1" s="178"/>
      <c r="H1" s="179" t="s">
        <v>107</v>
      </c>
      <c r="I1" s="179"/>
      <c r="J1" s="179"/>
      <c r="K1" s="179"/>
      <c r="L1" s="179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0" t="s">
        <v>80</v>
      </c>
      <c r="C3" s="180"/>
      <c r="D3" s="180"/>
      <c r="E3" s="180"/>
      <c r="F3" s="180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1" t="s">
        <v>69</v>
      </c>
      <c r="C5" s="181"/>
      <c r="D5" s="56" t="s">
        <v>78</v>
      </c>
      <c r="E5" s="182" t="s">
        <v>342</v>
      </c>
      <c r="F5" s="182"/>
      <c r="H5" s="84"/>
      <c r="I5" s="80"/>
      <c r="J5" s="81"/>
      <c r="K5" s="81"/>
      <c r="L5" s="85"/>
    </row>
    <row r="6" spans="2:13" x14ac:dyDescent="0.25">
      <c r="C6" s="177"/>
      <c r="D6" s="177"/>
      <c r="E6" s="177"/>
      <c r="H6" s="86"/>
      <c r="I6" s="87"/>
      <c r="J6" s="81"/>
      <c r="K6" s="81"/>
      <c r="L6" s="85"/>
    </row>
    <row r="7" spans="2:13" ht="14.25" customHeight="1" x14ac:dyDescent="0.25">
      <c r="B7" s="160" t="s">
        <v>132</v>
      </c>
      <c r="C7" s="58">
        <v>4</v>
      </c>
      <c r="D7" s="58" t="s">
        <v>79</v>
      </c>
      <c r="E7" s="58">
        <v>5</v>
      </c>
      <c r="F7" s="160" t="s">
        <v>133</v>
      </c>
      <c r="H7" s="88"/>
      <c r="I7" s="89"/>
      <c r="J7" s="81"/>
      <c r="K7" s="81"/>
      <c r="L7" s="85"/>
    </row>
    <row r="8" spans="2:13" ht="14.25" customHeight="1" x14ac:dyDescent="0.25">
      <c r="B8" s="160" t="s">
        <v>135</v>
      </c>
      <c r="C8" s="58">
        <v>2</v>
      </c>
      <c r="D8" s="58" t="s">
        <v>79</v>
      </c>
      <c r="E8" s="58">
        <v>7</v>
      </c>
      <c r="F8" s="160" t="s">
        <v>139</v>
      </c>
      <c r="H8" s="88"/>
      <c r="I8" s="89"/>
      <c r="J8" s="81"/>
      <c r="K8" s="81"/>
      <c r="L8" s="85"/>
    </row>
    <row r="9" spans="2:13" ht="14.25" customHeight="1" x14ac:dyDescent="0.25">
      <c r="B9" s="160" t="s">
        <v>138</v>
      </c>
      <c r="C9" s="58">
        <v>3</v>
      </c>
      <c r="D9" s="58" t="s">
        <v>79</v>
      </c>
      <c r="E9" s="58">
        <v>6</v>
      </c>
      <c r="F9" s="160" t="s">
        <v>134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137</v>
      </c>
      <c r="C10" s="58">
        <v>0</v>
      </c>
      <c r="D10" s="58" t="s">
        <v>79</v>
      </c>
      <c r="E10" s="58">
        <v>0</v>
      </c>
      <c r="F10" s="160" t="s">
        <v>140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60" t="s">
        <v>136</v>
      </c>
      <c r="C11" s="58">
        <v>0</v>
      </c>
      <c r="D11" s="58" t="s">
        <v>79</v>
      </c>
      <c r="E11" s="58" t="s">
        <v>78</v>
      </c>
      <c r="F11" s="160" t="s">
        <v>167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61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161"/>
      <c r="D13" s="161"/>
      <c r="E13" s="161"/>
      <c r="F13" s="60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25">
      <c r="B15" s="162" t="s">
        <v>139</v>
      </c>
      <c r="C15" s="162"/>
      <c r="D15" s="162"/>
      <c r="E15" s="120">
        <v>8</v>
      </c>
      <c r="F15" s="120">
        <v>52</v>
      </c>
      <c r="H15" s="84"/>
      <c r="I15" s="80"/>
      <c r="J15" s="80"/>
      <c r="K15" s="80"/>
      <c r="L15" s="90"/>
    </row>
    <row r="16" spans="2:13" ht="18.75" customHeight="1" x14ac:dyDescent="0.25">
      <c r="B16" s="162" t="s">
        <v>134</v>
      </c>
      <c r="C16" s="162"/>
      <c r="D16" s="162"/>
      <c r="E16" s="120">
        <v>8</v>
      </c>
      <c r="F16" s="120">
        <v>45</v>
      </c>
      <c r="H16" s="84"/>
      <c r="I16" s="80"/>
      <c r="J16" s="81"/>
      <c r="K16" s="82"/>
      <c r="L16" s="91"/>
    </row>
    <row r="17" spans="1:12" ht="18.75" customHeight="1" x14ac:dyDescent="0.25">
      <c r="B17" s="162" t="s">
        <v>138</v>
      </c>
      <c r="C17" s="162"/>
      <c r="D17" s="162"/>
      <c r="E17" s="120">
        <v>8</v>
      </c>
      <c r="F17" s="117">
        <v>39</v>
      </c>
      <c r="H17" s="84"/>
      <c r="I17" s="80"/>
      <c r="J17" s="81"/>
      <c r="K17" s="82"/>
      <c r="L17" s="91"/>
    </row>
    <row r="18" spans="1:12" ht="18.75" customHeight="1" x14ac:dyDescent="0.25">
      <c r="B18" s="162" t="s">
        <v>137</v>
      </c>
      <c r="C18" s="162"/>
      <c r="D18" s="162"/>
      <c r="E18" s="120">
        <v>7</v>
      </c>
      <c r="F18" s="117">
        <v>36</v>
      </c>
      <c r="H18" s="84"/>
      <c r="I18" s="80"/>
      <c r="J18" s="80"/>
      <c r="K18" s="80"/>
      <c r="L18" s="90"/>
    </row>
    <row r="19" spans="1:12" ht="18.75" customHeight="1" x14ac:dyDescent="0.25">
      <c r="B19" s="162" t="s">
        <v>135</v>
      </c>
      <c r="C19" s="162"/>
      <c r="D19" s="162"/>
      <c r="E19" s="120">
        <v>8</v>
      </c>
      <c r="F19" s="117">
        <v>29</v>
      </c>
      <c r="H19" s="84"/>
      <c r="I19" s="80"/>
      <c r="J19" s="81"/>
      <c r="K19" s="80"/>
      <c r="L19" s="90"/>
    </row>
    <row r="20" spans="1:12" ht="18.75" customHeight="1" thickBot="1" x14ac:dyDescent="0.3">
      <c r="B20" s="162" t="s">
        <v>136</v>
      </c>
      <c r="C20" s="162"/>
      <c r="D20" s="162"/>
      <c r="E20" s="120">
        <v>7</v>
      </c>
      <c r="F20" s="117">
        <v>26</v>
      </c>
      <c r="H20" s="92"/>
      <c r="I20" s="93"/>
      <c r="J20" s="94"/>
      <c r="K20" s="93"/>
      <c r="L20" s="95"/>
    </row>
    <row r="21" spans="1:12" ht="18.75" customHeight="1" x14ac:dyDescent="0.25">
      <c r="B21" s="162" t="s">
        <v>338</v>
      </c>
      <c r="C21" s="162"/>
      <c r="D21" s="162"/>
      <c r="E21" s="120">
        <v>8</v>
      </c>
      <c r="F21" s="117">
        <v>26</v>
      </c>
    </row>
    <row r="22" spans="1:12" ht="18.75" customHeight="1" x14ac:dyDescent="0.25">
      <c r="B22" s="162" t="s">
        <v>132</v>
      </c>
      <c r="C22" s="162"/>
      <c r="D22" s="162"/>
      <c r="E22" s="120">
        <v>8</v>
      </c>
      <c r="F22" s="117">
        <v>26</v>
      </c>
    </row>
    <row r="23" spans="1:12" ht="18.75" hidden="1" customHeight="1" x14ac:dyDescent="0.25">
      <c r="B23" s="183" t="s">
        <v>111</v>
      </c>
      <c r="C23" s="183"/>
      <c r="D23" s="183"/>
      <c r="E23" s="62">
        <v>2</v>
      </c>
      <c r="F23" s="58">
        <v>3</v>
      </c>
    </row>
    <row r="24" spans="1:12" ht="18.75" hidden="1" customHeight="1" x14ac:dyDescent="0.25">
      <c r="B24" s="183" t="s">
        <v>112</v>
      </c>
      <c r="C24" s="183"/>
      <c r="D24" s="183"/>
      <c r="E24" s="62">
        <v>2</v>
      </c>
      <c r="F24" s="58">
        <v>3</v>
      </c>
    </row>
    <row r="25" spans="1:12" ht="18.75" hidden="1" customHeight="1" x14ac:dyDescent="0.25">
      <c r="B25" s="183" t="s">
        <v>55</v>
      </c>
      <c r="C25" s="183"/>
      <c r="D25" s="183"/>
      <c r="E25" s="62">
        <v>2</v>
      </c>
      <c r="F25" s="58">
        <v>3</v>
      </c>
    </row>
    <row r="26" spans="1:12" ht="18.75" hidden="1" customHeight="1" x14ac:dyDescent="0.25">
      <c r="B26" s="183"/>
      <c r="C26" s="183"/>
      <c r="D26" s="183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320</v>
      </c>
      <c r="F28" s="129" t="s">
        <v>343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321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191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289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344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345</v>
      </c>
    </row>
    <row r="41" spans="2:6" ht="14.25" customHeight="1" x14ac:dyDescent="0.25">
      <c r="B41" s="133"/>
      <c r="C41" s="124"/>
      <c r="D41" s="125"/>
      <c r="E41" s="128"/>
      <c r="F41" s="129" t="s">
        <v>346</v>
      </c>
    </row>
    <row r="42" spans="2:6" ht="14.25" customHeight="1" x14ac:dyDescent="0.25">
      <c r="B42" s="133"/>
      <c r="C42" s="124"/>
      <c r="D42" s="125"/>
      <c r="E42" s="128"/>
      <c r="F42" s="129" t="s">
        <v>347</v>
      </c>
    </row>
    <row r="43" spans="2:6" ht="14.25" customHeight="1" x14ac:dyDescent="0.25">
      <c r="B43" s="133"/>
      <c r="C43" s="124"/>
      <c r="D43" s="125"/>
      <c r="E43" s="128"/>
      <c r="F43" s="114" t="s">
        <v>348</v>
      </c>
    </row>
    <row r="44" spans="2:6" ht="14.25" customHeight="1" x14ac:dyDescent="0.25">
      <c r="B44" s="133"/>
      <c r="C44" s="127"/>
      <c r="D44" s="125"/>
      <c r="E44" s="126"/>
      <c r="F44" s="114" t="s">
        <v>349</v>
      </c>
    </row>
    <row r="45" spans="2:6" ht="14.25" customHeight="1" x14ac:dyDescent="0.25">
      <c r="B45" s="126"/>
      <c r="C45" s="127"/>
      <c r="D45" s="125"/>
      <c r="E45" s="126"/>
      <c r="F45" s="114" t="s">
        <v>327</v>
      </c>
    </row>
    <row r="46" spans="2:6" ht="14.25" customHeight="1" x14ac:dyDescent="0.25">
      <c r="B46" s="112"/>
      <c r="C46" s="112"/>
      <c r="D46" s="112"/>
      <c r="E46" s="112"/>
      <c r="F46" s="114" t="s">
        <v>350</v>
      </c>
    </row>
    <row r="47" spans="2:6" ht="14.25" customHeight="1" x14ac:dyDescent="0.25">
      <c r="B47" s="112"/>
      <c r="C47" s="112"/>
      <c r="D47" s="112"/>
      <c r="E47" s="112"/>
      <c r="F47" s="114" t="s">
        <v>336</v>
      </c>
    </row>
    <row r="48" spans="2:6" ht="14.25" customHeight="1" x14ac:dyDescent="0.25">
      <c r="B48" s="112"/>
      <c r="C48" s="112"/>
      <c r="D48" s="112"/>
      <c r="E48" s="112"/>
      <c r="F48" s="114" t="s">
        <v>351</v>
      </c>
    </row>
    <row r="49" spans="2:6" ht="26.25" customHeight="1" x14ac:dyDescent="0.25">
      <c r="B49" s="184"/>
      <c r="C49" s="185"/>
      <c r="D49" s="185"/>
      <c r="E49" s="185"/>
      <c r="F49" s="185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8" t="s">
        <v>207</v>
      </c>
      <c r="C1" s="178"/>
      <c r="D1" s="178"/>
      <c r="E1" s="178"/>
      <c r="F1" s="178"/>
      <c r="H1" s="179" t="s">
        <v>107</v>
      </c>
      <c r="I1" s="179"/>
      <c r="J1" s="179"/>
      <c r="K1" s="179"/>
      <c r="L1" s="179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0" t="s">
        <v>80</v>
      </c>
      <c r="C3" s="180"/>
      <c r="D3" s="180"/>
      <c r="E3" s="180"/>
      <c r="F3" s="180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1" t="s">
        <v>68</v>
      </c>
      <c r="C5" s="181"/>
      <c r="D5" s="56" t="s">
        <v>78</v>
      </c>
      <c r="E5" s="182">
        <v>46027</v>
      </c>
      <c r="F5" s="182"/>
      <c r="H5" s="84"/>
      <c r="I5" s="80"/>
      <c r="J5" s="81"/>
      <c r="K5" s="81"/>
      <c r="L5" s="85"/>
    </row>
    <row r="6" spans="2:13" x14ac:dyDescent="0.25">
      <c r="C6" s="177"/>
      <c r="D6" s="177"/>
      <c r="E6" s="177"/>
      <c r="H6" s="86"/>
      <c r="I6" s="87"/>
      <c r="J6" s="81"/>
      <c r="K6" s="81"/>
      <c r="L6" s="85"/>
    </row>
    <row r="7" spans="2:13" ht="14.25" customHeight="1" x14ac:dyDescent="0.25">
      <c r="B7" s="158" t="s">
        <v>133</v>
      </c>
      <c r="C7" s="58">
        <v>2</v>
      </c>
      <c r="D7" s="58" t="s">
        <v>79</v>
      </c>
      <c r="E7" s="58">
        <v>7</v>
      </c>
      <c r="F7" s="158" t="s">
        <v>139</v>
      </c>
      <c r="H7" s="88"/>
      <c r="I7" s="89"/>
      <c r="J7" s="81"/>
      <c r="K7" s="81"/>
      <c r="L7" s="85"/>
    </row>
    <row r="8" spans="2:13" ht="14.25" customHeight="1" x14ac:dyDescent="0.25">
      <c r="B8" s="158" t="s">
        <v>138</v>
      </c>
      <c r="C8" s="58">
        <v>7</v>
      </c>
      <c r="D8" s="58" t="s">
        <v>79</v>
      </c>
      <c r="E8" s="58">
        <v>2</v>
      </c>
      <c r="F8" s="158" t="s">
        <v>132</v>
      </c>
      <c r="H8" s="88"/>
      <c r="I8" s="89"/>
      <c r="J8" s="81"/>
      <c r="K8" s="81"/>
      <c r="L8" s="85"/>
    </row>
    <row r="9" spans="2:13" ht="14.25" customHeight="1" x14ac:dyDescent="0.25">
      <c r="B9" s="158" t="s">
        <v>137</v>
      </c>
      <c r="C9" s="58">
        <v>5</v>
      </c>
      <c r="D9" s="58" t="s">
        <v>79</v>
      </c>
      <c r="E9" s="58">
        <v>4</v>
      </c>
      <c r="F9" s="158" t="s">
        <v>136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25">
      <c r="B10" s="62" t="s">
        <v>134</v>
      </c>
      <c r="C10" s="58">
        <v>0</v>
      </c>
      <c r="D10" s="58" t="s">
        <v>79</v>
      </c>
      <c r="E10" s="58">
        <v>0</v>
      </c>
      <c r="F10" s="158" t="s">
        <v>167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25">
      <c r="B11" s="158" t="s">
        <v>135</v>
      </c>
      <c r="C11" s="58">
        <v>0</v>
      </c>
      <c r="D11" s="58" t="s">
        <v>79</v>
      </c>
      <c r="E11" s="58" t="s">
        <v>78</v>
      </c>
      <c r="F11" s="158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57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/>
      <c r="F13" s="135"/>
      <c r="H13" s="84"/>
      <c r="I13" s="80"/>
      <c r="J13" s="81"/>
      <c r="K13" s="80"/>
      <c r="L13" s="90"/>
    </row>
    <row r="14" spans="2:13" ht="16.5" customHeight="1" x14ac:dyDescent="0.25">
      <c r="B14" s="119"/>
      <c r="C14" s="118"/>
      <c r="D14" s="118"/>
      <c r="E14" s="134" t="s">
        <v>208</v>
      </c>
      <c r="F14" s="135" t="s">
        <v>209</v>
      </c>
      <c r="H14" s="84"/>
      <c r="I14" s="80"/>
      <c r="J14" s="81"/>
      <c r="K14" s="80"/>
      <c r="L14" s="90"/>
    </row>
    <row r="15" spans="2:13" ht="18.75" customHeight="1" x14ac:dyDescent="0.25">
      <c r="B15" s="159" t="s">
        <v>139</v>
      </c>
      <c r="C15" s="159"/>
      <c r="D15" s="159"/>
      <c r="E15" s="120">
        <v>7</v>
      </c>
      <c r="F15" s="120">
        <v>45</v>
      </c>
      <c r="H15" s="84"/>
      <c r="I15" s="80"/>
      <c r="J15" s="80"/>
      <c r="K15" s="80"/>
      <c r="L15" s="90"/>
    </row>
    <row r="16" spans="2:13" ht="18.75" customHeight="1" x14ac:dyDescent="0.25">
      <c r="B16" s="159" t="s">
        <v>134</v>
      </c>
      <c r="C16" s="159"/>
      <c r="D16" s="159"/>
      <c r="E16" s="120">
        <v>7</v>
      </c>
      <c r="F16" s="120">
        <v>39</v>
      </c>
      <c r="H16" s="84"/>
      <c r="I16" s="80"/>
      <c r="J16" s="81"/>
      <c r="K16" s="82"/>
      <c r="L16" s="91"/>
    </row>
    <row r="17" spans="1:12" ht="18.75" customHeight="1" x14ac:dyDescent="0.25">
      <c r="B17" s="159" t="s">
        <v>137</v>
      </c>
      <c r="C17" s="159"/>
      <c r="D17" s="159"/>
      <c r="E17" s="120">
        <v>7</v>
      </c>
      <c r="F17" s="117">
        <v>36</v>
      </c>
      <c r="H17" s="84"/>
      <c r="I17" s="80"/>
      <c r="J17" s="81"/>
      <c r="K17" s="82"/>
      <c r="L17" s="91"/>
    </row>
    <row r="18" spans="1:12" ht="18.75" customHeight="1" x14ac:dyDescent="0.25">
      <c r="B18" s="159" t="s">
        <v>138</v>
      </c>
      <c r="C18" s="159"/>
      <c r="D18" s="159"/>
      <c r="E18" s="120">
        <v>7</v>
      </c>
      <c r="F18" s="117">
        <v>36</v>
      </c>
      <c r="H18" s="84"/>
      <c r="I18" s="80"/>
      <c r="J18" s="80"/>
      <c r="K18" s="80"/>
      <c r="L18" s="90"/>
    </row>
    <row r="19" spans="1:12" ht="18.75" customHeight="1" x14ac:dyDescent="0.25">
      <c r="B19" s="159" t="s">
        <v>135</v>
      </c>
      <c r="C19" s="159"/>
      <c r="D19" s="159"/>
      <c r="E19" s="120">
        <v>7</v>
      </c>
      <c r="F19" s="117">
        <v>27</v>
      </c>
      <c r="H19" s="84"/>
      <c r="I19" s="80"/>
      <c r="J19" s="81"/>
      <c r="K19" s="80"/>
      <c r="L19" s="90"/>
    </row>
    <row r="20" spans="1:12" ht="18.75" customHeight="1" thickBot="1" x14ac:dyDescent="0.3">
      <c r="B20" s="159" t="s">
        <v>136</v>
      </c>
      <c r="C20" s="159"/>
      <c r="D20" s="159"/>
      <c r="E20" s="120">
        <v>7</v>
      </c>
      <c r="F20" s="117">
        <v>26</v>
      </c>
      <c r="H20" s="92"/>
      <c r="I20" s="93"/>
      <c r="J20" s="94"/>
      <c r="K20" s="93"/>
      <c r="L20" s="95"/>
    </row>
    <row r="21" spans="1:12" ht="18.75" customHeight="1" x14ac:dyDescent="0.25">
      <c r="B21" s="159" t="s">
        <v>338</v>
      </c>
      <c r="C21" s="159"/>
      <c r="D21" s="159"/>
      <c r="E21" s="120">
        <v>7</v>
      </c>
      <c r="F21" s="117">
        <v>22</v>
      </c>
    </row>
    <row r="22" spans="1:12" ht="18.75" customHeight="1" x14ac:dyDescent="0.25">
      <c r="B22" s="159" t="s">
        <v>132</v>
      </c>
      <c r="C22" s="159"/>
      <c r="D22" s="159"/>
      <c r="E22" s="120">
        <v>7</v>
      </c>
      <c r="F22" s="117">
        <v>21</v>
      </c>
    </row>
    <row r="23" spans="1:12" ht="18.75" hidden="1" customHeight="1" x14ac:dyDescent="0.25">
      <c r="B23" s="183" t="s">
        <v>111</v>
      </c>
      <c r="C23" s="183"/>
      <c r="D23" s="183"/>
      <c r="E23" s="62">
        <v>2</v>
      </c>
      <c r="F23" s="58">
        <v>3</v>
      </c>
    </row>
    <row r="24" spans="1:12" ht="18.75" hidden="1" customHeight="1" x14ac:dyDescent="0.25">
      <c r="B24" s="183" t="s">
        <v>112</v>
      </c>
      <c r="C24" s="183"/>
      <c r="D24" s="183"/>
      <c r="E24" s="62">
        <v>2</v>
      </c>
      <c r="F24" s="58">
        <v>3</v>
      </c>
    </row>
    <row r="25" spans="1:12" ht="18.75" hidden="1" customHeight="1" x14ac:dyDescent="0.25">
      <c r="B25" s="183" t="s">
        <v>55</v>
      </c>
      <c r="C25" s="183"/>
      <c r="D25" s="183"/>
      <c r="E25" s="62">
        <v>2</v>
      </c>
      <c r="F25" s="58">
        <v>3</v>
      </c>
    </row>
    <row r="26" spans="1:12" ht="18.75" hidden="1" customHeight="1" x14ac:dyDescent="0.25">
      <c r="B26" s="183"/>
      <c r="C26" s="183"/>
      <c r="D26" s="183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320</v>
      </c>
      <c r="F28" s="129" t="s">
        <v>149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321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191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260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332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323</v>
      </c>
    </row>
    <row r="41" spans="2:6" ht="14.25" customHeight="1" x14ac:dyDescent="0.25">
      <c r="B41" s="133"/>
      <c r="C41" s="124"/>
      <c r="D41" s="125"/>
      <c r="E41" s="128"/>
      <c r="F41" s="129" t="s">
        <v>333</v>
      </c>
    </row>
    <row r="42" spans="2:6" ht="14.25" customHeight="1" x14ac:dyDescent="0.25">
      <c r="B42" s="133"/>
      <c r="C42" s="124"/>
      <c r="D42" s="125"/>
      <c r="E42" s="128"/>
      <c r="F42" s="129" t="s">
        <v>334</v>
      </c>
    </row>
    <row r="43" spans="2:6" ht="14.25" customHeight="1" x14ac:dyDescent="0.25">
      <c r="B43" s="133"/>
      <c r="C43" s="124"/>
      <c r="D43" s="125"/>
      <c r="E43" s="128"/>
      <c r="F43" s="114" t="s">
        <v>335</v>
      </c>
    </row>
    <row r="44" spans="2:6" ht="14.25" customHeight="1" x14ac:dyDescent="0.25">
      <c r="B44" s="133"/>
      <c r="C44" s="127"/>
      <c r="D44" s="125"/>
      <c r="E44" s="126"/>
      <c r="F44" s="114" t="s">
        <v>326</v>
      </c>
    </row>
    <row r="45" spans="2:6" ht="14.25" customHeight="1" x14ac:dyDescent="0.25">
      <c r="B45" s="126"/>
      <c r="C45" s="127"/>
      <c r="D45" s="125"/>
      <c r="E45" s="126"/>
      <c r="F45" s="114" t="s">
        <v>327</v>
      </c>
    </row>
    <row r="46" spans="2:6" ht="14.25" customHeight="1" x14ac:dyDescent="0.25">
      <c r="B46" s="112"/>
      <c r="C46" s="112"/>
      <c r="D46" s="112"/>
      <c r="E46" s="112"/>
      <c r="F46" s="114" t="s">
        <v>336</v>
      </c>
    </row>
    <row r="47" spans="2:6" ht="14.25" customHeight="1" x14ac:dyDescent="0.25">
      <c r="B47" s="112"/>
      <c r="C47" s="112"/>
      <c r="D47" s="112"/>
      <c r="E47" s="112"/>
      <c r="F47" s="114" t="s">
        <v>329</v>
      </c>
    </row>
    <row r="48" spans="2:6" ht="14.25" customHeight="1" x14ac:dyDescent="0.25">
      <c r="B48" s="112"/>
      <c r="C48" s="112"/>
      <c r="D48" s="112"/>
      <c r="E48" s="112"/>
      <c r="F48" s="114" t="s">
        <v>337</v>
      </c>
    </row>
    <row r="49" spans="2:6" ht="26.25" customHeight="1" x14ac:dyDescent="0.25">
      <c r="B49" s="184"/>
      <c r="C49" s="185"/>
      <c r="D49" s="185"/>
      <c r="E49" s="185"/>
      <c r="F49" s="185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M49"/>
  <sheetViews>
    <sheetView topLeftCell="B1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8" t="s">
        <v>207</v>
      </c>
      <c r="C1" s="178"/>
      <c r="D1" s="178"/>
      <c r="E1" s="178"/>
      <c r="F1" s="178"/>
      <c r="H1" s="179" t="s">
        <v>107</v>
      </c>
      <c r="I1" s="179"/>
      <c r="J1" s="179"/>
      <c r="K1" s="179"/>
      <c r="L1" s="179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0" t="s">
        <v>80</v>
      </c>
      <c r="C3" s="180"/>
      <c r="D3" s="180"/>
      <c r="E3" s="180"/>
      <c r="F3" s="180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1" t="s">
        <v>67</v>
      </c>
      <c r="C5" s="181"/>
      <c r="D5" s="56" t="s">
        <v>78</v>
      </c>
      <c r="E5" s="182">
        <v>45999</v>
      </c>
      <c r="F5" s="182"/>
      <c r="H5" s="84"/>
      <c r="I5" s="80"/>
      <c r="J5" s="81"/>
      <c r="K5" s="81"/>
      <c r="L5" s="85"/>
    </row>
    <row r="6" spans="2:13" x14ac:dyDescent="0.25">
      <c r="C6" s="177"/>
      <c r="D6" s="177"/>
      <c r="E6" s="177"/>
      <c r="H6" s="86"/>
      <c r="I6" s="87"/>
      <c r="J6" s="81"/>
      <c r="K6" s="81"/>
      <c r="L6" s="85"/>
    </row>
    <row r="7" spans="2:13" ht="14.25" customHeight="1" x14ac:dyDescent="0.25">
      <c r="B7" s="154" t="s">
        <v>132</v>
      </c>
      <c r="C7" s="58">
        <v>1</v>
      </c>
      <c r="D7" s="58" t="s">
        <v>79</v>
      </c>
      <c r="E7" s="58">
        <v>8</v>
      </c>
      <c r="F7" s="154" t="s">
        <v>139</v>
      </c>
      <c r="H7" s="88"/>
      <c r="I7" s="89"/>
      <c r="J7" s="81"/>
      <c r="K7" s="81"/>
      <c r="L7" s="85"/>
    </row>
    <row r="8" spans="2:13" ht="14.25" customHeight="1" x14ac:dyDescent="0.25">
      <c r="B8" s="154" t="s">
        <v>138</v>
      </c>
      <c r="C8" s="58">
        <v>5</v>
      </c>
      <c r="D8" s="58" t="s">
        <v>79</v>
      </c>
      <c r="E8" s="58">
        <v>4</v>
      </c>
      <c r="F8" s="154" t="s">
        <v>167</v>
      </c>
      <c r="H8" s="88"/>
      <c r="I8" s="89"/>
      <c r="J8" s="81"/>
      <c r="K8" s="81"/>
      <c r="L8" s="85"/>
    </row>
    <row r="9" spans="2:13" ht="14.25" customHeight="1" x14ac:dyDescent="0.25">
      <c r="B9" s="154" t="s">
        <v>134</v>
      </c>
      <c r="C9" s="58">
        <v>5</v>
      </c>
      <c r="D9" s="58" t="s">
        <v>79</v>
      </c>
      <c r="E9" s="58">
        <v>4</v>
      </c>
      <c r="F9" s="154" t="s">
        <v>137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136</v>
      </c>
      <c r="C10" s="58">
        <v>6</v>
      </c>
      <c r="D10" s="58" t="s">
        <v>79</v>
      </c>
      <c r="E10" s="58">
        <v>3</v>
      </c>
      <c r="F10" s="154" t="s">
        <v>135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54" t="s">
        <v>133</v>
      </c>
      <c r="C11" s="58">
        <v>0</v>
      </c>
      <c r="D11" s="58" t="s">
        <v>79</v>
      </c>
      <c r="E11" s="58" t="s">
        <v>78</v>
      </c>
      <c r="F11" s="154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55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56" t="s">
        <v>139</v>
      </c>
      <c r="C14" s="156"/>
      <c r="D14" s="156"/>
      <c r="E14" s="120">
        <v>7</v>
      </c>
      <c r="F14" s="120">
        <v>44</v>
      </c>
      <c r="H14" s="84"/>
      <c r="I14" s="80"/>
      <c r="J14" s="81"/>
      <c r="K14" s="80"/>
      <c r="L14" s="90"/>
    </row>
    <row r="15" spans="2:13" ht="18.75" customHeight="1" x14ac:dyDescent="0.25">
      <c r="B15" s="156" t="s">
        <v>134</v>
      </c>
      <c r="C15" s="156"/>
      <c r="D15" s="156"/>
      <c r="E15" s="120">
        <v>7</v>
      </c>
      <c r="F15" s="120">
        <v>39</v>
      </c>
      <c r="H15" s="84"/>
      <c r="I15" s="80"/>
      <c r="J15" s="80"/>
      <c r="K15" s="80"/>
      <c r="L15" s="90"/>
    </row>
    <row r="16" spans="2:13" ht="18.75" customHeight="1" x14ac:dyDescent="0.25">
      <c r="B16" s="156" t="s">
        <v>137</v>
      </c>
      <c r="C16" s="156"/>
      <c r="D16" s="156"/>
      <c r="E16" s="120">
        <v>7</v>
      </c>
      <c r="F16" s="117">
        <v>36</v>
      </c>
      <c r="H16" s="84"/>
      <c r="I16" s="80"/>
      <c r="J16" s="81"/>
      <c r="K16" s="82"/>
      <c r="L16" s="91"/>
    </row>
    <row r="17" spans="1:12" ht="18.75" customHeight="1" x14ac:dyDescent="0.25">
      <c r="B17" s="156" t="s">
        <v>138</v>
      </c>
      <c r="C17" s="156"/>
      <c r="D17" s="156"/>
      <c r="E17" s="120">
        <v>7</v>
      </c>
      <c r="F17" s="117">
        <v>34</v>
      </c>
      <c r="H17" s="84"/>
      <c r="I17" s="80"/>
      <c r="J17" s="81"/>
      <c r="K17" s="82"/>
      <c r="L17" s="91"/>
    </row>
    <row r="18" spans="1:12" ht="18.75" customHeight="1" x14ac:dyDescent="0.25">
      <c r="B18" s="156" t="s">
        <v>135</v>
      </c>
      <c r="C18" s="156"/>
      <c r="D18" s="156"/>
      <c r="E18" s="120">
        <v>8</v>
      </c>
      <c r="F18" s="117">
        <v>32</v>
      </c>
      <c r="H18" s="84"/>
      <c r="I18" s="80"/>
      <c r="J18" s="80"/>
      <c r="K18" s="80"/>
      <c r="L18" s="90"/>
    </row>
    <row r="19" spans="1:12" ht="18.75" customHeight="1" x14ac:dyDescent="0.25">
      <c r="B19" s="156" t="s">
        <v>167</v>
      </c>
      <c r="C19" s="156"/>
      <c r="D19" s="156"/>
      <c r="E19" s="120">
        <v>7</v>
      </c>
      <c r="F19" s="117">
        <v>30</v>
      </c>
      <c r="H19" s="84"/>
      <c r="I19" s="80"/>
      <c r="J19" s="81"/>
      <c r="K19" s="80"/>
      <c r="L19" s="90"/>
    </row>
    <row r="20" spans="1:12" ht="18.75" customHeight="1" thickBot="1" x14ac:dyDescent="0.3">
      <c r="B20" s="156" t="s">
        <v>136</v>
      </c>
      <c r="C20" s="156"/>
      <c r="D20" s="156"/>
      <c r="E20" s="120">
        <v>7</v>
      </c>
      <c r="F20" s="117">
        <v>26</v>
      </c>
      <c r="H20" s="92"/>
      <c r="I20" s="93"/>
      <c r="J20" s="94"/>
      <c r="K20" s="93"/>
      <c r="L20" s="95"/>
    </row>
    <row r="21" spans="1:12" ht="18.75" customHeight="1" x14ac:dyDescent="0.25">
      <c r="B21" s="156" t="s">
        <v>132</v>
      </c>
      <c r="C21" s="156"/>
      <c r="D21" s="156"/>
      <c r="E21" s="120">
        <v>7</v>
      </c>
      <c r="F21" s="117">
        <v>24</v>
      </c>
    </row>
    <row r="22" spans="1:12" ht="18.75" customHeight="1" x14ac:dyDescent="0.25">
      <c r="B22" s="156" t="s">
        <v>133</v>
      </c>
      <c r="C22" s="156"/>
      <c r="D22" s="156"/>
      <c r="E22" s="120">
        <v>7</v>
      </c>
      <c r="F22" s="117">
        <v>23</v>
      </c>
    </row>
    <row r="23" spans="1:12" ht="18.75" hidden="1" customHeight="1" x14ac:dyDescent="0.25">
      <c r="B23" s="183" t="s">
        <v>111</v>
      </c>
      <c r="C23" s="183"/>
      <c r="D23" s="183"/>
      <c r="E23" s="62">
        <v>2</v>
      </c>
      <c r="F23" s="58">
        <v>3</v>
      </c>
    </row>
    <row r="24" spans="1:12" ht="18.75" hidden="1" customHeight="1" x14ac:dyDescent="0.25">
      <c r="B24" s="183" t="s">
        <v>112</v>
      </c>
      <c r="C24" s="183"/>
      <c r="D24" s="183"/>
      <c r="E24" s="62">
        <v>2</v>
      </c>
      <c r="F24" s="58">
        <v>3</v>
      </c>
    </row>
    <row r="25" spans="1:12" ht="18.75" hidden="1" customHeight="1" x14ac:dyDescent="0.25">
      <c r="B25" s="183" t="s">
        <v>55</v>
      </c>
      <c r="C25" s="183"/>
      <c r="D25" s="183"/>
      <c r="E25" s="62">
        <v>2</v>
      </c>
      <c r="F25" s="58">
        <v>3</v>
      </c>
    </row>
    <row r="26" spans="1:12" ht="18.75" hidden="1" customHeight="1" x14ac:dyDescent="0.25">
      <c r="B26" s="183"/>
      <c r="C26" s="183"/>
      <c r="D26" s="183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320</v>
      </c>
      <c r="F28" s="129" t="s">
        <v>149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25</v>
      </c>
      <c r="F31" s="129" t="s">
        <v>321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260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322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323</v>
      </c>
    </row>
    <row r="41" spans="2:6" ht="14.25" customHeight="1" x14ac:dyDescent="0.25">
      <c r="B41" s="133"/>
      <c r="C41" s="124"/>
      <c r="D41" s="125"/>
      <c r="E41" s="128"/>
      <c r="F41" s="129" t="s">
        <v>324</v>
      </c>
    </row>
    <row r="42" spans="2:6" ht="14.25" customHeight="1" x14ac:dyDescent="0.25">
      <c r="B42" s="133"/>
      <c r="C42" s="124"/>
      <c r="D42" s="125"/>
      <c r="E42" s="128"/>
      <c r="F42" s="129" t="s">
        <v>270</v>
      </c>
    </row>
    <row r="43" spans="2:6" ht="14.25" customHeight="1" x14ac:dyDescent="0.25">
      <c r="B43" s="133"/>
      <c r="C43" s="124"/>
      <c r="D43" s="125"/>
      <c r="E43" s="128"/>
      <c r="F43" s="114" t="s">
        <v>325</v>
      </c>
    </row>
    <row r="44" spans="2:6" ht="14.25" customHeight="1" x14ac:dyDescent="0.25">
      <c r="B44" s="133"/>
      <c r="C44" s="127"/>
      <c r="D44" s="125"/>
      <c r="E44" s="126"/>
      <c r="F44" s="114" t="s">
        <v>326</v>
      </c>
    </row>
    <row r="45" spans="2:6" ht="14.25" customHeight="1" x14ac:dyDescent="0.25">
      <c r="B45" s="126"/>
      <c r="C45" s="127"/>
      <c r="D45" s="125"/>
      <c r="E45" s="126"/>
      <c r="F45" s="114" t="s">
        <v>327</v>
      </c>
    </row>
    <row r="46" spans="2:6" ht="14.25" customHeight="1" x14ac:dyDescent="0.25">
      <c r="B46" s="112"/>
      <c r="C46" s="112"/>
      <c r="D46" s="112"/>
      <c r="E46" s="112"/>
      <c r="F46" s="114" t="s">
        <v>328</v>
      </c>
    </row>
    <row r="47" spans="2:6" ht="14.25" customHeight="1" x14ac:dyDescent="0.25">
      <c r="B47" s="112"/>
      <c r="C47" s="112"/>
      <c r="D47" s="112"/>
      <c r="E47" s="112"/>
      <c r="F47" s="114" t="s">
        <v>329</v>
      </c>
    </row>
    <row r="48" spans="2:6" ht="14.25" customHeight="1" x14ac:dyDescent="0.25">
      <c r="B48" s="112"/>
      <c r="C48" s="112"/>
      <c r="D48" s="112"/>
      <c r="E48" s="112"/>
      <c r="F48" s="114" t="s">
        <v>330</v>
      </c>
    </row>
    <row r="49" spans="2:6" ht="26.25" customHeight="1" x14ac:dyDescent="0.25">
      <c r="B49" s="184"/>
      <c r="C49" s="185"/>
      <c r="D49" s="185"/>
      <c r="E49" s="185"/>
      <c r="F49" s="185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M49"/>
  <sheetViews>
    <sheetView topLeftCell="B13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8" t="s">
        <v>207</v>
      </c>
      <c r="C1" s="178"/>
      <c r="D1" s="178"/>
      <c r="E1" s="178"/>
      <c r="F1" s="178"/>
      <c r="H1" s="179" t="s">
        <v>107</v>
      </c>
      <c r="I1" s="179"/>
      <c r="J1" s="179"/>
      <c r="K1" s="179"/>
      <c r="L1" s="179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0" t="s">
        <v>80</v>
      </c>
      <c r="C3" s="180"/>
      <c r="D3" s="180"/>
      <c r="E3" s="180"/>
      <c r="F3" s="180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1" t="s">
        <v>66</v>
      </c>
      <c r="C5" s="181"/>
      <c r="D5" s="56" t="s">
        <v>78</v>
      </c>
      <c r="E5" s="182">
        <v>45669</v>
      </c>
      <c r="F5" s="182"/>
      <c r="H5" s="84"/>
      <c r="I5" s="80"/>
      <c r="J5" s="81"/>
      <c r="K5" s="81"/>
      <c r="L5" s="85"/>
    </row>
    <row r="6" spans="2:13" x14ac:dyDescent="0.25">
      <c r="C6" s="177"/>
      <c r="D6" s="177"/>
      <c r="E6" s="177"/>
      <c r="H6" s="86"/>
      <c r="I6" s="87"/>
      <c r="J6" s="81"/>
      <c r="K6" s="81"/>
      <c r="L6" s="85"/>
    </row>
    <row r="7" spans="2:13" ht="14.25" customHeight="1" x14ac:dyDescent="0.25">
      <c r="B7" s="151" t="s">
        <v>133</v>
      </c>
      <c r="C7" s="58">
        <v>3</v>
      </c>
      <c r="D7" s="58" t="s">
        <v>79</v>
      </c>
      <c r="E7" s="58">
        <v>6</v>
      </c>
      <c r="F7" s="151" t="s">
        <v>136</v>
      </c>
      <c r="H7" s="88"/>
      <c r="I7" s="89"/>
      <c r="J7" s="81"/>
      <c r="K7" s="81"/>
      <c r="L7" s="85"/>
    </row>
    <row r="8" spans="2:13" ht="14.25" customHeight="1" x14ac:dyDescent="0.25">
      <c r="B8" s="151" t="s">
        <v>137</v>
      </c>
      <c r="C8" s="58">
        <v>6</v>
      </c>
      <c r="D8" s="58" t="s">
        <v>79</v>
      </c>
      <c r="E8" s="58">
        <v>3</v>
      </c>
      <c r="F8" s="151" t="s">
        <v>138</v>
      </c>
      <c r="H8" s="88"/>
      <c r="I8" s="89"/>
      <c r="J8" s="81"/>
      <c r="K8" s="81"/>
      <c r="L8" s="85"/>
    </row>
    <row r="9" spans="2:13" ht="14.25" customHeight="1" x14ac:dyDescent="0.25">
      <c r="B9" s="151" t="s">
        <v>135</v>
      </c>
      <c r="C9" s="58">
        <v>4</v>
      </c>
      <c r="D9" s="58" t="s">
        <v>79</v>
      </c>
      <c r="E9" s="58">
        <v>5</v>
      </c>
      <c r="F9" s="151" t="s">
        <v>134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4</v>
      </c>
      <c r="D10" s="58" t="s">
        <v>79</v>
      </c>
      <c r="E10" s="58">
        <v>5</v>
      </c>
      <c r="F10" s="151" t="s">
        <v>132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51" t="s">
        <v>139</v>
      </c>
      <c r="C11" s="58"/>
      <c r="D11" s="58" t="s">
        <v>79</v>
      </c>
      <c r="E11" s="58" t="s">
        <v>78</v>
      </c>
      <c r="F11" s="151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52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53" t="s">
        <v>139</v>
      </c>
      <c r="C14" s="153"/>
      <c r="D14" s="153"/>
      <c r="E14" s="120">
        <v>6</v>
      </c>
      <c r="F14" s="120">
        <v>36</v>
      </c>
      <c r="H14" s="84"/>
      <c r="I14" s="80"/>
      <c r="J14" s="81"/>
      <c r="K14" s="80"/>
      <c r="L14" s="90"/>
    </row>
    <row r="15" spans="2:13" ht="18.75" customHeight="1" x14ac:dyDescent="0.25">
      <c r="B15" s="153" t="s">
        <v>134</v>
      </c>
      <c r="C15" s="153"/>
      <c r="D15" s="153"/>
      <c r="E15" s="120">
        <v>6</v>
      </c>
      <c r="F15" s="120">
        <v>34</v>
      </c>
      <c r="H15" s="84"/>
      <c r="I15" s="80"/>
      <c r="J15" s="80"/>
      <c r="K15" s="80"/>
      <c r="L15" s="90"/>
    </row>
    <row r="16" spans="2:13" ht="18.75" customHeight="1" x14ac:dyDescent="0.25">
      <c r="B16" s="153" t="s">
        <v>137</v>
      </c>
      <c r="C16" s="153"/>
      <c r="D16" s="153"/>
      <c r="E16" s="120">
        <v>6</v>
      </c>
      <c r="F16" s="117">
        <v>32</v>
      </c>
      <c r="H16" s="84"/>
      <c r="I16" s="80"/>
      <c r="J16" s="81"/>
      <c r="K16" s="82"/>
      <c r="L16" s="91"/>
    </row>
    <row r="17" spans="1:12" ht="18.75" customHeight="1" x14ac:dyDescent="0.25">
      <c r="B17" s="153" t="s">
        <v>138</v>
      </c>
      <c r="C17" s="153"/>
      <c r="D17" s="153"/>
      <c r="E17" s="120">
        <v>6</v>
      </c>
      <c r="F17" s="117">
        <v>29</v>
      </c>
      <c r="H17" s="84"/>
      <c r="I17" s="80"/>
      <c r="J17" s="81"/>
      <c r="K17" s="82"/>
      <c r="L17" s="91"/>
    </row>
    <row r="18" spans="1:12" ht="18.75" customHeight="1" x14ac:dyDescent="0.25">
      <c r="B18" s="153" t="s">
        <v>135</v>
      </c>
      <c r="C18" s="153"/>
      <c r="D18" s="153"/>
      <c r="E18" s="120">
        <v>7</v>
      </c>
      <c r="F18" s="117">
        <v>29</v>
      </c>
      <c r="H18" s="84"/>
      <c r="I18" s="80"/>
      <c r="J18" s="80"/>
      <c r="K18" s="80"/>
      <c r="L18" s="90"/>
    </row>
    <row r="19" spans="1:12" ht="18.75" customHeight="1" x14ac:dyDescent="0.25">
      <c r="B19" s="153" t="s">
        <v>167</v>
      </c>
      <c r="C19" s="153"/>
      <c r="D19" s="153"/>
      <c r="E19" s="120">
        <v>6</v>
      </c>
      <c r="F19" s="117">
        <v>26</v>
      </c>
      <c r="H19" s="84"/>
      <c r="I19" s="80"/>
      <c r="J19" s="81"/>
      <c r="K19" s="80"/>
      <c r="L19" s="90"/>
    </row>
    <row r="20" spans="1:12" ht="18.75" customHeight="1" thickBot="1" x14ac:dyDescent="0.3">
      <c r="B20" s="153" t="s">
        <v>133</v>
      </c>
      <c r="C20" s="153"/>
      <c r="D20" s="153"/>
      <c r="E20" s="120">
        <v>7</v>
      </c>
      <c r="F20" s="117">
        <v>23</v>
      </c>
      <c r="H20" s="92"/>
      <c r="I20" s="93"/>
      <c r="J20" s="94"/>
      <c r="K20" s="93"/>
      <c r="L20" s="95"/>
    </row>
    <row r="21" spans="1:12" ht="18.75" customHeight="1" x14ac:dyDescent="0.25">
      <c r="B21" s="153" t="s">
        <v>132</v>
      </c>
      <c r="C21" s="153"/>
      <c r="D21" s="153"/>
      <c r="E21" s="120">
        <v>6</v>
      </c>
      <c r="F21" s="117">
        <v>23</v>
      </c>
    </row>
    <row r="22" spans="1:12" ht="18.75" customHeight="1" x14ac:dyDescent="0.25">
      <c r="B22" s="153" t="s">
        <v>136</v>
      </c>
      <c r="C22" s="153"/>
      <c r="D22" s="153"/>
      <c r="E22" s="120">
        <v>6</v>
      </c>
      <c r="F22" s="117">
        <v>20</v>
      </c>
    </row>
    <row r="23" spans="1:12" ht="18.75" hidden="1" customHeight="1" x14ac:dyDescent="0.25">
      <c r="B23" s="183" t="s">
        <v>111</v>
      </c>
      <c r="C23" s="183"/>
      <c r="D23" s="183"/>
      <c r="E23" s="62">
        <v>2</v>
      </c>
      <c r="F23" s="58">
        <v>3</v>
      </c>
    </row>
    <row r="24" spans="1:12" ht="18.75" hidden="1" customHeight="1" x14ac:dyDescent="0.25">
      <c r="B24" s="183" t="s">
        <v>112</v>
      </c>
      <c r="C24" s="183"/>
      <c r="D24" s="183"/>
      <c r="E24" s="62">
        <v>2</v>
      </c>
      <c r="F24" s="58">
        <v>3</v>
      </c>
    </row>
    <row r="25" spans="1:12" ht="18.75" hidden="1" customHeight="1" x14ac:dyDescent="0.25">
      <c r="B25" s="183" t="s">
        <v>55</v>
      </c>
      <c r="C25" s="183"/>
      <c r="D25" s="183"/>
      <c r="E25" s="62">
        <v>2</v>
      </c>
      <c r="F25" s="58">
        <v>3</v>
      </c>
    </row>
    <row r="26" spans="1:12" ht="18.75" hidden="1" customHeight="1" x14ac:dyDescent="0.25">
      <c r="B26" s="183"/>
      <c r="C26" s="183"/>
      <c r="D26" s="183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305</v>
      </c>
      <c r="F28" s="129" t="s">
        <v>154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277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120</v>
      </c>
      <c r="F34" s="129" t="s">
        <v>141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260</v>
      </c>
      <c r="F36" s="129" t="s">
        <v>149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306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293</v>
      </c>
    </row>
    <row r="41" spans="2:6" ht="14.25" customHeight="1" x14ac:dyDescent="0.25">
      <c r="B41" s="133"/>
      <c r="C41" s="124"/>
      <c r="D41" s="125"/>
      <c r="E41" s="128"/>
      <c r="F41" s="129" t="s">
        <v>307</v>
      </c>
    </row>
    <row r="42" spans="2:6" ht="14.25" customHeight="1" x14ac:dyDescent="0.25">
      <c r="B42" s="133"/>
      <c r="C42" s="124"/>
      <c r="D42" s="125"/>
      <c r="E42" s="128"/>
      <c r="F42" s="129" t="s">
        <v>308</v>
      </c>
    </row>
    <row r="43" spans="2:6" ht="14.25" customHeight="1" x14ac:dyDescent="0.25">
      <c r="B43" s="133"/>
      <c r="C43" s="124"/>
      <c r="D43" s="125"/>
      <c r="E43" s="128"/>
      <c r="F43" s="114" t="s">
        <v>309</v>
      </c>
    </row>
    <row r="44" spans="2:6" ht="14.25" customHeight="1" x14ac:dyDescent="0.25">
      <c r="B44" s="133"/>
      <c r="C44" s="127"/>
      <c r="D44" s="125"/>
      <c r="E44" s="126"/>
      <c r="F44" s="114" t="s">
        <v>314</v>
      </c>
    </row>
    <row r="45" spans="2:6" ht="14.25" customHeight="1" x14ac:dyDescent="0.25">
      <c r="B45" s="126"/>
      <c r="C45" s="127"/>
      <c r="D45" s="125"/>
      <c r="E45" s="126"/>
      <c r="F45" s="114" t="s">
        <v>315</v>
      </c>
    </row>
    <row r="46" spans="2:6" ht="14.25" customHeight="1" x14ac:dyDescent="0.25">
      <c r="B46" s="112"/>
      <c r="C46" s="112"/>
      <c r="D46" s="112"/>
      <c r="E46" s="112"/>
      <c r="F46" s="114" t="s">
        <v>316</v>
      </c>
    </row>
    <row r="47" spans="2:6" ht="14.25" customHeight="1" x14ac:dyDescent="0.25">
      <c r="B47" s="112"/>
      <c r="C47" s="112"/>
      <c r="D47" s="112"/>
      <c r="E47" s="112"/>
      <c r="F47" s="114" t="s">
        <v>317</v>
      </c>
    </row>
    <row r="48" spans="2:6" ht="14.25" customHeight="1" x14ac:dyDescent="0.25">
      <c r="B48" s="112"/>
      <c r="C48" s="112"/>
      <c r="D48" s="112"/>
      <c r="E48" s="112"/>
      <c r="F48" s="114" t="s">
        <v>318</v>
      </c>
    </row>
    <row r="49" spans="2:6" ht="26.25" customHeight="1" x14ac:dyDescent="0.25">
      <c r="B49" s="184"/>
      <c r="C49" s="185"/>
      <c r="D49" s="185"/>
      <c r="E49" s="185"/>
      <c r="F49" s="185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M49"/>
  <sheetViews>
    <sheetView topLeftCell="B1" workbookViewId="0">
      <selection activeCell="B14" sqref="B14:F22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8" t="s">
        <v>207</v>
      </c>
      <c r="C1" s="178"/>
      <c r="D1" s="178"/>
      <c r="E1" s="178"/>
      <c r="F1" s="178"/>
      <c r="H1" s="179" t="s">
        <v>107</v>
      </c>
      <c r="I1" s="179"/>
      <c r="J1" s="179"/>
      <c r="K1" s="179"/>
      <c r="L1" s="179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0" t="s">
        <v>80</v>
      </c>
      <c r="C3" s="180"/>
      <c r="D3" s="180"/>
      <c r="E3" s="180"/>
      <c r="F3" s="180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1" t="s">
        <v>65</v>
      </c>
      <c r="C5" s="181"/>
      <c r="D5" s="56" t="s">
        <v>78</v>
      </c>
      <c r="E5" s="182" t="s">
        <v>304</v>
      </c>
      <c r="F5" s="182"/>
      <c r="H5" s="84"/>
      <c r="I5" s="80"/>
      <c r="J5" s="81"/>
      <c r="K5" s="81"/>
      <c r="L5" s="85"/>
    </row>
    <row r="6" spans="2:13" x14ac:dyDescent="0.25">
      <c r="C6" s="177"/>
      <c r="D6" s="177"/>
      <c r="E6" s="177"/>
      <c r="H6" s="86"/>
      <c r="I6" s="87"/>
      <c r="J6" s="81"/>
      <c r="K6" s="81"/>
      <c r="L6" s="85"/>
    </row>
    <row r="7" spans="2:13" ht="14.25" customHeight="1" x14ac:dyDescent="0.25">
      <c r="B7" s="148" t="s">
        <v>136</v>
      </c>
      <c r="C7" s="58">
        <v>2</v>
      </c>
      <c r="D7" s="58" t="s">
        <v>79</v>
      </c>
      <c r="E7" s="58">
        <v>7</v>
      </c>
      <c r="F7" s="148" t="s">
        <v>139</v>
      </c>
      <c r="H7" s="88"/>
      <c r="I7" s="89"/>
      <c r="J7" s="81"/>
      <c r="K7" s="81"/>
      <c r="L7" s="85"/>
    </row>
    <row r="8" spans="2:13" ht="14.25" customHeight="1" x14ac:dyDescent="0.25">
      <c r="B8" s="148" t="s">
        <v>134</v>
      </c>
      <c r="C8" s="58">
        <v>6</v>
      </c>
      <c r="D8" s="58" t="s">
        <v>79</v>
      </c>
      <c r="E8" s="58">
        <v>3</v>
      </c>
      <c r="F8" s="148" t="s">
        <v>133</v>
      </c>
      <c r="H8" s="88"/>
      <c r="I8" s="89"/>
      <c r="J8" s="81"/>
      <c r="K8" s="81"/>
      <c r="L8" s="85"/>
    </row>
    <row r="9" spans="2:13" ht="14.25" customHeight="1" x14ac:dyDescent="0.25">
      <c r="B9" s="148" t="s">
        <v>138</v>
      </c>
      <c r="C9" s="58">
        <v>7</v>
      </c>
      <c r="D9" s="58" t="s">
        <v>79</v>
      </c>
      <c r="E9" s="58">
        <v>2</v>
      </c>
      <c r="F9" s="148" t="s">
        <v>135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4</v>
      </c>
      <c r="D10" s="58" t="s">
        <v>79</v>
      </c>
      <c r="E10" s="58">
        <v>5</v>
      </c>
      <c r="F10" s="148" t="s">
        <v>137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48" t="s">
        <v>132</v>
      </c>
      <c r="C11" s="58">
        <v>0</v>
      </c>
      <c r="D11" s="58" t="s">
        <v>79</v>
      </c>
      <c r="E11" s="58" t="s">
        <v>78</v>
      </c>
      <c r="F11" s="148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9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50" t="s">
        <v>139</v>
      </c>
      <c r="C14" s="150"/>
      <c r="D14" s="150"/>
      <c r="E14" s="120">
        <v>6</v>
      </c>
      <c r="F14" s="120">
        <v>36</v>
      </c>
      <c r="H14" s="84"/>
      <c r="I14" s="80"/>
      <c r="J14" s="81"/>
      <c r="K14" s="80"/>
      <c r="L14" s="90"/>
    </row>
    <row r="15" spans="2:13" ht="18.75" customHeight="1" x14ac:dyDescent="0.25">
      <c r="B15" s="150" t="s">
        <v>134</v>
      </c>
      <c r="C15" s="150"/>
      <c r="D15" s="150"/>
      <c r="E15" s="120">
        <v>5</v>
      </c>
      <c r="F15" s="120">
        <v>29</v>
      </c>
      <c r="H15" s="84"/>
      <c r="I15" s="80"/>
      <c r="J15" s="80"/>
      <c r="K15" s="80"/>
      <c r="L15" s="90"/>
    </row>
    <row r="16" spans="2:13" ht="18.75" customHeight="1" x14ac:dyDescent="0.25">
      <c r="B16" s="150" t="s">
        <v>137</v>
      </c>
      <c r="C16" s="150"/>
      <c r="D16" s="150"/>
      <c r="E16" s="120">
        <v>5</v>
      </c>
      <c r="F16" s="117">
        <v>26</v>
      </c>
      <c r="H16" s="84"/>
      <c r="I16" s="80"/>
      <c r="J16" s="81"/>
      <c r="K16" s="82"/>
      <c r="L16" s="91"/>
    </row>
    <row r="17" spans="1:12" ht="18.75" customHeight="1" x14ac:dyDescent="0.25">
      <c r="B17" s="150" t="s">
        <v>138</v>
      </c>
      <c r="C17" s="150"/>
      <c r="D17" s="150"/>
      <c r="E17" s="120">
        <v>5</v>
      </c>
      <c r="F17" s="117">
        <v>26</v>
      </c>
      <c r="H17" s="84"/>
      <c r="I17" s="80"/>
      <c r="J17" s="81"/>
      <c r="K17" s="82"/>
      <c r="L17" s="91"/>
    </row>
    <row r="18" spans="1:12" ht="18.75" customHeight="1" x14ac:dyDescent="0.25">
      <c r="B18" s="150" t="s">
        <v>135</v>
      </c>
      <c r="C18" s="150"/>
      <c r="D18" s="150"/>
      <c r="E18" s="120">
        <v>6</v>
      </c>
      <c r="F18" s="117">
        <v>25</v>
      </c>
      <c r="H18" s="84"/>
      <c r="I18" s="80"/>
      <c r="J18" s="80"/>
      <c r="K18" s="80"/>
      <c r="L18" s="90"/>
    </row>
    <row r="19" spans="1:12" ht="18.75" customHeight="1" x14ac:dyDescent="0.25">
      <c r="B19" s="150" t="s">
        <v>167</v>
      </c>
      <c r="C19" s="150"/>
      <c r="D19" s="150"/>
      <c r="E19" s="120">
        <v>5</v>
      </c>
      <c r="F19" s="117">
        <v>22</v>
      </c>
      <c r="H19" s="84"/>
      <c r="I19" s="80"/>
      <c r="J19" s="81"/>
      <c r="K19" s="80"/>
      <c r="L19" s="90"/>
    </row>
    <row r="20" spans="1:12" ht="18.75" customHeight="1" thickBot="1" x14ac:dyDescent="0.3">
      <c r="B20" s="150" t="s">
        <v>133</v>
      </c>
      <c r="C20" s="150"/>
      <c r="D20" s="150"/>
      <c r="E20" s="120">
        <v>6</v>
      </c>
      <c r="F20" s="117">
        <v>20</v>
      </c>
      <c r="H20" s="92"/>
      <c r="I20" s="93"/>
      <c r="J20" s="94"/>
      <c r="K20" s="93"/>
      <c r="L20" s="95"/>
    </row>
    <row r="21" spans="1:12" ht="18.75" customHeight="1" x14ac:dyDescent="0.25">
      <c r="B21" s="150" t="s">
        <v>132</v>
      </c>
      <c r="C21" s="150"/>
      <c r="D21" s="150"/>
      <c r="E21" s="120">
        <v>5</v>
      </c>
      <c r="F21" s="117">
        <v>18</v>
      </c>
    </row>
    <row r="22" spans="1:12" ht="18.75" customHeight="1" x14ac:dyDescent="0.25">
      <c r="B22" s="150" t="s">
        <v>136</v>
      </c>
      <c r="C22" s="150"/>
      <c r="D22" s="150"/>
      <c r="E22" s="120">
        <v>5</v>
      </c>
      <c r="F22" s="117">
        <v>14</v>
      </c>
    </row>
    <row r="23" spans="1:12" ht="18.75" hidden="1" customHeight="1" x14ac:dyDescent="0.25">
      <c r="B23" s="183" t="s">
        <v>111</v>
      </c>
      <c r="C23" s="183"/>
      <c r="D23" s="183"/>
      <c r="E23" s="62">
        <v>2</v>
      </c>
      <c r="F23" s="58">
        <v>3</v>
      </c>
    </row>
    <row r="24" spans="1:12" ht="18.75" hidden="1" customHeight="1" x14ac:dyDescent="0.25">
      <c r="B24" s="183" t="s">
        <v>112</v>
      </c>
      <c r="C24" s="183"/>
      <c r="D24" s="183"/>
      <c r="E24" s="62">
        <v>2</v>
      </c>
      <c r="F24" s="58">
        <v>3</v>
      </c>
    </row>
    <row r="25" spans="1:12" ht="18.75" hidden="1" customHeight="1" x14ac:dyDescent="0.25">
      <c r="B25" s="183" t="s">
        <v>55</v>
      </c>
      <c r="C25" s="183"/>
      <c r="D25" s="183"/>
      <c r="E25" s="62">
        <v>2</v>
      </c>
      <c r="F25" s="58">
        <v>3</v>
      </c>
    </row>
    <row r="26" spans="1:12" ht="18.75" hidden="1" customHeight="1" x14ac:dyDescent="0.25">
      <c r="B26" s="183"/>
      <c r="C26" s="183"/>
      <c r="D26" s="183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305</v>
      </c>
      <c r="F28" s="129" t="s">
        <v>154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277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110</v>
      </c>
      <c r="F34" s="129" t="s">
        <v>144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211</v>
      </c>
      <c r="F36" s="129" t="s">
        <v>291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306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293</v>
      </c>
    </row>
    <row r="41" spans="2:6" ht="14.25" customHeight="1" x14ac:dyDescent="0.25">
      <c r="B41" s="133"/>
      <c r="C41" s="124"/>
      <c r="D41" s="125"/>
      <c r="E41" s="128"/>
      <c r="F41" s="129" t="s">
        <v>307</v>
      </c>
    </row>
    <row r="42" spans="2:6" ht="14.25" customHeight="1" x14ac:dyDescent="0.25">
      <c r="B42" s="133"/>
      <c r="C42" s="124"/>
      <c r="D42" s="125"/>
      <c r="E42" s="128"/>
      <c r="F42" s="129" t="s">
        <v>308</v>
      </c>
    </row>
    <row r="43" spans="2:6" ht="14.25" customHeight="1" x14ac:dyDescent="0.25">
      <c r="B43" s="133"/>
      <c r="C43" s="124"/>
      <c r="D43" s="125"/>
      <c r="E43" s="128"/>
      <c r="F43" s="114" t="s">
        <v>309</v>
      </c>
    </row>
    <row r="44" spans="2:6" ht="14.25" customHeight="1" x14ac:dyDescent="0.25">
      <c r="B44" s="133"/>
      <c r="C44" s="127"/>
      <c r="D44" s="125"/>
      <c r="E44" s="126"/>
      <c r="F44" s="114" t="s">
        <v>310</v>
      </c>
    </row>
    <row r="45" spans="2:6" ht="14.25" customHeight="1" x14ac:dyDescent="0.25">
      <c r="B45" s="126"/>
      <c r="C45" s="127"/>
      <c r="D45" s="125"/>
      <c r="E45" s="126"/>
      <c r="F45" s="114" t="s">
        <v>311</v>
      </c>
    </row>
    <row r="46" spans="2:6" ht="14.25" customHeight="1" x14ac:dyDescent="0.25">
      <c r="B46" s="112"/>
      <c r="C46" s="112"/>
      <c r="D46" s="112"/>
      <c r="E46" s="112"/>
      <c r="F46" s="114" t="s">
        <v>299</v>
      </c>
    </row>
    <row r="47" spans="2:6" ht="14.25" customHeight="1" x14ac:dyDescent="0.25">
      <c r="B47" s="112"/>
      <c r="C47" s="112"/>
      <c r="D47" s="112"/>
      <c r="E47" s="112"/>
      <c r="F47" s="114" t="s">
        <v>312</v>
      </c>
    </row>
    <row r="48" spans="2:6" ht="14.25" customHeight="1" x14ac:dyDescent="0.25">
      <c r="B48" s="112"/>
      <c r="C48" s="112"/>
      <c r="D48" s="112"/>
      <c r="E48" s="112"/>
      <c r="F48" s="114" t="s">
        <v>313</v>
      </c>
    </row>
    <row r="49" spans="2:6" ht="26.25" customHeight="1" x14ac:dyDescent="0.25">
      <c r="B49" s="184"/>
      <c r="C49" s="185"/>
      <c r="D49" s="185"/>
      <c r="E49" s="185"/>
      <c r="F49" s="185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8" t="s">
        <v>207</v>
      </c>
      <c r="C1" s="178"/>
      <c r="D1" s="178"/>
      <c r="E1" s="178"/>
      <c r="F1" s="178"/>
      <c r="H1" s="179" t="s">
        <v>107</v>
      </c>
      <c r="I1" s="179"/>
      <c r="J1" s="179"/>
      <c r="K1" s="179"/>
      <c r="L1" s="179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0" t="s">
        <v>80</v>
      </c>
      <c r="C3" s="180"/>
      <c r="D3" s="180"/>
      <c r="E3" s="180"/>
      <c r="F3" s="180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1" t="s">
        <v>64</v>
      </c>
      <c r="C5" s="181"/>
      <c r="D5" s="56"/>
      <c r="E5" s="182">
        <v>45971</v>
      </c>
      <c r="F5" s="182"/>
      <c r="H5" s="84"/>
      <c r="I5" s="80"/>
      <c r="J5" s="81"/>
      <c r="K5" s="81"/>
      <c r="L5" s="85"/>
    </row>
    <row r="6" spans="2:13" x14ac:dyDescent="0.25">
      <c r="C6" s="177"/>
      <c r="D6" s="177"/>
      <c r="E6" s="177"/>
      <c r="H6" s="86"/>
      <c r="I6" s="87"/>
      <c r="J6" s="81"/>
      <c r="K6" s="81"/>
      <c r="L6" s="85"/>
    </row>
    <row r="7" spans="2:13" ht="14.25" customHeight="1" x14ac:dyDescent="0.25">
      <c r="B7" s="145" t="s">
        <v>137</v>
      </c>
      <c r="C7" s="58">
        <v>8</v>
      </c>
      <c r="D7" s="58" t="s">
        <v>79</v>
      </c>
      <c r="E7" s="58">
        <v>1</v>
      </c>
      <c r="F7" s="145" t="s">
        <v>132</v>
      </c>
      <c r="H7" s="88"/>
      <c r="I7" s="89"/>
      <c r="J7" s="81"/>
      <c r="K7" s="81"/>
      <c r="L7" s="85"/>
    </row>
    <row r="8" spans="2:13" ht="14.25" customHeight="1" x14ac:dyDescent="0.25">
      <c r="B8" s="145" t="s">
        <v>139</v>
      </c>
      <c r="C8" s="58">
        <v>5</v>
      </c>
      <c r="D8" s="58" t="s">
        <v>79</v>
      </c>
      <c r="E8" s="58">
        <v>4</v>
      </c>
      <c r="F8" s="145" t="s">
        <v>134</v>
      </c>
      <c r="H8" s="88"/>
      <c r="I8" s="89"/>
      <c r="J8" s="81"/>
      <c r="K8" s="81"/>
      <c r="L8" s="85"/>
    </row>
    <row r="9" spans="2:13" ht="14.25" customHeight="1" x14ac:dyDescent="0.25">
      <c r="B9" s="145" t="s">
        <v>135</v>
      </c>
      <c r="C9" s="58">
        <v>5</v>
      </c>
      <c r="D9" s="58" t="s">
        <v>79</v>
      </c>
      <c r="E9" s="58">
        <v>4</v>
      </c>
      <c r="F9" s="145" t="s">
        <v>167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133</v>
      </c>
      <c r="C10" s="58">
        <v>3</v>
      </c>
      <c r="D10" s="58" t="s">
        <v>79</v>
      </c>
      <c r="E10" s="58">
        <v>6</v>
      </c>
      <c r="F10" s="145" t="s">
        <v>138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45" t="s">
        <v>136</v>
      </c>
      <c r="C11" s="58">
        <v>0</v>
      </c>
      <c r="D11" s="58" t="s">
        <v>79</v>
      </c>
      <c r="E11" s="58" t="s">
        <v>78</v>
      </c>
      <c r="F11" s="145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6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47" t="s">
        <v>139</v>
      </c>
      <c r="C14" s="147"/>
      <c r="D14" s="147"/>
      <c r="E14" s="120">
        <v>5</v>
      </c>
      <c r="F14" s="120">
        <v>29</v>
      </c>
      <c r="H14" s="84"/>
      <c r="I14" s="80"/>
      <c r="J14" s="81"/>
      <c r="K14" s="80"/>
      <c r="L14" s="90"/>
    </row>
    <row r="15" spans="2:13" ht="18.75" customHeight="1" x14ac:dyDescent="0.25">
      <c r="B15" s="147" t="s">
        <v>134</v>
      </c>
      <c r="C15" s="147"/>
      <c r="D15" s="147"/>
      <c r="E15" s="120">
        <v>4</v>
      </c>
      <c r="F15" s="120">
        <v>23</v>
      </c>
      <c r="H15" s="84"/>
      <c r="I15" s="80"/>
      <c r="J15" s="80"/>
      <c r="K15" s="80"/>
      <c r="L15" s="90"/>
    </row>
    <row r="16" spans="2:13" ht="18.75" customHeight="1" x14ac:dyDescent="0.25">
      <c r="B16" s="147" t="s">
        <v>135</v>
      </c>
      <c r="C16" s="147"/>
      <c r="D16" s="147"/>
      <c r="E16" s="120">
        <v>5</v>
      </c>
      <c r="F16" s="117">
        <v>23</v>
      </c>
      <c r="H16" s="84"/>
      <c r="I16" s="80"/>
      <c r="J16" s="81"/>
      <c r="K16" s="82"/>
      <c r="L16" s="91"/>
    </row>
    <row r="17" spans="1:12" ht="18.75" customHeight="1" x14ac:dyDescent="0.25">
      <c r="B17" s="147" t="s">
        <v>137</v>
      </c>
      <c r="C17" s="147"/>
      <c r="D17" s="147"/>
      <c r="E17" s="120">
        <v>4</v>
      </c>
      <c r="F17" s="117">
        <v>21</v>
      </c>
      <c r="H17" s="84"/>
      <c r="I17" s="80"/>
      <c r="J17" s="81"/>
      <c r="K17" s="82"/>
      <c r="L17" s="91"/>
    </row>
    <row r="18" spans="1:12" ht="18.75" customHeight="1" x14ac:dyDescent="0.25">
      <c r="B18" s="147" t="s">
        <v>138</v>
      </c>
      <c r="C18" s="147"/>
      <c r="D18" s="147"/>
      <c r="E18" s="120">
        <v>4</v>
      </c>
      <c r="F18" s="117">
        <v>19</v>
      </c>
      <c r="H18" s="84"/>
      <c r="I18" s="80"/>
      <c r="J18" s="80"/>
      <c r="K18" s="80"/>
      <c r="L18" s="90"/>
    </row>
    <row r="19" spans="1:12" ht="18.75" customHeight="1" x14ac:dyDescent="0.25">
      <c r="B19" s="147" t="s">
        <v>132</v>
      </c>
      <c r="C19" s="147"/>
      <c r="D19" s="147"/>
      <c r="E19" s="120">
        <v>5</v>
      </c>
      <c r="F19" s="117">
        <v>18</v>
      </c>
      <c r="H19" s="84"/>
      <c r="I19" s="80"/>
      <c r="J19" s="81"/>
      <c r="K19" s="80"/>
      <c r="L19" s="90"/>
    </row>
    <row r="20" spans="1:12" ht="18.75" customHeight="1" thickBot="1" x14ac:dyDescent="0.3">
      <c r="B20" s="147" t="s">
        <v>167</v>
      </c>
      <c r="C20" s="147"/>
      <c r="D20" s="147"/>
      <c r="E20" s="120">
        <v>4</v>
      </c>
      <c r="F20" s="117">
        <v>18</v>
      </c>
      <c r="H20" s="92"/>
      <c r="I20" s="93"/>
      <c r="J20" s="94"/>
      <c r="K20" s="93"/>
      <c r="L20" s="95"/>
    </row>
    <row r="21" spans="1:12" ht="18.75" customHeight="1" x14ac:dyDescent="0.25">
      <c r="B21" s="147" t="s">
        <v>133</v>
      </c>
      <c r="C21" s="147"/>
      <c r="D21" s="147"/>
      <c r="E21" s="120">
        <v>5</v>
      </c>
      <c r="F21" s="117">
        <v>17</v>
      </c>
    </row>
    <row r="22" spans="1:12" ht="18.75" customHeight="1" x14ac:dyDescent="0.25">
      <c r="B22" s="147" t="s">
        <v>136</v>
      </c>
      <c r="C22" s="147"/>
      <c r="D22" s="147"/>
      <c r="E22" s="120">
        <v>4</v>
      </c>
      <c r="F22" s="117">
        <v>12</v>
      </c>
    </row>
    <row r="23" spans="1:12" ht="18.75" hidden="1" customHeight="1" x14ac:dyDescent="0.25">
      <c r="B23" s="183" t="s">
        <v>111</v>
      </c>
      <c r="C23" s="183"/>
      <c r="D23" s="183"/>
      <c r="E23" s="62">
        <v>2</v>
      </c>
      <c r="F23" s="58">
        <v>3</v>
      </c>
    </row>
    <row r="24" spans="1:12" ht="18.75" hidden="1" customHeight="1" x14ac:dyDescent="0.25">
      <c r="B24" s="183" t="s">
        <v>112</v>
      </c>
      <c r="C24" s="183"/>
      <c r="D24" s="183"/>
      <c r="E24" s="62">
        <v>2</v>
      </c>
      <c r="F24" s="58">
        <v>3</v>
      </c>
    </row>
    <row r="25" spans="1:12" ht="18.75" hidden="1" customHeight="1" x14ac:dyDescent="0.25">
      <c r="B25" s="183" t="s">
        <v>55</v>
      </c>
      <c r="C25" s="183"/>
      <c r="D25" s="183"/>
      <c r="E25" s="62">
        <v>2</v>
      </c>
      <c r="F25" s="58">
        <v>3</v>
      </c>
    </row>
    <row r="26" spans="1:12" ht="18.75" hidden="1" customHeight="1" x14ac:dyDescent="0.25">
      <c r="B26" s="183"/>
      <c r="C26" s="183"/>
      <c r="D26" s="183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289</v>
      </c>
      <c r="F28" s="129" t="s">
        <v>261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13</v>
      </c>
      <c r="F30" s="129" t="s">
        <v>290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277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110</v>
      </c>
      <c r="F34" s="129" t="s">
        <v>144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211</v>
      </c>
      <c r="F36" s="129" t="s">
        <v>291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292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293</v>
      </c>
    </row>
    <row r="41" spans="2:6" ht="14.25" customHeight="1" x14ac:dyDescent="0.25">
      <c r="B41" s="133"/>
      <c r="C41" s="124"/>
      <c r="D41" s="125"/>
      <c r="E41" s="128"/>
      <c r="F41" s="129" t="s">
        <v>294</v>
      </c>
    </row>
    <row r="42" spans="2:6" ht="14.25" customHeight="1" x14ac:dyDescent="0.25">
      <c r="B42" s="133"/>
      <c r="C42" s="124"/>
      <c r="D42" s="125"/>
      <c r="E42" s="128"/>
      <c r="F42" s="129" t="s">
        <v>295</v>
      </c>
    </row>
    <row r="43" spans="2:6" ht="14.25" customHeight="1" x14ac:dyDescent="0.25">
      <c r="B43" s="133"/>
      <c r="C43" s="124"/>
      <c r="D43" s="125"/>
      <c r="E43" s="128"/>
      <c r="F43" s="114" t="s">
        <v>296</v>
      </c>
    </row>
    <row r="44" spans="2:6" ht="14.25" customHeight="1" x14ac:dyDescent="0.25">
      <c r="B44" s="133"/>
      <c r="C44" s="127"/>
      <c r="D44" s="125"/>
      <c r="E44" s="126"/>
      <c r="F44" s="114" t="s">
        <v>297</v>
      </c>
    </row>
    <row r="45" spans="2:6" ht="14.25" customHeight="1" x14ac:dyDescent="0.25">
      <c r="B45" s="126"/>
      <c r="C45" s="127"/>
      <c r="D45" s="125"/>
      <c r="E45" s="126"/>
      <c r="F45" s="114" t="s">
        <v>298</v>
      </c>
    </row>
    <row r="46" spans="2:6" ht="14.25" customHeight="1" x14ac:dyDescent="0.25">
      <c r="B46" s="112"/>
      <c r="C46" s="112"/>
      <c r="D46" s="112"/>
      <c r="E46" s="112"/>
      <c r="F46" s="114" t="s">
        <v>299</v>
      </c>
    </row>
    <row r="47" spans="2:6" ht="14.25" customHeight="1" x14ac:dyDescent="0.25">
      <c r="B47" s="112"/>
      <c r="C47" s="112"/>
      <c r="D47" s="112"/>
      <c r="E47" s="112"/>
      <c r="F47" s="114" t="s">
        <v>300</v>
      </c>
    </row>
    <row r="48" spans="2:6" ht="14.25" customHeight="1" x14ac:dyDescent="0.25">
      <c r="B48" s="112"/>
      <c r="C48" s="112"/>
      <c r="D48" s="112"/>
      <c r="E48" s="112"/>
      <c r="F48" s="114" t="s">
        <v>301</v>
      </c>
    </row>
    <row r="49" spans="2:6" ht="26.25" customHeight="1" x14ac:dyDescent="0.25">
      <c r="B49" s="184"/>
      <c r="C49" s="185"/>
      <c r="D49" s="185"/>
      <c r="E49" s="185"/>
      <c r="F49" s="185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49"/>
  <sheetViews>
    <sheetView topLeftCell="B1" workbookViewId="0">
      <selection activeCell="B1" sqref="B1:F1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8" t="s">
        <v>207</v>
      </c>
      <c r="C1" s="178"/>
      <c r="D1" s="178"/>
      <c r="E1" s="178"/>
      <c r="F1" s="178"/>
      <c r="H1" s="179" t="s">
        <v>107</v>
      </c>
      <c r="I1" s="179"/>
      <c r="J1" s="179"/>
      <c r="K1" s="179"/>
      <c r="L1" s="179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0" t="s">
        <v>80</v>
      </c>
      <c r="C3" s="180"/>
      <c r="D3" s="180"/>
      <c r="E3" s="180"/>
      <c r="F3" s="180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1" t="s">
        <v>63</v>
      </c>
      <c r="C5" s="181"/>
      <c r="D5" s="56" t="s">
        <v>78</v>
      </c>
      <c r="E5" s="182" t="s">
        <v>276</v>
      </c>
      <c r="F5" s="182"/>
      <c r="H5" s="84"/>
      <c r="I5" s="80"/>
      <c r="J5" s="81"/>
      <c r="K5" s="81"/>
      <c r="L5" s="85"/>
    </row>
    <row r="6" spans="2:13" x14ac:dyDescent="0.25">
      <c r="C6" s="177"/>
      <c r="D6" s="177"/>
      <c r="E6" s="177"/>
      <c r="H6" s="86"/>
      <c r="I6" s="87"/>
      <c r="J6" s="81"/>
      <c r="K6" s="81"/>
      <c r="L6" s="85"/>
    </row>
    <row r="7" spans="2:13" ht="14.25" customHeight="1" x14ac:dyDescent="0.25">
      <c r="B7" s="142" t="s">
        <v>138</v>
      </c>
      <c r="C7" s="58">
        <v>5</v>
      </c>
      <c r="D7" s="58" t="s">
        <v>79</v>
      </c>
      <c r="E7" s="58">
        <v>4</v>
      </c>
      <c r="F7" s="142" t="s">
        <v>139</v>
      </c>
      <c r="H7" s="88"/>
      <c r="I7" s="89"/>
      <c r="J7" s="81"/>
      <c r="K7" s="81"/>
      <c r="L7" s="85"/>
    </row>
    <row r="8" spans="2:13" ht="14.25" customHeight="1" x14ac:dyDescent="0.25">
      <c r="B8" s="142" t="s">
        <v>137</v>
      </c>
      <c r="C8" s="58">
        <v>3</v>
      </c>
      <c r="D8" s="58" t="s">
        <v>79</v>
      </c>
      <c r="E8" s="58">
        <v>6</v>
      </c>
      <c r="F8" s="142" t="s">
        <v>135</v>
      </c>
      <c r="H8" s="88"/>
      <c r="I8" s="89"/>
      <c r="J8" s="81"/>
      <c r="K8" s="81"/>
      <c r="L8" s="85"/>
    </row>
    <row r="9" spans="2:13" ht="14.25" customHeight="1" x14ac:dyDescent="0.25">
      <c r="B9" s="142" t="s">
        <v>132</v>
      </c>
      <c r="C9" s="58">
        <v>6</v>
      </c>
      <c r="D9" s="58" t="s">
        <v>79</v>
      </c>
      <c r="E9" s="58">
        <v>3</v>
      </c>
      <c r="F9" s="142" t="s">
        <v>136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167</v>
      </c>
      <c r="C10" s="58">
        <v>6</v>
      </c>
      <c r="D10" s="58" t="s">
        <v>79</v>
      </c>
      <c r="E10" s="58">
        <v>3</v>
      </c>
      <c r="F10" s="142" t="s">
        <v>133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42" t="s">
        <v>134</v>
      </c>
      <c r="C11" s="58">
        <v>8</v>
      </c>
      <c r="D11" s="58" t="s">
        <v>79</v>
      </c>
      <c r="E11" s="58" t="s">
        <v>78</v>
      </c>
      <c r="F11" s="142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3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44" t="s">
        <v>139</v>
      </c>
      <c r="C14" s="144"/>
      <c r="D14" s="144"/>
      <c r="E14" s="120">
        <v>4</v>
      </c>
      <c r="F14" s="120">
        <v>24</v>
      </c>
      <c r="H14" s="84"/>
      <c r="I14" s="80"/>
      <c r="J14" s="81"/>
      <c r="K14" s="80"/>
      <c r="L14" s="90"/>
    </row>
    <row r="15" spans="2:13" ht="18.75" customHeight="1" x14ac:dyDescent="0.25">
      <c r="B15" s="144" t="s">
        <v>134</v>
      </c>
      <c r="C15" s="144"/>
      <c r="D15" s="144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25">
      <c r="B16" s="144" t="s">
        <v>135</v>
      </c>
      <c r="C16" s="144"/>
      <c r="D16" s="144"/>
      <c r="E16" s="120">
        <v>4</v>
      </c>
      <c r="F16" s="117">
        <v>18</v>
      </c>
      <c r="H16" s="84"/>
      <c r="I16" s="80"/>
      <c r="J16" s="81"/>
      <c r="K16" s="82"/>
      <c r="L16" s="91"/>
    </row>
    <row r="17" spans="1:12" ht="18.75" customHeight="1" x14ac:dyDescent="0.25">
      <c r="B17" s="144" t="s">
        <v>132</v>
      </c>
      <c r="C17" s="144"/>
      <c r="D17" s="144"/>
      <c r="E17" s="120">
        <v>4</v>
      </c>
      <c r="F17" s="117">
        <v>17</v>
      </c>
      <c r="H17" s="84"/>
      <c r="I17" s="80"/>
      <c r="J17" s="81"/>
      <c r="K17" s="82"/>
      <c r="L17" s="91"/>
    </row>
    <row r="18" spans="1:12" ht="18.75" customHeight="1" x14ac:dyDescent="0.25">
      <c r="B18" s="144" t="s">
        <v>133</v>
      </c>
      <c r="C18" s="144"/>
      <c r="D18" s="144"/>
      <c r="E18" s="120">
        <v>4</v>
      </c>
      <c r="F18" s="117">
        <v>14</v>
      </c>
      <c r="H18" s="84"/>
      <c r="I18" s="80"/>
      <c r="J18" s="80"/>
      <c r="K18" s="80"/>
      <c r="L18" s="90"/>
    </row>
    <row r="19" spans="1:12" ht="18.75" customHeight="1" x14ac:dyDescent="0.25">
      <c r="B19" s="144" t="s">
        <v>167</v>
      </c>
      <c r="C19" s="144"/>
      <c r="D19" s="144"/>
      <c r="E19" s="120">
        <v>3</v>
      </c>
      <c r="F19" s="117">
        <v>14</v>
      </c>
      <c r="H19" s="84"/>
      <c r="I19" s="80"/>
      <c r="J19" s="81"/>
      <c r="K19" s="80"/>
      <c r="L19" s="90"/>
    </row>
    <row r="20" spans="1:12" ht="18.75" customHeight="1" thickBot="1" x14ac:dyDescent="0.3">
      <c r="B20" s="144" t="s">
        <v>138</v>
      </c>
      <c r="C20" s="144"/>
      <c r="D20" s="144"/>
      <c r="E20" s="120">
        <v>3</v>
      </c>
      <c r="F20" s="117">
        <v>13</v>
      </c>
      <c r="H20" s="92"/>
      <c r="I20" s="93"/>
      <c r="J20" s="94"/>
      <c r="K20" s="93"/>
      <c r="L20" s="95"/>
    </row>
    <row r="21" spans="1:12" ht="18.75" customHeight="1" x14ac:dyDescent="0.25">
      <c r="B21" s="144" t="s">
        <v>137</v>
      </c>
      <c r="C21" s="144"/>
      <c r="D21" s="144"/>
      <c r="E21" s="120">
        <v>3</v>
      </c>
      <c r="F21" s="117">
        <v>13</v>
      </c>
    </row>
    <row r="22" spans="1:12" ht="18.75" customHeight="1" x14ac:dyDescent="0.25">
      <c r="B22" s="144" t="s">
        <v>136</v>
      </c>
      <c r="C22" s="144"/>
      <c r="D22" s="144"/>
      <c r="E22" s="120">
        <v>4</v>
      </c>
      <c r="F22" s="117">
        <v>12</v>
      </c>
    </row>
    <row r="23" spans="1:12" ht="18.75" hidden="1" customHeight="1" x14ac:dyDescent="0.25">
      <c r="B23" s="183" t="s">
        <v>111</v>
      </c>
      <c r="C23" s="183"/>
      <c r="D23" s="183"/>
      <c r="E23" s="62">
        <v>2</v>
      </c>
      <c r="F23" s="58">
        <v>3</v>
      </c>
    </row>
    <row r="24" spans="1:12" ht="18.75" hidden="1" customHeight="1" x14ac:dyDescent="0.25">
      <c r="B24" s="183" t="s">
        <v>112</v>
      </c>
      <c r="C24" s="183"/>
      <c r="D24" s="183"/>
      <c r="E24" s="62">
        <v>2</v>
      </c>
      <c r="F24" s="58">
        <v>3</v>
      </c>
    </row>
    <row r="25" spans="1:12" ht="18.75" hidden="1" customHeight="1" x14ac:dyDescent="0.25">
      <c r="B25" s="183" t="s">
        <v>55</v>
      </c>
      <c r="C25" s="183"/>
      <c r="D25" s="183"/>
      <c r="E25" s="62">
        <v>2</v>
      </c>
      <c r="F25" s="58">
        <v>3</v>
      </c>
    </row>
    <row r="26" spans="1:12" ht="18.75" hidden="1" customHeight="1" x14ac:dyDescent="0.25">
      <c r="B26" s="183"/>
      <c r="C26" s="183"/>
      <c r="D26" s="183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260</v>
      </c>
      <c r="F28" s="129" t="s">
        <v>261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262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26</v>
      </c>
      <c r="F31" s="129" t="s">
        <v>277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2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213</v>
      </c>
      <c r="F36" s="129" t="s">
        <v>264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278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266</v>
      </c>
    </row>
    <row r="41" spans="2:6" ht="14.25" customHeight="1" x14ac:dyDescent="0.25">
      <c r="B41" s="133"/>
      <c r="C41" s="124"/>
      <c r="D41" s="125"/>
      <c r="E41" s="128"/>
      <c r="F41" s="129" t="s">
        <v>269</v>
      </c>
    </row>
    <row r="42" spans="2:6" ht="14.25" customHeight="1" x14ac:dyDescent="0.25">
      <c r="B42" s="133"/>
      <c r="C42" s="124"/>
      <c r="D42" s="125"/>
      <c r="E42" s="128"/>
      <c r="F42" s="129" t="s">
        <v>279</v>
      </c>
    </row>
    <row r="43" spans="2:6" ht="14.25" customHeight="1" x14ac:dyDescent="0.25">
      <c r="B43" s="133"/>
      <c r="C43" s="124"/>
      <c r="D43" s="125"/>
      <c r="E43" s="128"/>
      <c r="F43" s="114" t="s">
        <v>280</v>
      </c>
    </row>
    <row r="44" spans="2:6" ht="14.25" customHeight="1" x14ac:dyDescent="0.25">
      <c r="B44" s="133"/>
      <c r="C44" s="127"/>
      <c r="D44" s="125"/>
      <c r="E44" s="126"/>
      <c r="F44" s="114" t="s">
        <v>281</v>
      </c>
    </row>
    <row r="45" spans="2:6" ht="14.25" customHeight="1" x14ac:dyDescent="0.25">
      <c r="B45" s="126"/>
      <c r="C45" s="127"/>
      <c r="D45" s="125"/>
      <c r="E45" s="126"/>
      <c r="F45" s="114" t="s">
        <v>282</v>
      </c>
    </row>
    <row r="46" spans="2:6" ht="14.25" customHeight="1" x14ac:dyDescent="0.25">
      <c r="B46" s="112"/>
      <c r="C46" s="112"/>
      <c r="D46" s="112"/>
      <c r="E46" s="112"/>
      <c r="F46" s="114" t="s">
        <v>283</v>
      </c>
    </row>
    <row r="47" spans="2:6" ht="14.25" customHeight="1" x14ac:dyDescent="0.25">
      <c r="B47" s="112"/>
      <c r="C47" s="112"/>
      <c r="D47" s="112"/>
      <c r="E47" s="112"/>
      <c r="F47" s="114" t="s">
        <v>284</v>
      </c>
    </row>
    <row r="48" spans="2:6" ht="14.25" customHeight="1" x14ac:dyDescent="0.25">
      <c r="B48" s="112"/>
      <c r="C48" s="112"/>
      <c r="D48" s="112"/>
      <c r="E48" s="112"/>
      <c r="F48" s="114" t="s">
        <v>285</v>
      </c>
    </row>
    <row r="49" spans="2:6" ht="26.25" customHeight="1" x14ac:dyDescent="0.25">
      <c r="B49" s="184"/>
      <c r="C49" s="185"/>
      <c r="D49" s="185"/>
      <c r="E49" s="185"/>
      <c r="F49" s="185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M49"/>
  <sheetViews>
    <sheetView workbookViewId="0">
      <selection activeCell="B1" sqref="B1:F1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8" t="s">
        <v>207</v>
      </c>
      <c r="C1" s="178"/>
      <c r="D1" s="178"/>
      <c r="E1" s="178"/>
      <c r="F1" s="178"/>
      <c r="H1" s="179" t="s">
        <v>107</v>
      </c>
      <c r="I1" s="179"/>
      <c r="J1" s="179"/>
      <c r="K1" s="179"/>
      <c r="L1" s="179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0" t="s">
        <v>80</v>
      </c>
      <c r="C3" s="180"/>
      <c r="D3" s="180"/>
      <c r="E3" s="180"/>
      <c r="F3" s="180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1" t="s">
        <v>62</v>
      </c>
      <c r="C5" s="181"/>
      <c r="D5" s="56" t="s">
        <v>78</v>
      </c>
      <c r="E5" s="182" t="s">
        <v>259</v>
      </c>
      <c r="F5" s="182"/>
      <c r="H5" s="84"/>
      <c r="I5" s="80"/>
      <c r="J5" s="81"/>
      <c r="K5" s="81"/>
      <c r="L5" s="85"/>
    </row>
    <row r="6" spans="2:13" x14ac:dyDescent="0.25">
      <c r="C6" s="177"/>
      <c r="D6" s="177"/>
      <c r="E6" s="177"/>
      <c r="H6" s="86"/>
      <c r="I6" s="87"/>
      <c r="J6" s="81"/>
      <c r="K6" s="81"/>
      <c r="L6" s="85"/>
    </row>
    <row r="7" spans="2:13" ht="14.25" customHeight="1" x14ac:dyDescent="0.25">
      <c r="B7" s="139" t="s">
        <v>135</v>
      </c>
      <c r="C7" s="58">
        <v>5</v>
      </c>
      <c r="D7" s="58" t="s">
        <v>79</v>
      </c>
      <c r="E7" s="58">
        <v>4</v>
      </c>
      <c r="F7" s="139" t="s">
        <v>132</v>
      </c>
      <c r="H7" s="88"/>
      <c r="I7" s="89"/>
      <c r="J7" s="81"/>
      <c r="K7" s="81"/>
      <c r="L7" s="85"/>
    </row>
    <row r="8" spans="2:13" ht="14.25" customHeight="1" x14ac:dyDescent="0.25">
      <c r="B8" s="139" t="s">
        <v>139</v>
      </c>
      <c r="C8" s="58">
        <v>6</v>
      </c>
      <c r="D8" s="58" t="s">
        <v>79</v>
      </c>
      <c r="E8" s="58">
        <v>3</v>
      </c>
      <c r="F8" s="139" t="s">
        <v>167</v>
      </c>
      <c r="H8" s="88"/>
      <c r="I8" s="89"/>
      <c r="J8" s="81"/>
      <c r="K8" s="81"/>
      <c r="L8" s="85"/>
    </row>
    <row r="9" spans="2:13" ht="14.25" customHeight="1" x14ac:dyDescent="0.25">
      <c r="B9" s="139" t="s">
        <v>133</v>
      </c>
      <c r="C9" s="58">
        <v>1</v>
      </c>
      <c r="D9" s="58" t="s">
        <v>79</v>
      </c>
      <c r="E9" s="58">
        <v>8</v>
      </c>
      <c r="F9" s="139" t="s">
        <v>137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136</v>
      </c>
      <c r="C10" s="58">
        <v>1</v>
      </c>
      <c r="D10" s="58" t="s">
        <v>79</v>
      </c>
      <c r="E10" s="58">
        <v>8</v>
      </c>
      <c r="F10" s="139" t="s">
        <v>134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39" t="s">
        <v>138</v>
      </c>
      <c r="C11" s="58">
        <v>0</v>
      </c>
      <c r="D11" s="58" t="s">
        <v>79</v>
      </c>
      <c r="E11" s="58" t="s">
        <v>78</v>
      </c>
      <c r="F11" s="139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40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41" t="s">
        <v>139</v>
      </c>
      <c r="C14" s="141"/>
      <c r="D14" s="141"/>
      <c r="E14" s="120">
        <v>3</v>
      </c>
      <c r="F14" s="120">
        <v>20</v>
      </c>
      <c r="H14" s="84"/>
      <c r="I14" s="80"/>
      <c r="J14" s="81"/>
      <c r="K14" s="80"/>
      <c r="L14" s="90"/>
    </row>
    <row r="15" spans="2:13" ht="18.75" customHeight="1" x14ac:dyDescent="0.25">
      <c r="B15" s="141" t="s">
        <v>134</v>
      </c>
      <c r="C15" s="141"/>
      <c r="D15" s="141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25">
      <c r="B16" s="141" t="s">
        <v>135</v>
      </c>
      <c r="C16" s="141"/>
      <c r="D16" s="141"/>
      <c r="E16" s="120">
        <v>3</v>
      </c>
      <c r="F16" s="117">
        <v>12</v>
      </c>
      <c r="H16" s="84"/>
      <c r="I16" s="80"/>
      <c r="J16" s="81"/>
      <c r="K16" s="82"/>
      <c r="L16" s="91"/>
    </row>
    <row r="17" spans="1:12" ht="18.75" customHeight="1" x14ac:dyDescent="0.25">
      <c r="B17" s="141" t="s">
        <v>132</v>
      </c>
      <c r="C17" s="141"/>
      <c r="D17" s="141"/>
      <c r="E17" s="120">
        <v>3</v>
      </c>
      <c r="F17" s="117">
        <v>11</v>
      </c>
      <c r="H17" s="84"/>
      <c r="I17" s="80"/>
      <c r="J17" s="81"/>
      <c r="K17" s="82"/>
      <c r="L17" s="91"/>
    </row>
    <row r="18" spans="1:12" ht="18.75" customHeight="1" x14ac:dyDescent="0.25">
      <c r="B18" s="141" t="s">
        <v>133</v>
      </c>
      <c r="C18" s="141"/>
      <c r="D18" s="141"/>
      <c r="E18" s="120">
        <v>3</v>
      </c>
      <c r="F18" s="117">
        <v>11</v>
      </c>
      <c r="H18" s="84"/>
      <c r="I18" s="80"/>
      <c r="J18" s="80"/>
      <c r="K18" s="80"/>
      <c r="L18" s="90"/>
    </row>
    <row r="19" spans="1:12" ht="18.75" customHeight="1" x14ac:dyDescent="0.25">
      <c r="B19" s="141" t="s">
        <v>137</v>
      </c>
      <c r="C19" s="141"/>
      <c r="D19" s="141"/>
      <c r="E19" s="120">
        <v>2</v>
      </c>
      <c r="F19" s="117">
        <v>10</v>
      </c>
      <c r="H19" s="84"/>
      <c r="I19" s="80"/>
      <c r="J19" s="81"/>
      <c r="K19" s="80"/>
      <c r="L19" s="90"/>
    </row>
    <row r="20" spans="1:12" ht="18.75" customHeight="1" thickBot="1" x14ac:dyDescent="0.3">
      <c r="B20" s="141" t="s">
        <v>136</v>
      </c>
      <c r="C20" s="141"/>
      <c r="D20" s="141"/>
      <c r="E20" s="120">
        <v>3</v>
      </c>
      <c r="F20" s="117">
        <v>9</v>
      </c>
      <c r="H20" s="92"/>
      <c r="I20" s="93"/>
      <c r="J20" s="94"/>
      <c r="K20" s="93"/>
      <c r="L20" s="95"/>
    </row>
    <row r="21" spans="1:12" ht="18.75" customHeight="1" x14ac:dyDescent="0.25">
      <c r="B21" s="141" t="s">
        <v>167</v>
      </c>
      <c r="C21" s="141"/>
      <c r="D21" s="141"/>
      <c r="E21" s="120">
        <v>2</v>
      </c>
      <c r="F21" s="117">
        <v>8</v>
      </c>
    </row>
    <row r="22" spans="1:12" ht="18.75" customHeight="1" x14ac:dyDescent="0.25">
      <c r="B22" s="141" t="s">
        <v>138</v>
      </c>
      <c r="C22" s="141"/>
      <c r="D22" s="141"/>
      <c r="E22" s="120">
        <v>2</v>
      </c>
      <c r="F22" s="117">
        <v>8</v>
      </c>
    </row>
    <row r="23" spans="1:12" ht="18.75" hidden="1" customHeight="1" x14ac:dyDescent="0.25">
      <c r="B23" s="183" t="s">
        <v>111</v>
      </c>
      <c r="C23" s="183"/>
      <c r="D23" s="183"/>
      <c r="E23" s="62">
        <v>2</v>
      </c>
      <c r="F23" s="58">
        <v>3</v>
      </c>
    </row>
    <row r="24" spans="1:12" ht="18.75" hidden="1" customHeight="1" x14ac:dyDescent="0.25">
      <c r="B24" s="183" t="s">
        <v>112</v>
      </c>
      <c r="C24" s="183"/>
      <c r="D24" s="183"/>
      <c r="E24" s="62">
        <v>2</v>
      </c>
      <c r="F24" s="58">
        <v>3</v>
      </c>
    </row>
    <row r="25" spans="1:12" ht="18.75" hidden="1" customHeight="1" x14ac:dyDescent="0.25">
      <c r="B25" s="183" t="s">
        <v>55</v>
      </c>
      <c r="C25" s="183"/>
      <c r="D25" s="183"/>
      <c r="E25" s="62">
        <v>2</v>
      </c>
      <c r="F25" s="58">
        <v>3</v>
      </c>
    </row>
    <row r="26" spans="1:12" ht="18.75" hidden="1" customHeight="1" x14ac:dyDescent="0.25">
      <c r="B26" s="183"/>
      <c r="C26" s="183"/>
      <c r="D26" s="183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260</v>
      </c>
      <c r="F28" s="129" t="s">
        <v>261</v>
      </c>
    </row>
    <row r="29" spans="1:12" ht="14.25" customHeight="1" x14ac:dyDescent="0.25">
      <c r="B29" s="131"/>
      <c r="C29" s="124"/>
      <c r="D29" s="113"/>
      <c r="E29" s="124"/>
      <c r="F29" s="129"/>
    </row>
    <row r="30" spans="1:12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262</v>
      </c>
    </row>
    <row r="31" spans="1:12" ht="14.25" customHeight="1" x14ac:dyDescent="0.25">
      <c r="A31" s="66"/>
      <c r="B31" s="133" t="s">
        <v>99</v>
      </c>
      <c r="C31" s="124"/>
      <c r="D31" s="125"/>
      <c r="E31" s="123">
        <v>27</v>
      </c>
      <c r="F31" s="129" t="s">
        <v>263</v>
      </c>
    </row>
    <row r="32" spans="1:12" ht="14.25" customHeight="1" x14ac:dyDescent="0.25">
      <c r="B32" s="133"/>
      <c r="C32" s="124"/>
      <c r="D32" s="125"/>
      <c r="E32" s="123"/>
      <c r="F32" s="129"/>
    </row>
    <row r="33" spans="2:6" ht="14.25" customHeight="1" x14ac:dyDescent="0.25">
      <c r="B33" s="133" t="s">
        <v>87</v>
      </c>
      <c r="C33" s="124"/>
      <c r="D33" s="125"/>
      <c r="E33" s="123">
        <v>110</v>
      </c>
      <c r="F33" s="129" t="s">
        <v>142</v>
      </c>
    </row>
    <row r="34" spans="2:6" ht="14.25" customHeight="1" x14ac:dyDescent="0.2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91</v>
      </c>
      <c r="C36" s="124"/>
      <c r="D36" s="125"/>
      <c r="E36" s="123" t="s">
        <v>213</v>
      </c>
      <c r="F36" s="129" t="s">
        <v>264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192</v>
      </c>
      <c r="C38" s="124"/>
      <c r="D38" s="125"/>
      <c r="E38" s="128" t="s">
        <v>265</v>
      </c>
      <c r="F38" s="129" t="s">
        <v>154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193</v>
      </c>
      <c r="C40" s="124"/>
      <c r="D40" s="125"/>
      <c r="E40" s="128"/>
      <c r="F40" s="129" t="s">
        <v>266</v>
      </c>
    </row>
    <row r="41" spans="2:6" ht="14.25" customHeight="1" x14ac:dyDescent="0.25">
      <c r="B41" s="133"/>
      <c r="C41" s="124"/>
      <c r="D41" s="125"/>
      <c r="E41" s="128"/>
      <c r="F41" s="129" t="s">
        <v>268</v>
      </c>
    </row>
    <row r="42" spans="2:6" ht="14.25" customHeight="1" x14ac:dyDescent="0.25">
      <c r="B42" s="133"/>
      <c r="C42" s="124"/>
      <c r="D42" s="125"/>
      <c r="E42" s="128"/>
      <c r="F42" s="129" t="s">
        <v>267</v>
      </c>
    </row>
    <row r="43" spans="2:6" ht="14.25" customHeight="1" x14ac:dyDescent="0.25">
      <c r="B43" s="133"/>
      <c r="C43" s="124"/>
      <c r="D43" s="125"/>
      <c r="E43" s="128"/>
      <c r="F43" s="114" t="s">
        <v>269</v>
      </c>
    </row>
    <row r="44" spans="2:6" ht="14.25" customHeight="1" x14ac:dyDescent="0.25">
      <c r="B44" s="133"/>
      <c r="C44" s="127"/>
      <c r="D44" s="125"/>
      <c r="E44" s="126"/>
      <c r="F44" s="114" t="s">
        <v>252</v>
      </c>
    </row>
    <row r="45" spans="2:6" ht="14.25" customHeight="1" x14ac:dyDescent="0.25">
      <c r="B45" s="126"/>
      <c r="C45" s="127"/>
      <c r="D45" s="125"/>
      <c r="E45" s="126"/>
      <c r="F45" s="114" t="s">
        <v>270</v>
      </c>
    </row>
    <row r="46" spans="2:6" ht="14.25" customHeight="1" x14ac:dyDescent="0.25">
      <c r="B46" s="112"/>
      <c r="C46" s="112"/>
      <c r="D46" s="112"/>
      <c r="E46" s="112"/>
      <c r="F46" s="114" t="s">
        <v>271</v>
      </c>
    </row>
    <row r="47" spans="2:6" ht="14.25" customHeight="1" x14ac:dyDescent="0.25">
      <c r="B47" s="112"/>
      <c r="C47" s="112"/>
      <c r="D47" s="112"/>
      <c r="E47" s="112"/>
      <c r="F47" s="114" t="s">
        <v>272</v>
      </c>
    </row>
    <row r="48" spans="2:6" ht="14.25" customHeight="1" x14ac:dyDescent="0.25">
      <c r="B48" s="112"/>
      <c r="C48" s="112"/>
      <c r="D48" s="112"/>
      <c r="E48" s="112"/>
      <c r="F48" s="114" t="s">
        <v>273</v>
      </c>
    </row>
    <row r="49" spans="2:6" ht="26.25" customHeight="1" x14ac:dyDescent="0.25">
      <c r="B49" s="184"/>
      <c r="C49" s="185"/>
      <c r="D49" s="185"/>
      <c r="E49" s="185"/>
      <c r="F49" s="185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M49"/>
  <sheetViews>
    <sheetView topLeftCell="B7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8" t="s">
        <v>207</v>
      </c>
      <c r="C1" s="178"/>
      <c r="D1" s="178"/>
      <c r="E1" s="178"/>
      <c r="F1" s="178"/>
      <c r="H1" s="179" t="s">
        <v>107</v>
      </c>
      <c r="I1" s="179"/>
      <c r="J1" s="179"/>
      <c r="K1" s="179"/>
      <c r="L1" s="179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0" t="s">
        <v>80</v>
      </c>
      <c r="C3" s="180"/>
      <c r="D3" s="180"/>
      <c r="E3" s="180"/>
      <c r="F3" s="180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1" t="s">
        <v>61</v>
      </c>
      <c r="C5" s="181"/>
      <c r="D5" s="56" t="s">
        <v>78</v>
      </c>
      <c r="E5" s="182">
        <v>45936</v>
      </c>
      <c r="F5" s="182"/>
      <c r="H5" s="84"/>
      <c r="I5" s="80"/>
      <c r="J5" s="81"/>
      <c r="K5" s="81"/>
      <c r="L5" s="85"/>
    </row>
    <row r="6" spans="2:13" x14ac:dyDescent="0.25">
      <c r="C6" s="177"/>
      <c r="D6" s="177"/>
      <c r="E6" s="177"/>
      <c r="H6" s="86"/>
      <c r="I6" s="87"/>
      <c r="J6" s="81"/>
      <c r="K6" s="81"/>
      <c r="L6" s="85"/>
    </row>
    <row r="7" spans="2:13" ht="14.25" customHeight="1" x14ac:dyDescent="0.25">
      <c r="B7" s="136" t="s">
        <v>138</v>
      </c>
      <c r="C7" s="58">
        <v>5</v>
      </c>
      <c r="D7" s="58" t="s">
        <v>79</v>
      </c>
      <c r="E7" s="58">
        <v>4</v>
      </c>
      <c r="F7" s="136" t="s">
        <v>136</v>
      </c>
      <c r="H7" s="88"/>
      <c r="I7" s="89"/>
      <c r="J7" s="81"/>
      <c r="K7" s="81"/>
      <c r="L7" s="85"/>
    </row>
    <row r="8" spans="2:13" ht="14.25" customHeight="1" x14ac:dyDescent="0.25">
      <c r="B8" s="136" t="s">
        <v>132</v>
      </c>
      <c r="C8" s="58">
        <v>4</v>
      </c>
      <c r="D8" s="58" t="s">
        <v>79</v>
      </c>
      <c r="E8" s="58">
        <v>5</v>
      </c>
      <c r="F8" s="136" t="s">
        <v>134</v>
      </c>
      <c r="H8" s="88"/>
      <c r="I8" s="89"/>
      <c r="J8" s="81"/>
      <c r="K8" s="81"/>
      <c r="L8" s="85"/>
    </row>
    <row r="9" spans="2:13" ht="14.25" customHeight="1" x14ac:dyDescent="0.25">
      <c r="B9" s="136" t="s">
        <v>137</v>
      </c>
      <c r="C9" s="58">
        <v>2</v>
      </c>
      <c r="D9" s="58" t="s">
        <v>79</v>
      </c>
      <c r="E9" s="58">
        <v>7</v>
      </c>
      <c r="F9" s="136" t="s">
        <v>139</v>
      </c>
      <c r="H9" s="88" t="s">
        <v>105</v>
      </c>
      <c r="I9" s="89" t="str">
        <f>IF(B9="BYE",IF(F9="BYE",1,""),"")</f>
        <v/>
      </c>
      <c r="J9" s="80"/>
      <c r="K9" s="80"/>
      <c r="L9" s="90"/>
    </row>
    <row r="10" spans="2:13" ht="14.25" customHeight="1" x14ac:dyDescent="0.25">
      <c r="B10" s="62" t="s">
        <v>135</v>
      </c>
      <c r="C10" s="58">
        <v>5</v>
      </c>
      <c r="D10" s="58" t="s">
        <v>79</v>
      </c>
      <c r="E10" s="58">
        <v>4</v>
      </c>
      <c r="F10" s="136" t="s">
        <v>133</v>
      </c>
      <c r="H10" s="88" t="s">
        <v>105</v>
      </c>
      <c r="I10" s="89" t="str">
        <f>IF(B10="BYE",IF(F10="BYE",1,""),"")</f>
        <v/>
      </c>
      <c r="J10" s="81"/>
      <c r="K10" s="82"/>
      <c r="L10" s="91"/>
    </row>
    <row r="11" spans="2:13" ht="14.25" customHeight="1" x14ac:dyDescent="0.25">
      <c r="B11" s="136" t="s">
        <v>167</v>
      </c>
      <c r="C11" s="58">
        <v>0</v>
      </c>
      <c r="D11" s="58" t="s">
        <v>79</v>
      </c>
      <c r="E11" s="58" t="s">
        <v>78</v>
      </c>
      <c r="F11" s="136" t="s">
        <v>140</v>
      </c>
      <c r="H11" s="88" t="s">
        <v>105</v>
      </c>
      <c r="I11" s="89" t="str">
        <f>IF(B11="BYE",IF(F11="BYE",1,""),"")</f>
        <v/>
      </c>
      <c r="J11" s="81"/>
      <c r="K11" s="82"/>
      <c r="L11" s="91"/>
    </row>
    <row r="12" spans="2:13" ht="14.25" hidden="1" customHeight="1" x14ac:dyDescent="0.25">
      <c r="B12" s="60" t="s">
        <v>140</v>
      </c>
      <c r="C12" s="58" t="s">
        <v>78</v>
      </c>
      <c r="D12" s="138" t="s">
        <v>79</v>
      </c>
      <c r="E12" s="58" t="s">
        <v>78</v>
      </c>
      <c r="F12" s="57" t="s">
        <v>140</v>
      </c>
      <c r="H12" s="88"/>
      <c r="I12" s="89">
        <f>IF(B12="BYE",IF(F12="BYE",1,""),"")</f>
        <v>1</v>
      </c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37" t="s">
        <v>139</v>
      </c>
      <c r="C14" s="137"/>
      <c r="D14" s="137"/>
      <c r="E14" s="120">
        <v>2</v>
      </c>
      <c r="F14" s="120">
        <v>14</v>
      </c>
      <c r="H14" s="84"/>
      <c r="I14" s="80"/>
      <c r="J14" s="81"/>
      <c r="K14" s="80"/>
      <c r="L14" s="90"/>
    </row>
    <row r="15" spans="2:13" ht="18.75" customHeight="1" x14ac:dyDescent="0.25">
      <c r="B15" s="137" t="s">
        <v>134</v>
      </c>
      <c r="C15" s="137"/>
      <c r="D15" s="137"/>
      <c r="E15" s="120">
        <v>2</v>
      </c>
      <c r="F15" s="120">
        <v>11</v>
      </c>
      <c r="H15" s="84"/>
      <c r="I15" s="80"/>
      <c r="J15" s="80"/>
      <c r="K15" s="80"/>
      <c r="L15" s="90"/>
    </row>
    <row r="16" spans="2:13" ht="18.75" customHeight="1" x14ac:dyDescent="0.25">
      <c r="B16" s="137" t="s">
        <v>133</v>
      </c>
      <c r="C16" s="137"/>
      <c r="D16" s="137"/>
      <c r="E16" s="120">
        <v>2</v>
      </c>
      <c r="F16" s="120">
        <v>10</v>
      </c>
      <c r="H16" s="84"/>
      <c r="I16" s="80"/>
      <c r="J16" s="81"/>
      <c r="K16" s="82"/>
      <c r="L16" s="91"/>
    </row>
    <row r="17" spans="1:12" ht="18.75" customHeight="1" x14ac:dyDescent="0.25">
      <c r="B17" s="137" t="s">
        <v>136</v>
      </c>
      <c r="C17" s="137"/>
      <c r="D17" s="137"/>
      <c r="E17" s="120">
        <v>2</v>
      </c>
      <c r="F17" s="117">
        <v>8</v>
      </c>
      <c r="H17" s="84"/>
      <c r="I17" s="80"/>
      <c r="J17" s="81"/>
      <c r="K17" s="82"/>
      <c r="L17" s="91"/>
    </row>
    <row r="18" spans="1:12" ht="18.75" customHeight="1" x14ac:dyDescent="0.25">
      <c r="B18" s="137" t="s">
        <v>138</v>
      </c>
      <c r="C18" s="137"/>
      <c r="D18" s="137"/>
      <c r="E18" s="120">
        <v>2</v>
      </c>
      <c r="F18" s="117">
        <v>8</v>
      </c>
      <c r="H18" s="84"/>
      <c r="I18" s="80"/>
      <c r="J18" s="80"/>
      <c r="K18" s="80"/>
      <c r="L18" s="90"/>
    </row>
    <row r="19" spans="1:12" ht="18.75" customHeight="1" x14ac:dyDescent="0.25">
      <c r="B19" s="137" t="s">
        <v>132</v>
      </c>
      <c r="C19" s="137"/>
      <c r="D19" s="137"/>
      <c r="E19" s="120">
        <v>2</v>
      </c>
      <c r="F19" s="117">
        <v>7</v>
      </c>
      <c r="H19" s="84"/>
      <c r="I19" s="80"/>
      <c r="J19" s="81"/>
      <c r="K19" s="80"/>
      <c r="L19" s="90"/>
    </row>
    <row r="20" spans="1:12" ht="18.75" customHeight="1" thickBot="1" x14ac:dyDescent="0.3">
      <c r="B20" s="137" t="s">
        <v>135</v>
      </c>
      <c r="C20" s="137"/>
      <c r="D20" s="137"/>
      <c r="E20" s="120">
        <v>2</v>
      </c>
      <c r="F20" s="117">
        <v>7</v>
      </c>
      <c r="H20" s="92"/>
      <c r="I20" s="93"/>
      <c r="J20" s="94"/>
      <c r="K20" s="93"/>
      <c r="L20" s="95"/>
    </row>
    <row r="21" spans="1:12" ht="18.75" customHeight="1" x14ac:dyDescent="0.25">
      <c r="B21" s="137" t="s">
        <v>167</v>
      </c>
      <c r="C21" s="137"/>
      <c r="D21" s="137"/>
      <c r="E21" s="120">
        <v>1</v>
      </c>
      <c r="F21" s="117">
        <v>5</v>
      </c>
    </row>
    <row r="22" spans="1:12" ht="18.75" customHeight="1" x14ac:dyDescent="0.25">
      <c r="B22" s="137" t="s">
        <v>137</v>
      </c>
      <c r="C22" s="137"/>
      <c r="D22" s="137"/>
      <c r="E22" s="120">
        <v>1</v>
      </c>
      <c r="F22" s="117">
        <v>2</v>
      </c>
    </row>
    <row r="23" spans="1:12" ht="18.75" hidden="1" customHeight="1" x14ac:dyDescent="0.25">
      <c r="B23" s="183" t="s">
        <v>111</v>
      </c>
      <c r="C23" s="183"/>
      <c r="D23" s="183"/>
      <c r="E23" s="62">
        <v>2</v>
      </c>
      <c r="F23" s="58">
        <v>3</v>
      </c>
    </row>
    <row r="24" spans="1:12" ht="18.75" hidden="1" customHeight="1" x14ac:dyDescent="0.25">
      <c r="B24" s="183" t="s">
        <v>112</v>
      </c>
      <c r="C24" s="183"/>
      <c r="D24" s="183"/>
      <c r="E24" s="62">
        <v>2</v>
      </c>
      <c r="F24" s="58">
        <v>3</v>
      </c>
    </row>
    <row r="25" spans="1:12" ht="18.75" hidden="1" customHeight="1" x14ac:dyDescent="0.25">
      <c r="B25" s="183" t="s">
        <v>55</v>
      </c>
      <c r="C25" s="183"/>
      <c r="D25" s="183"/>
      <c r="E25" s="62">
        <v>2</v>
      </c>
      <c r="F25" s="58">
        <v>3</v>
      </c>
    </row>
    <row r="26" spans="1:12" ht="18.75" hidden="1" customHeight="1" x14ac:dyDescent="0.25">
      <c r="B26" s="183"/>
      <c r="C26" s="183"/>
      <c r="D26" s="183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132" t="s">
        <v>98</v>
      </c>
      <c r="C28" s="115"/>
      <c r="D28" s="115"/>
      <c r="E28" s="123" t="s">
        <v>211</v>
      </c>
      <c r="F28" s="129" t="s">
        <v>242</v>
      </c>
    </row>
    <row r="29" spans="1:12" ht="14.25" customHeight="1" x14ac:dyDescent="0.25">
      <c r="B29" s="131"/>
      <c r="C29" s="124"/>
      <c r="D29" s="113"/>
      <c r="E29" s="124"/>
      <c r="F29" s="129" t="s">
        <v>243</v>
      </c>
    </row>
    <row r="30" spans="1:12" ht="14.25" customHeight="1" x14ac:dyDescent="0.25">
      <c r="A30" s="66"/>
      <c r="B30" s="132"/>
      <c r="C30" s="124"/>
      <c r="D30" s="113"/>
      <c r="E30" s="123"/>
      <c r="F30" s="129"/>
    </row>
    <row r="31" spans="1:12" ht="14.25" customHeight="1" x14ac:dyDescent="0.25">
      <c r="A31" s="66"/>
      <c r="B31" s="132" t="s">
        <v>85</v>
      </c>
      <c r="C31" s="124"/>
      <c r="D31" s="113"/>
      <c r="E31" s="123">
        <v>16</v>
      </c>
      <c r="F31" s="129" t="s">
        <v>154</v>
      </c>
    </row>
    <row r="32" spans="1:12" ht="14.25" customHeight="1" x14ac:dyDescent="0.25">
      <c r="B32" s="133" t="s">
        <v>99</v>
      </c>
      <c r="C32" s="124"/>
      <c r="D32" s="125"/>
      <c r="E32" s="123">
        <v>28</v>
      </c>
      <c r="F32" s="129" t="s">
        <v>244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 t="s">
        <v>100</v>
      </c>
      <c r="C35" s="124"/>
      <c r="D35" s="125"/>
      <c r="E35" s="123">
        <v>100</v>
      </c>
      <c r="F35" s="129" t="s">
        <v>151</v>
      </c>
    </row>
    <row r="36" spans="2:6" ht="14.25" customHeight="1" x14ac:dyDescent="0.25">
      <c r="B36" s="133"/>
      <c r="C36" s="124"/>
      <c r="D36" s="125"/>
      <c r="E36" s="123"/>
      <c r="F36" s="129"/>
    </row>
    <row r="37" spans="2:6" ht="14.25" customHeight="1" x14ac:dyDescent="0.25">
      <c r="B37" s="133" t="s">
        <v>91</v>
      </c>
      <c r="C37" s="124"/>
      <c r="D37" s="125"/>
      <c r="E37" s="123" t="s">
        <v>213</v>
      </c>
      <c r="F37" s="129" t="s">
        <v>214</v>
      </c>
    </row>
    <row r="38" spans="2:6" ht="14.25" customHeight="1" x14ac:dyDescent="0.25">
      <c r="B38" s="133"/>
      <c r="C38" s="124"/>
      <c r="D38" s="125"/>
      <c r="E38" s="123"/>
      <c r="F38" s="129" t="s">
        <v>245</v>
      </c>
    </row>
    <row r="39" spans="2:6" ht="14.25" customHeight="1" x14ac:dyDescent="0.25">
      <c r="B39" s="133"/>
      <c r="C39" s="124"/>
      <c r="D39" s="125"/>
      <c r="E39" s="123"/>
      <c r="F39" s="129" t="s">
        <v>246</v>
      </c>
    </row>
    <row r="40" spans="2:6" ht="14.25" customHeight="1" x14ac:dyDescent="0.25">
      <c r="B40" s="133"/>
      <c r="C40" s="124"/>
      <c r="D40" s="125"/>
      <c r="E40" s="128"/>
      <c r="F40" s="129"/>
    </row>
    <row r="41" spans="2:6" ht="14.25" customHeight="1" x14ac:dyDescent="0.25">
      <c r="B41" s="133" t="s">
        <v>192</v>
      </c>
      <c r="C41" s="124"/>
      <c r="D41" s="125"/>
      <c r="E41" s="128" t="s">
        <v>247</v>
      </c>
      <c r="F41" s="129" t="s">
        <v>153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193</v>
      </c>
      <c r="C43" s="124"/>
      <c r="D43" s="125"/>
      <c r="E43" s="128"/>
      <c r="F43" s="114" t="s">
        <v>249</v>
      </c>
    </row>
    <row r="44" spans="2:6" ht="14.25" customHeight="1" x14ac:dyDescent="0.25">
      <c r="B44" s="133"/>
      <c r="C44" s="127"/>
      <c r="D44" s="125"/>
      <c r="E44" s="126"/>
      <c r="F44" s="114" t="s">
        <v>248</v>
      </c>
    </row>
    <row r="45" spans="2:6" ht="14.25" customHeight="1" x14ac:dyDescent="0.25">
      <c r="B45" s="126"/>
      <c r="C45" s="127"/>
      <c r="D45" s="125"/>
      <c r="E45" s="126"/>
      <c r="F45" s="114" t="s">
        <v>250</v>
      </c>
    </row>
    <row r="46" spans="2:6" ht="14.25" customHeight="1" x14ac:dyDescent="0.25">
      <c r="B46" s="112"/>
      <c r="C46" s="112"/>
      <c r="D46" s="112"/>
      <c r="E46" s="112"/>
      <c r="F46" s="114" t="s">
        <v>251</v>
      </c>
    </row>
    <row r="47" spans="2:6" ht="14.25" customHeight="1" x14ac:dyDescent="0.25">
      <c r="B47" s="112"/>
      <c r="C47" s="112"/>
      <c r="D47" s="112"/>
      <c r="E47" s="112"/>
      <c r="F47" s="114" t="s">
        <v>221</v>
      </c>
    </row>
    <row r="48" spans="2:6" ht="14.25" customHeight="1" x14ac:dyDescent="0.25">
      <c r="B48" s="112"/>
      <c r="C48" s="112"/>
      <c r="D48" s="112"/>
      <c r="E48" s="112"/>
      <c r="F48" s="114" t="s">
        <v>252</v>
      </c>
    </row>
    <row r="49" spans="2:6" ht="26.25" customHeight="1" x14ac:dyDescent="0.25">
      <c r="B49" s="184"/>
      <c r="C49" s="185"/>
      <c r="D49" s="185"/>
      <c r="E49" s="185"/>
      <c r="F49" s="185"/>
    </row>
  </sheetData>
  <mergeCells count="11">
    <mergeCell ref="B26:D26"/>
    <mergeCell ref="B49:F49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S49"/>
  <sheetViews>
    <sheetView topLeftCell="B4" workbookViewId="0">
      <selection activeCell="B28" sqref="B28:F48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8" t="s">
        <v>207</v>
      </c>
      <c r="C1" s="178"/>
      <c r="D1" s="178"/>
      <c r="E1" s="178"/>
      <c r="F1" s="178"/>
      <c r="H1" s="179" t="s">
        <v>107</v>
      </c>
      <c r="I1" s="179"/>
      <c r="J1" s="179"/>
      <c r="K1" s="179"/>
      <c r="L1" s="179"/>
    </row>
    <row r="2" spans="2:13" x14ac:dyDescent="0.2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75" x14ac:dyDescent="0.25">
      <c r="B3" s="180" t="s">
        <v>80</v>
      </c>
      <c r="C3" s="180"/>
      <c r="D3" s="180"/>
      <c r="E3" s="180"/>
      <c r="F3" s="180"/>
      <c r="G3" s="54"/>
      <c r="H3" s="79"/>
      <c r="I3" s="80"/>
      <c r="J3" s="81"/>
      <c r="K3" s="82"/>
      <c r="L3" s="83"/>
      <c r="M3" s="55"/>
    </row>
    <row r="4" spans="2:13" x14ac:dyDescent="0.25">
      <c r="H4" s="84"/>
      <c r="I4" s="80"/>
      <c r="J4" s="81"/>
      <c r="K4" s="82"/>
      <c r="L4" s="83"/>
      <c r="M4" s="55"/>
    </row>
    <row r="5" spans="2:13" x14ac:dyDescent="0.25">
      <c r="B5" s="181" t="s">
        <v>60</v>
      </c>
      <c r="C5" s="181"/>
      <c r="D5" s="56" t="s">
        <v>78</v>
      </c>
      <c r="E5" s="182" t="s">
        <v>206</v>
      </c>
      <c r="F5" s="182"/>
      <c r="H5" s="84"/>
      <c r="I5" s="80"/>
      <c r="J5" s="81"/>
      <c r="K5" s="81"/>
      <c r="L5" s="85"/>
    </row>
    <row r="6" spans="2:13" x14ac:dyDescent="0.25">
      <c r="C6" s="177"/>
      <c r="D6" s="177"/>
      <c r="E6" s="177"/>
      <c r="H6" s="86"/>
      <c r="I6" s="87"/>
      <c r="J6" s="81"/>
      <c r="K6" s="81"/>
      <c r="L6" s="85"/>
    </row>
    <row r="7" spans="2:13" ht="14.25" customHeight="1" x14ac:dyDescent="0.25">
      <c r="B7" s="130" t="s">
        <v>134</v>
      </c>
      <c r="C7" s="117">
        <v>6</v>
      </c>
      <c r="D7" s="117" t="s">
        <v>79</v>
      </c>
      <c r="E7" s="117">
        <v>3</v>
      </c>
      <c r="F7" s="130" t="s">
        <v>138</v>
      </c>
      <c r="H7" s="88"/>
      <c r="I7" s="89"/>
      <c r="J7" s="81"/>
      <c r="K7" s="81"/>
      <c r="L7" s="85"/>
    </row>
    <row r="8" spans="2:13" ht="14.25" customHeight="1" x14ac:dyDescent="0.25">
      <c r="B8" s="130" t="s">
        <v>133</v>
      </c>
      <c r="C8" s="117">
        <v>6</v>
      </c>
      <c r="D8" s="117" t="s">
        <v>79</v>
      </c>
      <c r="E8" s="117">
        <v>3</v>
      </c>
      <c r="F8" s="130" t="s">
        <v>132</v>
      </c>
      <c r="H8" s="88"/>
      <c r="I8" s="89"/>
      <c r="J8" s="81"/>
      <c r="K8" s="81"/>
      <c r="L8" s="85"/>
    </row>
    <row r="9" spans="2:13" ht="14.25" customHeight="1" x14ac:dyDescent="0.25">
      <c r="B9" s="130" t="s">
        <v>139</v>
      </c>
      <c r="C9" s="117">
        <v>7</v>
      </c>
      <c r="D9" s="117" t="s">
        <v>79</v>
      </c>
      <c r="E9" s="117">
        <v>2</v>
      </c>
      <c r="F9" s="130" t="s">
        <v>210</v>
      </c>
      <c r="H9" s="88"/>
      <c r="I9" s="89"/>
      <c r="J9" s="80"/>
      <c r="K9" s="80"/>
      <c r="L9" s="90"/>
    </row>
    <row r="10" spans="2:13" ht="14.25" customHeight="1" x14ac:dyDescent="0.25">
      <c r="B10" s="120" t="s">
        <v>167</v>
      </c>
      <c r="C10" s="117">
        <v>5</v>
      </c>
      <c r="D10" s="117" t="s">
        <v>79</v>
      </c>
      <c r="E10" s="117">
        <v>4</v>
      </c>
      <c r="F10" s="130" t="s">
        <v>136</v>
      </c>
      <c r="H10" s="88"/>
      <c r="I10" s="89"/>
      <c r="J10" s="81"/>
      <c r="K10" s="82"/>
      <c r="L10" s="91"/>
    </row>
    <row r="11" spans="2:13" ht="14.25" customHeight="1" x14ac:dyDescent="0.25">
      <c r="B11" s="130" t="s">
        <v>137</v>
      </c>
      <c r="C11" s="117">
        <v>0</v>
      </c>
      <c r="D11" s="117" t="s">
        <v>79</v>
      </c>
      <c r="E11" s="117" t="s">
        <v>78</v>
      </c>
      <c r="F11" s="130" t="s">
        <v>140</v>
      </c>
      <c r="H11" s="88"/>
      <c r="I11" s="89"/>
      <c r="J11" s="81"/>
      <c r="K11" s="82"/>
      <c r="L11" s="91"/>
    </row>
    <row r="12" spans="2:13" ht="14.25" hidden="1" customHeight="1" x14ac:dyDescent="0.25">
      <c r="B12" s="119" t="s">
        <v>140</v>
      </c>
      <c r="C12" s="117" t="s">
        <v>78</v>
      </c>
      <c r="D12" s="118" t="s">
        <v>79</v>
      </c>
      <c r="E12" s="117" t="s">
        <v>78</v>
      </c>
      <c r="F12" s="116" t="s">
        <v>140</v>
      </c>
      <c r="H12" s="88"/>
      <c r="I12" s="89"/>
      <c r="J12" s="80"/>
      <c r="K12" s="80"/>
      <c r="L12" s="90"/>
    </row>
    <row r="13" spans="2:13" ht="14.25" customHeight="1" x14ac:dyDescent="0.2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25">
      <c r="B14" s="130" t="s">
        <v>139</v>
      </c>
      <c r="C14" s="130"/>
      <c r="D14" s="130"/>
      <c r="E14" s="120">
        <v>1</v>
      </c>
      <c r="F14" s="120">
        <v>7</v>
      </c>
      <c r="H14" s="84"/>
      <c r="I14" s="80"/>
      <c r="J14" s="81"/>
      <c r="K14" s="80"/>
      <c r="L14" s="90"/>
    </row>
    <row r="15" spans="2:13" ht="18.75" customHeight="1" x14ac:dyDescent="0.25">
      <c r="B15" s="130" t="s">
        <v>134</v>
      </c>
      <c r="C15" s="130"/>
      <c r="D15" s="130"/>
      <c r="E15" s="120">
        <v>1</v>
      </c>
      <c r="F15" s="120">
        <v>6</v>
      </c>
      <c r="H15" s="84"/>
      <c r="I15" s="80"/>
      <c r="J15" s="80"/>
      <c r="K15" s="80"/>
      <c r="L15" s="90"/>
    </row>
    <row r="16" spans="2:13" ht="18.75" customHeight="1" x14ac:dyDescent="0.25">
      <c r="B16" s="130" t="s">
        <v>133</v>
      </c>
      <c r="C16" s="130"/>
      <c r="D16" s="130"/>
      <c r="E16" s="120">
        <v>1</v>
      </c>
      <c r="F16" s="120">
        <v>6</v>
      </c>
      <c r="H16" s="84"/>
      <c r="I16" s="80"/>
      <c r="J16" s="81"/>
      <c r="K16" s="82"/>
      <c r="L16" s="91"/>
    </row>
    <row r="17" spans="1:19" ht="18.75" customHeight="1" x14ac:dyDescent="0.25">
      <c r="B17" s="130" t="s">
        <v>167</v>
      </c>
      <c r="C17" s="130"/>
      <c r="D17" s="130"/>
      <c r="E17" s="120">
        <v>1</v>
      </c>
      <c r="F17" s="117">
        <v>5</v>
      </c>
      <c r="H17" s="84"/>
      <c r="I17" s="80"/>
      <c r="J17" s="81"/>
      <c r="K17" s="82"/>
      <c r="L17" s="91"/>
    </row>
    <row r="18" spans="1:19" ht="18.75" customHeight="1" x14ac:dyDescent="0.25">
      <c r="B18" s="130" t="s">
        <v>136</v>
      </c>
      <c r="C18" s="130"/>
      <c r="D18" s="130"/>
      <c r="E18" s="120">
        <v>1</v>
      </c>
      <c r="F18" s="117">
        <v>4</v>
      </c>
      <c r="H18" s="84"/>
      <c r="I18" s="80"/>
      <c r="J18" s="80"/>
      <c r="K18" s="80"/>
      <c r="L18" s="90"/>
    </row>
    <row r="19" spans="1:19" ht="18.75" customHeight="1" x14ac:dyDescent="0.25">
      <c r="B19" s="130" t="s">
        <v>138</v>
      </c>
      <c r="C19" s="130"/>
      <c r="D19" s="130"/>
      <c r="E19" s="120">
        <v>1</v>
      </c>
      <c r="F19" s="117">
        <v>3</v>
      </c>
      <c r="H19" s="84"/>
      <c r="I19" s="80"/>
      <c r="J19" s="81"/>
      <c r="K19" s="80"/>
      <c r="L19" s="90"/>
      <c r="M19" s="60"/>
    </row>
    <row r="20" spans="1:19" ht="18.75" customHeight="1" thickBot="1" x14ac:dyDescent="0.3">
      <c r="B20" s="130" t="s">
        <v>132</v>
      </c>
      <c r="C20" s="130"/>
      <c r="D20" s="130"/>
      <c r="E20" s="120">
        <v>1</v>
      </c>
      <c r="F20" s="117">
        <v>3</v>
      </c>
      <c r="H20" s="92"/>
      <c r="I20" s="93"/>
      <c r="J20" s="94"/>
      <c r="K20" s="93"/>
      <c r="L20" s="95"/>
    </row>
    <row r="21" spans="1:19" ht="18.75" customHeight="1" x14ac:dyDescent="0.25">
      <c r="B21" s="130" t="s">
        <v>135</v>
      </c>
      <c r="C21" s="130"/>
      <c r="D21" s="130"/>
      <c r="E21" s="120">
        <v>1</v>
      </c>
      <c r="F21" s="117">
        <v>2</v>
      </c>
    </row>
    <row r="22" spans="1:19" ht="18.75" customHeight="1" x14ac:dyDescent="0.25">
      <c r="B22" s="130" t="s">
        <v>137</v>
      </c>
      <c r="C22" s="130"/>
      <c r="D22" s="130"/>
      <c r="E22" s="120">
        <v>0</v>
      </c>
      <c r="F22" s="117">
        <v>0</v>
      </c>
      <c r="O22" s="183"/>
      <c r="P22" s="183"/>
      <c r="Q22" s="183"/>
      <c r="R22" s="62"/>
      <c r="S22" s="58"/>
    </row>
    <row r="23" spans="1:19" ht="18.75" hidden="1" customHeight="1" x14ac:dyDescent="0.25">
      <c r="B23" s="186" t="s">
        <v>111</v>
      </c>
      <c r="C23" s="186"/>
      <c r="D23" s="186"/>
      <c r="E23" s="120">
        <v>2</v>
      </c>
      <c r="F23" s="117">
        <v>3</v>
      </c>
    </row>
    <row r="24" spans="1:19" ht="18.75" hidden="1" customHeight="1" x14ac:dyDescent="0.25">
      <c r="B24" s="186" t="s">
        <v>112</v>
      </c>
      <c r="C24" s="186"/>
      <c r="D24" s="186"/>
      <c r="E24" s="120">
        <v>2</v>
      </c>
      <c r="F24" s="117">
        <v>3</v>
      </c>
    </row>
    <row r="25" spans="1:19" ht="18.75" hidden="1" customHeight="1" x14ac:dyDescent="0.25">
      <c r="B25" s="186" t="s">
        <v>55</v>
      </c>
      <c r="C25" s="186"/>
      <c r="D25" s="186"/>
      <c r="E25" s="120">
        <v>2</v>
      </c>
      <c r="F25" s="117">
        <v>3</v>
      </c>
    </row>
    <row r="26" spans="1:19" ht="18.75" hidden="1" customHeight="1" x14ac:dyDescent="0.25">
      <c r="B26" s="186"/>
      <c r="C26" s="186"/>
      <c r="D26" s="186"/>
      <c r="E26" s="120"/>
      <c r="F26" s="117"/>
    </row>
    <row r="27" spans="1:19" ht="5.25" customHeight="1" thickBot="1" x14ac:dyDescent="0.3">
      <c r="B27" s="121"/>
      <c r="C27" s="121"/>
      <c r="D27" s="121"/>
      <c r="E27" s="122"/>
      <c r="F27" s="122"/>
    </row>
    <row r="28" spans="1:19" ht="18.75" customHeight="1" thickTop="1" x14ac:dyDescent="0.25">
      <c r="B28" s="132" t="s">
        <v>98</v>
      </c>
      <c r="C28" s="115"/>
      <c r="D28" s="115"/>
      <c r="E28" s="123" t="s">
        <v>211</v>
      </c>
      <c r="F28" s="129" t="s">
        <v>154</v>
      </c>
    </row>
    <row r="29" spans="1:19" ht="14.25" customHeight="1" x14ac:dyDescent="0.25">
      <c r="B29" s="131"/>
      <c r="C29" s="124"/>
      <c r="D29" s="113"/>
      <c r="E29" s="124"/>
      <c r="F29" s="129"/>
    </row>
    <row r="30" spans="1:19" ht="14.25" customHeight="1" x14ac:dyDescent="0.25">
      <c r="A30" s="66"/>
      <c r="B30" s="132" t="s">
        <v>85</v>
      </c>
      <c r="C30" s="124"/>
      <c r="D30" s="113"/>
      <c r="E30" s="123">
        <v>16</v>
      </c>
      <c r="F30" s="129" t="s">
        <v>154</v>
      </c>
    </row>
    <row r="31" spans="1:19" ht="14.25" customHeight="1" x14ac:dyDescent="0.25">
      <c r="A31" s="66"/>
      <c r="B31" s="133"/>
      <c r="C31" s="124"/>
      <c r="D31" s="125"/>
      <c r="E31" s="123"/>
      <c r="F31" s="129"/>
    </row>
    <row r="32" spans="1:19" ht="14.25" customHeight="1" x14ac:dyDescent="0.25">
      <c r="B32" s="133" t="s">
        <v>99</v>
      </c>
      <c r="C32" s="124"/>
      <c r="D32" s="125"/>
      <c r="E32" s="123">
        <v>30</v>
      </c>
      <c r="F32" s="129" t="s">
        <v>212</v>
      </c>
    </row>
    <row r="33" spans="2:6" ht="14.25" customHeight="1" x14ac:dyDescent="0.25">
      <c r="B33" s="133"/>
      <c r="C33" s="124"/>
      <c r="D33" s="125"/>
      <c r="E33" s="123"/>
      <c r="F33" s="129"/>
    </row>
    <row r="34" spans="2:6" ht="14.25" customHeight="1" x14ac:dyDescent="0.2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25">
      <c r="B35" s="133"/>
      <c r="C35" s="124"/>
      <c r="D35" s="125"/>
      <c r="E35" s="123"/>
      <c r="F35" s="129"/>
    </row>
    <row r="36" spans="2:6" ht="14.25" customHeight="1" x14ac:dyDescent="0.25">
      <c r="B36" s="133" t="s">
        <v>100</v>
      </c>
      <c r="C36" s="124"/>
      <c r="D36" s="125"/>
      <c r="E36" s="123">
        <v>100</v>
      </c>
      <c r="F36" s="129" t="s">
        <v>151</v>
      </c>
    </row>
    <row r="37" spans="2:6" ht="14.25" customHeight="1" x14ac:dyDescent="0.25">
      <c r="B37" s="133"/>
      <c r="C37" s="124"/>
      <c r="D37" s="125"/>
      <c r="E37" s="123"/>
      <c r="F37" s="129"/>
    </row>
    <row r="38" spans="2:6" ht="14.25" customHeight="1" x14ac:dyDescent="0.25">
      <c r="B38" s="133" t="s">
        <v>91</v>
      </c>
      <c r="C38" s="124"/>
      <c r="D38" s="125"/>
      <c r="E38" s="123" t="s">
        <v>213</v>
      </c>
      <c r="F38" s="129" t="s">
        <v>214</v>
      </c>
    </row>
    <row r="39" spans="2:6" ht="14.25" customHeight="1" x14ac:dyDescent="0.25">
      <c r="B39" s="133"/>
      <c r="C39" s="124"/>
      <c r="D39" s="125"/>
      <c r="E39" s="123"/>
      <c r="F39" s="129"/>
    </row>
    <row r="40" spans="2:6" ht="14.25" customHeight="1" x14ac:dyDescent="0.25">
      <c r="B40" s="133" t="s">
        <v>192</v>
      </c>
      <c r="C40" s="124"/>
      <c r="D40" s="125"/>
      <c r="E40" s="128" t="s">
        <v>217</v>
      </c>
      <c r="F40" s="129" t="s">
        <v>215</v>
      </c>
    </row>
    <row r="41" spans="2:6" ht="14.25" customHeight="1" x14ac:dyDescent="0.25">
      <c r="B41" s="133"/>
      <c r="C41" s="124"/>
      <c r="D41" s="125"/>
      <c r="E41" s="128"/>
      <c r="F41" s="129" t="s">
        <v>216</v>
      </c>
    </row>
    <row r="42" spans="2:6" ht="14.25" customHeight="1" x14ac:dyDescent="0.25">
      <c r="B42" s="133"/>
      <c r="C42" s="124"/>
      <c r="D42" s="125"/>
      <c r="E42" s="128"/>
      <c r="F42" s="129"/>
    </row>
    <row r="43" spans="2:6" ht="14.25" customHeight="1" x14ac:dyDescent="0.25">
      <c r="B43" s="133" t="s">
        <v>193</v>
      </c>
      <c r="C43" s="124"/>
      <c r="D43" s="125"/>
      <c r="E43" s="128"/>
      <c r="F43" s="114" t="s">
        <v>218</v>
      </c>
    </row>
    <row r="44" spans="2:6" ht="14.25" customHeight="1" x14ac:dyDescent="0.25">
      <c r="B44" s="133"/>
      <c r="C44" s="127"/>
      <c r="D44" s="125"/>
      <c r="E44" s="126"/>
      <c r="F44" s="114" t="s">
        <v>219</v>
      </c>
    </row>
    <row r="45" spans="2:6" ht="14.25" customHeight="1" x14ac:dyDescent="0.25">
      <c r="B45" s="126"/>
      <c r="C45" s="127"/>
      <c r="D45" s="125"/>
      <c r="E45" s="126"/>
      <c r="F45" s="114" t="s">
        <v>220</v>
      </c>
    </row>
    <row r="46" spans="2:6" ht="14.25" customHeight="1" x14ac:dyDescent="0.25">
      <c r="B46" s="112"/>
      <c r="C46" s="112"/>
      <c r="D46" s="112"/>
      <c r="E46" s="112"/>
      <c r="F46" s="114" t="s">
        <v>221</v>
      </c>
    </row>
    <row r="47" spans="2:6" ht="14.25" customHeight="1" x14ac:dyDescent="0.25">
      <c r="B47" s="112"/>
      <c r="C47" s="112"/>
      <c r="D47" s="112"/>
      <c r="E47" s="112"/>
      <c r="F47" s="114" t="s">
        <v>222</v>
      </c>
    </row>
    <row r="48" spans="2:6" ht="14.25" customHeight="1" x14ac:dyDescent="0.25">
      <c r="B48" s="112"/>
      <c r="C48" s="112"/>
      <c r="D48" s="112"/>
      <c r="E48" s="112"/>
      <c r="F48" s="114" t="s">
        <v>223</v>
      </c>
    </row>
    <row r="49" spans="2:6" ht="26.25" customHeight="1" x14ac:dyDescent="0.25">
      <c r="B49" s="184"/>
      <c r="C49" s="185"/>
      <c r="D49" s="185"/>
      <c r="E49" s="185"/>
      <c r="F49" s="185"/>
    </row>
  </sheetData>
  <mergeCells count="12">
    <mergeCell ref="B49:F49"/>
    <mergeCell ref="O22:Q22"/>
    <mergeCell ref="B26:D26"/>
    <mergeCell ref="B23:D23"/>
    <mergeCell ref="B24:D24"/>
    <mergeCell ref="B25:D25"/>
    <mergeCell ref="C6:E6"/>
    <mergeCell ref="B1:F1"/>
    <mergeCell ref="H1:L1"/>
    <mergeCell ref="B3:F3"/>
    <mergeCell ref="B5:C5"/>
    <mergeCell ref="E5:F5"/>
  </mergeCells>
  <pageMargins left="0.7" right="0.7" top="0.36" bottom="0.47" header="0.3" footer="0.3"/>
  <pageSetup paperSize="9" orientation="portrait" horizontalDpi="360" verticalDpi="36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M49"/>
  <sheetViews>
    <sheetView topLeftCell="B1" workbookViewId="0">
      <selection activeCell="C29" sqref="C29"/>
    </sheetView>
  </sheetViews>
  <sheetFormatPr defaultColWidth="9" defaultRowHeight="15.75" x14ac:dyDescent="0.25"/>
  <cols>
    <col min="1" max="1" width="7" style="52" customWidth="1"/>
    <col min="2" max="2" width="29.42578125" style="52" customWidth="1"/>
    <col min="3" max="3" width="6.140625" style="53" customWidth="1"/>
    <col min="4" max="4" width="2.28515625" style="53" bestFit="1" customWidth="1"/>
    <col min="5" max="5" width="6.140625" style="52" customWidth="1"/>
    <col min="6" max="6" width="29.42578125" style="52" customWidth="1"/>
    <col min="7" max="7" width="9" style="52"/>
    <col min="8" max="9" width="9" style="52" customWidth="1"/>
    <col min="10" max="10" width="16.140625" style="52" customWidth="1"/>
    <col min="11" max="11" width="4.140625" style="52" customWidth="1"/>
    <col min="12" max="13" width="9" style="52" customWidth="1"/>
    <col min="14" max="16384" width="9" style="52"/>
  </cols>
  <sheetData>
    <row r="1" spans="2:13" ht="63" customHeight="1" thickBot="1" x14ac:dyDescent="0.3">
      <c r="B1" s="178" t="s">
        <v>169</v>
      </c>
      <c r="C1" s="178"/>
      <c r="D1" s="178"/>
      <c r="E1" s="178"/>
      <c r="F1" s="178"/>
      <c r="H1" s="179" t="s">
        <v>107</v>
      </c>
      <c r="I1" s="179"/>
      <c r="J1" s="179"/>
      <c r="K1" s="179"/>
      <c r="L1" s="179"/>
    </row>
    <row r="2" spans="2:13" x14ac:dyDescent="0.25">
      <c r="D2" s="54"/>
      <c r="E2" s="54"/>
      <c r="F2" s="54"/>
      <c r="G2" s="54"/>
      <c r="H2" s="74"/>
      <c r="I2" s="75"/>
      <c r="J2" s="76" t="str">
        <f>'Player Averages'!$B$2</f>
        <v>CRAIG MONK</v>
      </c>
      <c r="K2" s="77" t="s">
        <v>97</v>
      </c>
      <c r="L2" s="78">
        <f>ROUND('Player Averages'!$L$2,2)</f>
        <v>69.13</v>
      </c>
      <c r="M2" s="55"/>
    </row>
    <row r="3" spans="2:13" ht="18.75" x14ac:dyDescent="0.25">
      <c r="B3" s="180" t="s">
        <v>80</v>
      </c>
      <c r="C3" s="180"/>
      <c r="D3" s="180"/>
      <c r="E3" s="180"/>
      <c r="F3" s="180"/>
      <c r="G3" s="54"/>
      <c r="H3" s="79"/>
      <c r="I3" s="80"/>
      <c r="J3" s="81" t="str">
        <f>'Player Averages'!$B$3</f>
        <v>KYLE YOUNG</v>
      </c>
      <c r="K3" s="82" t="s">
        <v>97</v>
      </c>
      <c r="L3" s="83">
        <f>ROUND('Player Averages'!$L$3,2)</f>
        <v>63.02</v>
      </c>
      <c r="M3" s="55"/>
    </row>
    <row r="4" spans="2:13" x14ac:dyDescent="0.25">
      <c r="H4" s="84"/>
      <c r="I4" s="80"/>
      <c r="J4" s="81" t="str">
        <f>'Player Averages'!$B$4</f>
        <v>NIGE OUTRAM</v>
      </c>
      <c r="K4" s="82" t="s">
        <v>97</v>
      </c>
      <c r="L4" s="83">
        <f>ROUND('Player Averages'!$L$4,2)</f>
        <v>62.57</v>
      </c>
      <c r="M4" s="55"/>
    </row>
    <row r="5" spans="2:13" x14ac:dyDescent="0.25">
      <c r="B5" s="181" t="s">
        <v>73</v>
      </c>
      <c r="C5" s="181"/>
      <c r="D5" s="56" t="s">
        <v>78</v>
      </c>
      <c r="E5" s="182">
        <v>46056</v>
      </c>
      <c r="F5" s="182"/>
      <c r="H5" s="84"/>
      <c r="I5" s="80"/>
      <c r="J5" s="81"/>
      <c r="K5" s="81"/>
      <c r="L5" s="85"/>
    </row>
    <row r="6" spans="2:13" x14ac:dyDescent="0.25">
      <c r="C6" s="177"/>
      <c r="D6" s="177"/>
      <c r="E6" s="177"/>
      <c r="H6" s="86" t="s">
        <v>106</v>
      </c>
      <c r="I6" s="87">
        <f>SUM(I7:I12)</f>
        <v>1</v>
      </c>
      <c r="J6" s="81" t="str">
        <f>CONCATENATE(J2,K2,L2)</f>
        <v>CRAIG MONK - 69.13</v>
      </c>
      <c r="K6" s="81"/>
      <c r="L6" s="85"/>
    </row>
    <row r="7" spans="2:13" ht="14.25" customHeight="1" x14ac:dyDescent="0.25">
      <c r="B7" s="57" t="s">
        <v>134</v>
      </c>
      <c r="C7" s="58">
        <v>4</v>
      </c>
      <c r="D7" s="59" t="s">
        <v>79</v>
      </c>
      <c r="E7" s="58">
        <v>5</v>
      </c>
      <c r="F7" s="57" t="s">
        <v>139</v>
      </c>
      <c r="H7" s="88" t="s">
        <v>105</v>
      </c>
      <c r="I7" s="89" t="str">
        <f t="shared" ref="I7:I12" si="0">IF(B7="BYE",IF(F7="BYE",1,""),"")</f>
        <v/>
      </c>
      <c r="J7" s="81" t="str">
        <f>CONCATENATE(J3,K3,L3)</f>
        <v>KYLE YOUNG - 63.02</v>
      </c>
      <c r="K7" s="81"/>
      <c r="L7" s="85"/>
    </row>
    <row r="8" spans="2:13" ht="14.25" customHeight="1" x14ac:dyDescent="0.25">
      <c r="B8" s="57" t="s">
        <v>132</v>
      </c>
      <c r="C8" s="58">
        <v>4</v>
      </c>
      <c r="D8" s="59" t="s">
        <v>79</v>
      </c>
      <c r="E8" s="58">
        <v>5</v>
      </c>
      <c r="F8" s="57" t="s">
        <v>137</v>
      </c>
      <c r="H8" s="88" t="s">
        <v>105</v>
      </c>
      <c r="I8" s="89" t="str">
        <f t="shared" si="0"/>
        <v/>
      </c>
      <c r="J8" s="81" t="str">
        <f>CONCATENATE(J4,K4,L4)</f>
        <v>NIGE OUTRAM - 62.57</v>
      </c>
      <c r="K8" s="81"/>
      <c r="L8" s="85"/>
    </row>
    <row r="9" spans="2:13" ht="14.25" customHeight="1" x14ac:dyDescent="0.25">
      <c r="B9" s="57" t="s">
        <v>138</v>
      </c>
      <c r="C9" s="58">
        <v>3</v>
      </c>
      <c r="D9" s="59" t="s">
        <v>79</v>
      </c>
      <c r="E9" s="58">
        <v>6</v>
      </c>
      <c r="F9" s="57" t="s">
        <v>133</v>
      </c>
      <c r="H9" s="88" t="s">
        <v>105</v>
      </c>
      <c r="I9" s="89" t="str">
        <f t="shared" si="0"/>
        <v/>
      </c>
      <c r="J9" s="80"/>
      <c r="K9" s="80"/>
      <c r="L9" s="90"/>
    </row>
    <row r="10" spans="2:13" ht="14.25" customHeight="1" x14ac:dyDescent="0.25">
      <c r="B10" s="60" t="s">
        <v>135</v>
      </c>
      <c r="C10" s="58">
        <v>0</v>
      </c>
      <c r="D10" s="59" t="s">
        <v>79</v>
      </c>
      <c r="E10" s="58">
        <v>0</v>
      </c>
      <c r="F10" s="57" t="s">
        <v>167</v>
      </c>
      <c r="H10" s="88" t="s">
        <v>105</v>
      </c>
      <c r="I10" s="89" t="str">
        <f t="shared" si="0"/>
        <v/>
      </c>
      <c r="J10" s="81" t="str">
        <f>'180''s'!$B2</f>
        <v>CRAIG MONK</v>
      </c>
      <c r="K10" s="82" t="s">
        <v>97</v>
      </c>
      <c r="L10" s="91">
        <f>'180''s'!$C2</f>
        <v>5</v>
      </c>
    </row>
    <row r="11" spans="2:13" ht="14.25" customHeight="1" x14ac:dyDescent="0.25">
      <c r="B11" s="57" t="s">
        <v>136</v>
      </c>
      <c r="C11" s="58"/>
      <c r="D11" s="59" t="s">
        <v>79</v>
      </c>
      <c r="E11" s="58" t="s">
        <v>78</v>
      </c>
      <c r="F11" s="57" t="s">
        <v>140</v>
      </c>
      <c r="H11" s="88" t="s">
        <v>105</v>
      </c>
      <c r="I11" s="89" t="str">
        <f t="shared" si="0"/>
        <v/>
      </c>
      <c r="J11" s="81" t="str">
        <f>'180''s'!$B3</f>
        <v>DARREN COLLIN</v>
      </c>
      <c r="K11" s="82" t="s">
        <v>97</v>
      </c>
      <c r="L11" s="91">
        <f>'180''s'!$C3</f>
        <v>3</v>
      </c>
    </row>
    <row r="12" spans="2:13" ht="14.25" customHeight="1" x14ac:dyDescent="0.25">
      <c r="B12" s="60" t="s">
        <v>140</v>
      </c>
      <c r="C12" s="58" t="s">
        <v>78</v>
      </c>
      <c r="D12" s="59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25">
      <c r="B13" s="60"/>
      <c r="C13" s="59"/>
      <c r="D13" s="59"/>
      <c r="E13" s="59"/>
      <c r="F13" s="60"/>
      <c r="H13" s="84"/>
      <c r="I13" s="80"/>
      <c r="J13" s="81" t="str">
        <f>CONCATENATE(J10,K10,L10)</f>
        <v>CRAIG MONK - 5</v>
      </c>
      <c r="K13" s="80"/>
      <c r="L13" s="90"/>
    </row>
    <row r="14" spans="2:13" ht="16.5" customHeight="1" thickBot="1" x14ac:dyDescent="0.3">
      <c r="B14" s="187" t="s">
        <v>81</v>
      </c>
      <c r="C14" s="187"/>
      <c r="D14" s="187"/>
      <c r="E14" s="61" t="s">
        <v>82</v>
      </c>
      <c r="F14" s="61" t="s">
        <v>83</v>
      </c>
      <c r="H14" s="84"/>
      <c r="I14" s="80"/>
      <c r="J14" s="81" t="str">
        <f>CONCATENATE(J11,K11,L11)</f>
        <v>DARREN COLLIN - 3</v>
      </c>
      <c r="K14" s="80"/>
      <c r="L14" s="90"/>
    </row>
    <row r="15" spans="2:13" ht="18.75" customHeight="1" thickTop="1" x14ac:dyDescent="0.25">
      <c r="B15" s="188" t="s">
        <v>139</v>
      </c>
      <c r="C15" s="188"/>
      <c r="D15" s="188"/>
      <c r="E15" s="58">
        <v>17</v>
      </c>
      <c r="F15" s="62">
        <v>76</v>
      </c>
      <c r="H15" s="84"/>
      <c r="I15" s="80"/>
      <c r="J15" s="80"/>
      <c r="K15" s="80"/>
      <c r="L15" s="90"/>
    </row>
    <row r="16" spans="2:13" ht="18.75" customHeight="1" x14ac:dyDescent="0.25">
      <c r="B16" s="183" t="s">
        <v>134</v>
      </c>
      <c r="C16" s="183"/>
      <c r="D16" s="183"/>
      <c r="E16" s="58">
        <v>17</v>
      </c>
      <c r="F16" s="62">
        <v>70</v>
      </c>
      <c r="H16" s="84"/>
      <c r="I16" s="80"/>
      <c r="J16" s="81" t="str">
        <f>'100+ Scores'!$B2</f>
        <v>NIGE OUTRAM</v>
      </c>
      <c r="K16" s="82" t="s">
        <v>97</v>
      </c>
      <c r="L16" s="91">
        <f>'100+ Scores'!$D2</f>
        <v>55</v>
      </c>
    </row>
    <row r="17" spans="1:12" ht="18.75" customHeight="1" x14ac:dyDescent="0.25">
      <c r="B17" s="183" t="s">
        <v>137</v>
      </c>
      <c r="C17" s="183"/>
      <c r="D17" s="183"/>
      <c r="E17" s="62">
        <v>17</v>
      </c>
      <c r="F17" s="62">
        <v>67</v>
      </c>
      <c r="H17" s="84"/>
      <c r="I17" s="80"/>
      <c r="J17" s="81" t="str">
        <f>'100+ Scores'!$B3</f>
        <v>HARLEY BAKER</v>
      </c>
      <c r="K17" s="82" t="s">
        <v>97</v>
      </c>
      <c r="L17" s="91">
        <f>'100+ Scores'!$D3</f>
        <v>43</v>
      </c>
    </row>
    <row r="18" spans="1:12" ht="18.75" customHeight="1" x14ac:dyDescent="0.25">
      <c r="B18" s="183" t="s">
        <v>135</v>
      </c>
      <c r="C18" s="183"/>
      <c r="D18" s="183"/>
      <c r="E18" s="62">
        <v>17</v>
      </c>
      <c r="F18" s="62">
        <v>67</v>
      </c>
      <c r="H18" s="84"/>
      <c r="I18" s="80"/>
      <c r="J18" s="80"/>
      <c r="K18" s="80"/>
      <c r="L18" s="90"/>
    </row>
    <row r="19" spans="1:12" ht="18.75" customHeight="1" x14ac:dyDescent="0.25">
      <c r="B19" s="183" t="s">
        <v>132</v>
      </c>
      <c r="C19" s="183"/>
      <c r="D19" s="183"/>
      <c r="E19" s="62">
        <v>17</v>
      </c>
      <c r="F19" s="58">
        <v>60</v>
      </c>
      <c r="H19" s="84"/>
      <c r="I19" s="80"/>
      <c r="J19" s="81" t="str">
        <f>CONCATENATE(J16,K16,L16)</f>
        <v>NIGE OUTRAM - 55</v>
      </c>
      <c r="K19" s="80"/>
      <c r="L19" s="90"/>
    </row>
    <row r="20" spans="1:12" ht="18.75" customHeight="1" thickBot="1" x14ac:dyDescent="0.3">
      <c r="B20" s="183" t="s">
        <v>133</v>
      </c>
      <c r="C20" s="183"/>
      <c r="D20" s="183"/>
      <c r="E20" s="62">
        <v>17</v>
      </c>
      <c r="F20" s="58">
        <v>59</v>
      </c>
      <c r="H20" s="92"/>
      <c r="I20" s="93"/>
      <c r="J20" s="94" t="str">
        <f>CONCATENATE(J17,K17,L17)</f>
        <v>HARLEY BAKER - 43</v>
      </c>
      <c r="K20" s="93"/>
      <c r="L20" s="95"/>
    </row>
    <row r="21" spans="1:12" ht="18.75" customHeight="1" x14ac:dyDescent="0.25">
      <c r="B21" s="183" t="s">
        <v>138</v>
      </c>
      <c r="C21" s="183"/>
      <c r="D21" s="183"/>
      <c r="E21" s="62">
        <v>17</v>
      </c>
      <c r="F21" s="58">
        <v>58</v>
      </c>
    </row>
    <row r="22" spans="1:12" ht="18.75" customHeight="1" x14ac:dyDescent="0.25">
      <c r="B22" s="183" t="s">
        <v>136</v>
      </c>
      <c r="C22" s="183"/>
      <c r="D22" s="183"/>
      <c r="E22" s="62">
        <v>17</v>
      </c>
      <c r="F22" s="58">
        <v>44</v>
      </c>
    </row>
    <row r="23" spans="1:12" ht="18.75" customHeight="1" x14ac:dyDescent="0.25">
      <c r="B23" s="183" t="s">
        <v>111</v>
      </c>
      <c r="C23" s="183"/>
      <c r="D23" s="183"/>
      <c r="E23" s="62">
        <v>2</v>
      </c>
      <c r="F23" s="58">
        <v>3</v>
      </c>
    </row>
    <row r="24" spans="1:12" ht="18.75" customHeight="1" x14ac:dyDescent="0.25">
      <c r="B24" s="183" t="s">
        <v>112</v>
      </c>
      <c r="C24" s="183"/>
      <c r="D24" s="183"/>
      <c r="E24" s="62">
        <v>2</v>
      </c>
      <c r="F24" s="58">
        <v>3</v>
      </c>
    </row>
    <row r="25" spans="1:12" ht="18.75" customHeight="1" x14ac:dyDescent="0.25">
      <c r="B25" s="183" t="s">
        <v>55</v>
      </c>
      <c r="C25" s="183"/>
      <c r="D25" s="183"/>
      <c r="E25" s="62">
        <v>2</v>
      </c>
      <c r="F25" s="58">
        <v>3</v>
      </c>
    </row>
    <row r="26" spans="1:12" ht="18.75" customHeight="1" x14ac:dyDescent="0.25">
      <c r="B26" s="183"/>
      <c r="C26" s="183"/>
      <c r="D26" s="183"/>
      <c r="E26" s="62"/>
      <c r="F26" s="58"/>
    </row>
    <row r="27" spans="1:12" ht="5.25" customHeight="1" thickBot="1" x14ac:dyDescent="0.3">
      <c r="B27" s="63"/>
      <c r="C27" s="63"/>
      <c r="D27" s="63"/>
      <c r="E27" s="64"/>
      <c r="F27" s="64"/>
    </row>
    <row r="28" spans="1:12" ht="18.75" customHeight="1" thickTop="1" x14ac:dyDescent="0.25">
      <c r="B28" s="54"/>
      <c r="C28" s="54"/>
      <c r="D28" s="54"/>
      <c r="E28" s="65"/>
      <c r="F28" s="65"/>
    </row>
    <row r="29" spans="1:12" ht="14.25" customHeight="1" x14ac:dyDescent="0.25">
      <c r="B29" s="67" t="s">
        <v>98</v>
      </c>
      <c r="C29" s="68" t="s">
        <v>84</v>
      </c>
      <c r="D29" s="50"/>
      <c r="E29" s="68"/>
      <c r="F29" s="68"/>
    </row>
    <row r="30" spans="1:12" ht="14.25" customHeight="1" x14ac:dyDescent="0.25">
      <c r="A30" s="66"/>
      <c r="B30" s="67"/>
      <c r="C30" s="68"/>
      <c r="D30" s="50"/>
      <c r="E30" s="68"/>
      <c r="F30" s="68"/>
    </row>
    <row r="31" spans="1:12" ht="14.25" customHeight="1" x14ac:dyDescent="0.25">
      <c r="A31" s="66"/>
      <c r="B31" s="67" t="s">
        <v>85</v>
      </c>
      <c r="C31" s="68" t="s">
        <v>86</v>
      </c>
      <c r="D31" s="50"/>
      <c r="E31" s="68"/>
      <c r="F31" s="51"/>
    </row>
    <row r="32" spans="1:12" ht="14.25" customHeight="1" x14ac:dyDescent="0.25">
      <c r="B32" s="69"/>
      <c r="C32" s="70"/>
      <c r="D32" s="70"/>
      <c r="E32" s="68"/>
      <c r="F32" s="71"/>
    </row>
    <row r="33" spans="2:6" ht="14.25" customHeight="1" x14ac:dyDescent="0.25">
      <c r="B33" s="69" t="s">
        <v>87</v>
      </c>
      <c r="C33" s="68" t="s">
        <v>88</v>
      </c>
      <c r="D33" s="70"/>
      <c r="E33" s="71"/>
      <c r="F33" s="71"/>
    </row>
    <row r="34" spans="2:6" ht="14.25" customHeight="1" x14ac:dyDescent="0.25">
      <c r="B34" s="69"/>
      <c r="C34" s="68"/>
      <c r="D34" s="70"/>
      <c r="E34" s="71"/>
      <c r="F34" s="71"/>
    </row>
    <row r="35" spans="2:6" ht="14.25" customHeight="1" x14ac:dyDescent="0.25">
      <c r="B35" s="69" t="s">
        <v>99</v>
      </c>
      <c r="C35" s="68" t="s">
        <v>89</v>
      </c>
      <c r="D35" s="70"/>
      <c r="E35" s="71"/>
      <c r="F35" s="71"/>
    </row>
    <row r="36" spans="2:6" ht="14.25" customHeight="1" x14ac:dyDescent="0.25">
      <c r="B36" s="69"/>
      <c r="C36" s="68"/>
      <c r="D36" s="70"/>
      <c r="E36" s="71"/>
      <c r="F36" s="71"/>
    </row>
    <row r="37" spans="2:6" ht="14.25" customHeight="1" x14ac:dyDescent="0.25">
      <c r="B37" s="69" t="s">
        <v>100</v>
      </c>
      <c r="C37" s="68" t="s">
        <v>90</v>
      </c>
      <c r="D37" s="70"/>
      <c r="E37" s="71"/>
      <c r="F37" s="71"/>
    </row>
    <row r="38" spans="2:6" ht="14.25" customHeight="1" x14ac:dyDescent="0.25">
      <c r="B38" s="71"/>
      <c r="C38" s="70"/>
      <c r="D38" s="70"/>
      <c r="E38" s="71"/>
      <c r="F38" s="71"/>
    </row>
    <row r="39" spans="2:6" ht="14.25" customHeight="1" x14ac:dyDescent="0.25">
      <c r="B39" s="69" t="s">
        <v>91</v>
      </c>
      <c r="C39" s="68" t="s">
        <v>364</v>
      </c>
      <c r="D39" s="70"/>
      <c r="E39" s="71"/>
      <c r="F39" s="71"/>
    </row>
    <row r="40" spans="2:6" ht="14.25" customHeight="1" x14ac:dyDescent="0.25">
      <c r="B40" s="69"/>
      <c r="C40" s="68" t="s">
        <v>376</v>
      </c>
      <c r="D40" s="70"/>
      <c r="E40" s="71"/>
      <c r="F40" s="71"/>
    </row>
    <row r="41" spans="2:6" ht="14.25" customHeight="1" x14ac:dyDescent="0.25">
      <c r="B41" s="71"/>
      <c r="C41" s="68"/>
      <c r="D41" s="70"/>
      <c r="E41" s="71"/>
      <c r="F41" s="71"/>
    </row>
    <row r="42" spans="2:6" ht="14.25" customHeight="1" x14ac:dyDescent="0.25">
      <c r="B42" s="69" t="s">
        <v>92</v>
      </c>
      <c r="C42" s="68" t="s">
        <v>384</v>
      </c>
      <c r="D42" s="70"/>
      <c r="E42" s="71"/>
      <c r="F42" s="71"/>
    </row>
    <row r="43" spans="2:6" ht="14.25" customHeight="1" x14ac:dyDescent="0.25">
      <c r="B43" s="69"/>
      <c r="C43" s="68" t="s">
        <v>385</v>
      </c>
      <c r="D43" s="70"/>
      <c r="E43" s="71"/>
      <c r="F43" s="71"/>
    </row>
    <row r="44" spans="2:6" ht="14.25" customHeight="1" x14ac:dyDescent="0.25">
      <c r="B44" s="69"/>
      <c r="C44" s="70"/>
      <c r="D44" s="70"/>
      <c r="E44" s="68"/>
      <c r="F44" s="71"/>
    </row>
    <row r="45" spans="2:6" ht="14.25" customHeight="1" x14ac:dyDescent="0.25">
      <c r="B45" s="69" t="s">
        <v>93</v>
      </c>
      <c r="C45" s="72" t="s">
        <v>386</v>
      </c>
      <c r="D45" s="68"/>
      <c r="E45" s="68"/>
      <c r="F45" s="71"/>
    </row>
    <row r="46" spans="2:6" ht="14.25" customHeight="1" x14ac:dyDescent="0.25">
      <c r="B46" s="71"/>
      <c r="C46" s="72" t="s">
        <v>387</v>
      </c>
      <c r="D46" s="70"/>
      <c r="E46" s="71"/>
      <c r="F46" s="71"/>
    </row>
    <row r="47" spans="2:6" ht="14.25" customHeight="1" x14ac:dyDescent="0.25">
      <c r="B47" s="71"/>
      <c r="C47" s="72" t="s">
        <v>388</v>
      </c>
      <c r="D47" s="70"/>
      <c r="E47" s="71"/>
      <c r="F47" s="71"/>
    </row>
    <row r="48" spans="2:6" ht="14.25" customHeight="1" x14ac:dyDescent="0.25"/>
    <row r="49" spans="2:6" ht="26.25" customHeight="1" x14ac:dyDescent="0.25">
      <c r="B49" s="184"/>
      <c r="C49" s="185"/>
      <c r="D49" s="185"/>
      <c r="E49" s="185"/>
      <c r="F49" s="185"/>
    </row>
  </sheetData>
  <mergeCells count="20">
    <mergeCell ref="B3:F3"/>
    <mergeCell ref="C6:E6"/>
    <mergeCell ref="B14:D14"/>
    <mergeCell ref="B15:D15"/>
    <mergeCell ref="H1:L1"/>
    <mergeCell ref="B1:F1"/>
    <mergeCell ref="B22:D22"/>
    <mergeCell ref="B23:D23"/>
    <mergeCell ref="B26:D26"/>
    <mergeCell ref="B49:F49"/>
    <mergeCell ref="B5:C5"/>
    <mergeCell ref="E5:F5"/>
    <mergeCell ref="B24:D24"/>
    <mergeCell ref="B25:D25"/>
    <mergeCell ref="B16:D16"/>
    <mergeCell ref="B17:D17"/>
    <mergeCell ref="B18:D18"/>
    <mergeCell ref="B19:D19"/>
    <mergeCell ref="B20:D20"/>
    <mergeCell ref="B21:D21"/>
  </mergeCells>
  <pageMargins left="0.7" right="0.7" top="0.36" bottom="0.4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35</vt:i4>
      </vt:variant>
      <vt:variant>
        <vt:lpstr>Named Ranges</vt:lpstr>
      </vt:variant>
      <vt:variant>
        <vt:i4>47</vt:i4>
      </vt:variant>
    </vt:vector>
  </HeadingPairs>
  <TitlesOfParts>
    <vt:vector size="82" baseType="lpstr">
      <vt:lpstr>Control Panel</vt:lpstr>
      <vt:lpstr>Player Averages</vt:lpstr>
      <vt:lpstr>AVERAGES WORKING SHEET</vt:lpstr>
      <vt:lpstr>100+ Scores</vt:lpstr>
      <vt:lpstr>180's</vt:lpstr>
      <vt:lpstr>CRICKET CLUB</vt:lpstr>
      <vt:lpstr>SPORTSMANS</vt:lpstr>
      <vt:lpstr>TICKLE TOBY</vt:lpstr>
      <vt:lpstr>CROWN</vt:lpstr>
      <vt:lpstr>JOLLY MINSTER "A"</vt:lpstr>
      <vt:lpstr>JOLLY MINSTER "B"</vt:lpstr>
      <vt:lpstr>WORKMENS CLUB "A"</vt:lpstr>
      <vt:lpstr>WORKMENS CLUB "B"</vt:lpstr>
      <vt:lpstr>MASONS ARMS</vt:lpstr>
      <vt:lpstr>Team 10 - Unused</vt:lpstr>
      <vt:lpstr>Team 11 - Unused</vt:lpstr>
      <vt:lpstr>Team 12 - Unused</vt:lpstr>
      <vt:lpstr>100+ WORKING SHEET</vt:lpstr>
      <vt:lpstr>180'S WORKING SHEET</vt:lpstr>
      <vt:lpstr>League Table Working Sheet</vt:lpstr>
      <vt:lpstr>Week 14</vt:lpstr>
      <vt:lpstr>Week 13</vt:lpstr>
      <vt:lpstr>Week 12</vt:lpstr>
      <vt:lpstr>Week 11</vt:lpstr>
      <vt:lpstr>Week 10</vt:lpstr>
      <vt:lpstr>Week 9</vt:lpstr>
      <vt:lpstr>Week 8</vt:lpstr>
      <vt:lpstr>Week 7</vt:lpstr>
      <vt:lpstr>Week 6</vt:lpstr>
      <vt:lpstr>Week 5</vt:lpstr>
      <vt:lpstr>Week 4</vt:lpstr>
      <vt:lpstr>Week 3</vt:lpstr>
      <vt:lpstr>Week 2</vt:lpstr>
      <vt:lpstr>Week 1</vt:lpstr>
      <vt:lpstr>League Table Template</vt:lpstr>
      <vt:lpstr>'Week 1'!AveragesLeaders</vt:lpstr>
      <vt:lpstr>'Week 10'!AveragesLeaders</vt:lpstr>
      <vt:lpstr>'Week 11'!AveragesLeaders</vt:lpstr>
      <vt:lpstr>'Week 12'!AveragesLeaders</vt:lpstr>
      <vt:lpstr>'Week 13'!AveragesLeaders</vt:lpstr>
      <vt:lpstr>'Week 14'!AveragesLeaders</vt:lpstr>
      <vt:lpstr>'Week 2'!AveragesLeaders</vt:lpstr>
      <vt:lpstr>'Week 3'!AveragesLeaders</vt:lpstr>
      <vt:lpstr>'Week 4'!AveragesLeaders</vt:lpstr>
      <vt:lpstr>'Week 5'!AveragesLeaders</vt:lpstr>
      <vt:lpstr>'Week 6'!AveragesLeaders</vt:lpstr>
      <vt:lpstr>'Week 7'!AveragesLeaders</vt:lpstr>
      <vt:lpstr>'Week 8'!AveragesLeaders</vt:lpstr>
      <vt:lpstr>'Week 9'!AveragesLeaders</vt:lpstr>
      <vt:lpstr>AveragesLeaders</vt:lpstr>
      <vt:lpstr>'Week 1'!Leaders100s</vt:lpstr>
      <vt:lpstr>'Week 10'!Leaders100s</vt:lpstr>
      <vt:lpstr>'Week 11'!Leaders100s</vt:lpstr>
      <vt:lpstr>'Week 12'!Leaders100s</vt:lpstr>
      <vt:lpstr>'Week 13'!Leaders100s</vt:lpstr>
      <vt:lpstr>'Week 14'!Leaders100s</vt:lpstr>
      <vt:lpstr>'Week 2'!Leaders100s</vt:lpstr>
      <vt:lpstr>'Week 3'!Leaders100s</vt:lpstr>
      <vt:lpstr>'Week 4'!Leaders100s</vt:lpstr>
      <vt:lpstr>'Week 5'!Leaders100s</vt:lpstr>
      <vt:lpstr>'Week 6'!Leaders100s</vt:lpstr>
      <vt:lpstr>'Week 7'!Leaders100s</vt:lpstr>
      <vt:lpstr>'Week 8'!Leaders100s</vt:lpstr>
      <vt:lpstr>'Week 9'!Leaders100s</vt:lpstr>
      <vt:lpstr>Leaders100s</vt:lpstr>
      <vt:lpstr>'Week 1'!Leaders180s</vt:lpstr>
      <vt:lpstr>'Week 10'!Leaders180s</vt:lpstr>
      <vt:lpstr>'Week 11'!Leaders180s</vt:lpstr>
      <vt:lpstr>'Week 12'!Leaders180s</vt:lpstr>
      <vt:lpstr>'Week 13'!Leaders180s</vt:lpstr>
      <vt:lpstr>'Week 14'!Leaders180s</vt:lpstr>
      <vt:lpstr>'Week 2'!Leaders180s</vt:lpstr>
      <vt:lpstr>'Week 3'!Leaders180s</vt:lpstr>
      <vt:lpstr>'Week 4'!Leaders180s</vt:lpstr>
      <vt:lpstr>'Week 5'!Leaders180s</vt:lpstr>
      <vt:lpstr>'Week 6'!Leaders180s</vt:lpstr>
      <vt:lpstr>'Week 7'!Leaders180s</vt:lpstr>
      <vt:lpstr>'Week 8'!Leaders180s</vt:lpstr>
      <vt:lpstr>'Week 9'!Leaders180s</vt:lpstr>
      <vt:lpstr>Leaders180s</vt:lpstr>
      <vt:lpstr>'100+ Scores'!Print_Area</vt:lpstr>
      <vt:lpstr>'Player Averages'!Print_Area</vt:lpstr>
    </vt:vector>
  </TitlesOfParts>
  <Company>RPA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Windress</dc:creator>
  <cp:lastModifiedBy>Ste</cp:lastModifiedBy>
  <cp:lastPrinted>2026-03-04T09:38:26Z</cp:lastPrinted>
  <dcterms:created xsi:type="dcterms:W3CDTF">2006-06-20T14:15:56Z</dcterms:created>
  <dcterms:modified xsi:type="dcterms:W3CDTF">2026-03-04T09:42:36Z</dcterms:modified>
</cp:coreProperties>
</file>