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869" firstSheet="1" activeTab="1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15" sheetId="64" r:id="rId21"/>
    <sheet name="Week 14" sheetId="63" r:id="rId22"/>
    <sheet name="Week 13" sheetId="62" r:id="rId23"/>
    <sheet name="Week 12" sheetId="61" r:id="rId24"/>
    <sheet name="Week 11" sheetId="60" r:id="rId25"/>
    <sheet name="Week 10" sheetId="59" r:id="rId26"/>
    <sheet name="Week 9" sheetId="58" r:id="rId27"/>
    <sheet name="Week 8" sheetId="57" r:id="rId28"/>
    <sheet name="Week 7" sheetId="56" r:id="rId29"/>
    <sheet name="Week 6" sheetId="55" r:id="rId30"/>
    <sheet name="Week 5" sheetId="54" r:id="rId31"/>
    <sheet name="Week 4" sheetId="53" r:id="rId32"/>
    <sheet name="Week 3" sheetId="52" r:id="rId33"/>
    <sheet name="Week 2" sheetId="51" r:id="rId34"/>
    <sheet name="Week 1" sheetId="50" r:id="rId35"/>
    <sheet name="League Table Template" sheetId="31" state="hidden" r:id="rId36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34">'Week 1'!$C17:$C19</definedName>
    <definedName name="AveragesLeaders" localSheetId="25">'Week 10'!$C17:$C19</definedName>
    <definedName name="AveragesLeaders" localSheetId="24">'Week 11'!$C17:$C19</definedName>
    <definedName name="AveragesLeaders" localSheetId="23">'Week 12'!$C17:$C19</definedName>
    <definedName name="AveragesLeaders" localSheetId="22">'Week 13'!$C17:$C19</definedName>
    <definedName name="AveragesLeaders" localSheetId="21">'Week 14'!$C17:$C19</definedName>
    <definedName name="AveragesLeaders" localSheetId="20">'Week 15'!$C17:$C19</definedName>
    <definedName name="AveragesLeaders" localSheetId="33">'Week 2'!$C17:$C19</definedName>
    <definedName name="AveragesLeaders" localSheetId="32">'Week 3'!$C17:$C19</definedName>
    <definedName name="AveragesLeaders" localSheetId="31">'Week 4'!$C17:$C19</definedName>
    <definedName name="AveragesLeaders" localSheetId="30">'Week 5'!$C17:$C19</definedName>
    <definedName name="AveragesLeaders" localSheetId="29">'Week 6'!$C17:$C19</definedName>
    <definedName name="AveragesLeaders" localSheetId="28">'Week 7'!$C17:$C19</definedName>
    <definedName name="AveragesLeaders" localSheetId="27">'Week 8'!$C17:$C19</definedName>
    <definedName name="AveragesLeaders" localSheetId="26">'Week 9'!$C17:$C19</definedName>
    <definedName name="AveragesLeaders">'League Table Template'!$C17:$C19</definedName>
    <definedName name="Leaders100s" localSheetId="34">'Week 1'!$C14:$C15</definedName>
    <definedName name="Leaders100s" localSheetId="25">'Week 10'!$C14:$C15</definedName>
    <definedName name="Leaders100s" localSheetId="24">'Week 11'!$C14:$C15</definedName>
    <definedName name="Leaders100s" localSheetId="23">'Week 12'!$C14:$C15</definedName>
    <definedName name="Leaders100s" localSheetId="22">'Week 13'!$C14:$C15</definedName>
    <definedName name="Leaders100s" localSheetId="21">'Week 14'!$C14:$C15</definedName>
    <definedName name="Leaders100s" localSheetId="20">'Week 15'!$C14:$C15</definedName>
    <definedName name="Leaders100s" localSheetId="33">'Week 2'!$C14:$C15</definedName>
    <definedName name="Leaders100s" localSheetId="32">'Week 3'!$C14:$C15</definedName>
    <definedName name="Leaders100s" localSheetId="31">'Week 4'!$C14:$C15</definedName>
    <definedName name="Leaders100s" localSheetId="30">'Week 5'!$C14:$C15</definedName>
    <definedName name="Leaders100s" localSheetId="29">'Week 6'!$C14:$C15</definedName>
    <definedName name="Leaders100s" localSheetId="28">'Week 7'!$C14:$C15</definedName>
    <definedName name="Leaders100s" localSheetId="27">'Week 8'!$C14:$C15</definedName>
    <definedName name="Leaders100s" localSheetId="26">'Week 9'!$C14:$C15</definedName>
    <definedName name="Leaders100s">'League Table Template'!$C14:$C15</definedName>
    <definedName name="Leaders180s" localSheetId="34">'Week 1'!$C11:$C12</definedName>
    <definedName name="Leaders180s" localSheetId="25">'Week 10'!$C11:$C12</definedName>
    <definedName name="Leaders180s" localSheetId="24">'Week 11'!$C11:$C12</definedName>
    <definedName name="Leaders180s" localSheetId="23">'Week 12'!$C11:$C12</definedName>
    <definedName name="Leaders180s" localSheetId="22">'Week 13'!$C11:$C12</definedName>
    <definedName name="Leaders180s" localSheetId="21">'Week 14'!$C11:$C12</definedName>
    <definedName name="Leaders180s" localSheetId="20">'Week 15'!$C11:$C12</definedName>
    <definedName name="Leaders180s" localSheetId="33">'Week 2'!$C11:$C12</definedName>
    <definedName name="Leaders180s" localSheetId="32">'Week 3'!$C11:$C12</definedName>
    <definedName name="Leaders180s" localSheetId="31">'Week 4'!$C11:$C12</definedName>
    <definedName name="Leaders180s" localSheetId="30">'Week 5'!$C11:$C12</definedName>
    <definedName name="Leaders180s" localSheetId="29">'Week 6'!$C11:$C12</definedName>
    <definedName name="Leaders180s" localSheetId="28">'Week 7'!$C11:$C12</definedName>
    <definedName name="Leaders180s" localSheetId="27">'Week 8'!$C11:$C12</definedName>
    <definedName name="Leaders180s" localSheetId="26">'Week 9'!$C11:$C12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I12" i="64" l="1"/>
  <c r="I11" i="64"/>
  <c r="I10" i="64"/>
  <c r="I9" i="64"/>
  <c r="I12" i="63" l="1"/>
  <c r="I11" i="63"/>
  <c r="I10" i="63"/>
  <c r="I9" i="63"/>
  <c r="C10" i="62" l="1"/>
  <c r="I12" i="62"/>
  <c r="I11" i="62"/>
  <c r="I10" i="62"/>
  <c r="I9" i="62"/>
  <c r="I12" i="61" l="1"/>
  <c r="I11" i="61"/>
  <c r="I10" i="61"/>
  <c r="I9" i="61"/>
  <c r="I12" i="60" l="1"/>
  <c r="I11" i="60"/>
  <c r="I10" i="60"/>
  <c r="I9" i="60"/>
  <c r="I12" i="59" l="1"/>
  <c r="I11" i="59"/>
  <c r="I10" i="59"/>
  <c r="I9" i="59"/>
  <c r="I12" i="58" l="1"/>
  <c r="I11" i="58"/>
  <c r="I10" i="58"/>
  <c r="I9" i="58"/>
  <c r="I12" i="57" l="1"/>
  <c r="I11" i="57"/>
  <c r="I10" i="57"/>
  <c r="I9" i="57"/>
  <c r="I12" i="56" l="1"/>
  <c r="I11" i="56"/>
  <c r="I10" i="56"/>
  <c r="I9" i="56"/>
  <c r="I12" i="55" l="1"/>
  <c r="I11" i="55"/>
  <c r="I10" i="55"/>
  <c r="I9" i="55"/>
  <c r="I12" i="54" l="1"/>
  <c r="I11" i="54"/>
  <c r="I10" i="54"/>
  <c r="I9" i="54"/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Q25" i="5" s="1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F32" i="5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AK17" i="5" s="1"/>
  <c r="Z29" i="5"/>
  <c r="T29" i="5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AE20" i="5" s="1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W18" i="5" s="1"/>
  <c r="AR18" i="5"/>
  <c r="AP18" i="5"/>
  <c r="AQ18" i="5" s="1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J17" i="5"/>
  <c r="AF17" i="5"/>
  <c r="AE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BV40" i="6"/>
  <c r="BP40" i="6"/>
  <c r="BJ40" i="6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AX39" i="6"/>
  <c r="BC27" i="6" s="1"/>
  <c r="AR39" i="6"/>
  <c r="AL39" i="6"/>
  <c r="AQ27" i="6" s="1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Y25" i="6" s="1"/>
  <c r="CN37" i="6"/>
  <c r="CH37" i="6"/>
  <c r="CB37" i="6"/>
  <c r="BV37" i="6"/>
  <c r="CA25" i="6" s="1"/>
  <c r="BP37" i="6"/>
  <c r="BJ37" i="6"/>
  <c r="BD37" i="6"/>
  <c r="AX37" i="6"/>
  <c r="BC25" i="6" s="1"/>
  <c r="AR37" i="6"/>
  <c r="AL37" i="6"/>
  <c r="AF37" i="6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BI24" i="6" s="1"/>
  <c r="AX36" i="6"/>
  <c r="AR36" i="6"/>
  <c r="AL36" i="6"/>
  <c r="AF36" i="6"/>
  <c r="Z36" i="6"/>
  <c r="AE24" i="6" s="1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BV33" i="6"/>
  <c r="BP33" i="6"/>
  <c r="BJ33" i="6"/>
  <c r="BD33" i="6"/>
  <c r="AX33" i="6"/>
  <c r="AR33" i="6"/>
  <c r="AL33" i="6"/>
  <c r="AF33" i="6"/>
  <c r="Z33" i="6"/>
  <c r="T33" i="6"/>
  <c r="N33" i="6"/>
  <c r="H33" i="6"/>
  <c r="B33" i="6"/>
  <c r="DX32" i="6"/>
  <c r="EC20" i="6" s="1"/>
  <c r="DR32" i="6"/>
  <c r="DL32" i="6"/>
  <c r="DQ20" i="6" s="1"/>
  <c r="DF32" i="6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B31" i="6"/>
  <c r="BV31" i="6"/>
  <c r="BP31" i="6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DF41" i="6" s="1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CZ29" i="6"/>
  <c r="CT29" i="6"/>
  <c r="CT41" i="6" s="1"/>
  <c r="CN29" i="6"/>
  <c r="CS17" i="6" s="1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H28" i="6"/>
  <c r="BI28" i="6" s="1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T25" i="6"/>
  <c r="BU25" i="6" s="1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T21" i="6"/>
  <c r="BU21" i="6" s="1"/>
  <c r="BP21" i="6"/>
  <c r="BO21" i="6"/>
  <c r="BN21" i="6"/>
  <c r="BJ21" i="6"/>
  <c r="BH21" i="6"/>
  <c r="BD21" i="6"/>
  <c r="BB21" i="6"/>
  <c r="AX21" i="6"/>
  <c r="AV21" i="6"/>
  <c r="AR21" i="6"/>
  <c r="AP21" i="6"/>
  <c r="AQ21" i="6" s="1"/>
  <c r="AL21" i="6"/>
  <c r="AJ21" i="6"/>
  <c r="AF21" i="6"/>
  <c r="AD21" i="6"/>
  <c r="AE21" i="6" s="1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K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F19" i="6"/>
  <c r="CG19" i="6" s="1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K17" i="6"/>
  <c r="DJ17" i="6"/>
  <c r="DF17" i="6"/>
  <c r="DD17" i="6"/>
  <c r="DE17" i="6" s="1"/>
  <c r="CZ17" i="6"/>
  <c r="CX17" i="6"/>
  <c r="CT17" i="6"/>
  <c r="CR17" i="6"/>
  <c r="CN17" i="6"/>
  <c r="CL17" i="6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CZ39" i="7"/>
  <c r="DE27" i="7" s="1"/>
  <c r="CT39" i="7"/>
  <c r="CN39" i="7"/>
  <c r="CH39" i="7"/>
  <c r="CB39" i="7"/>
  <c r="CG27" i="7" s="1"/>
  <c r="BV39" i="7"/>
  <c r="CA27" i="7" s="1"/>
  <c r="BP39" i="7"/>
  <c r="BJ39" i="7"/>
  <c r="BD39" i="7"/>
  <c r="BI27" i="7" s="1"/>
  <c r="AX39" i="7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CZ38" i="7"/>
  <c r="CT38" i="7"/>
  <c r="CN38" i="7"/>
  <c r="CS26" i="7" s="1"/>
  <c r="CH38" i="7"/>
  <c r="CM26" i="7" s="1"/>
  <c r="CB38" i="7"/>
  <c r="CG26" i="7" s="1"/>
  <c r="BV38" i="7"/>
  <c r="CA26" i="7" s="1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S26" i="7" s="1"/>
  <c r="H38" i="7"/>
  <c r="B38" i="7"/>
  <c r="G26" i="7" s="1"/>
  <c r="DX37" i="7"/>
  <c r="EC25" i="7" s="1"/>
  <c r="DR37" i="7"/>
  <c r="DL37" i="7"/>
  <c r="DF37" i="7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CZ36" i="7"/>
  <c r="DE24" i="7" s="1"/>
  <c r="CT36" i="7"/>
  <c r="CN36" i="7"/>
  <c r="CH36" i="7"/>
  <c r="CM24" i="7" s="1"/>
  <c r="CB36" i="7"/>
  <c r="BV36" i="7"/>
  <c r="CA24" i="7" s="1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M23" i="7" s="1"/>
  <c r="CB35" i="7"/>
  <c r="CG23" i="7" s="1"/>
  <c r="BV35" i="7"/>
  <c r="BP35" i="7"/>
  <c r="BU23" i="7" s="1"/>
  <c r="BJ35" i="7"/>
  <c r="BD35" i="7"/>
  <c r="BI23" i="7" s="1"/>
  <c r="AX35" i="7"/>
  <c r="BC23" i="7" s="1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Y21" i="7" s="1"/>
  <c r="CN33" i="7"/>
  <c r="CH33" i="7"/>
  <c r="CM21" i="7" s="1"/>
  <c r="CB33" i="7"/>
  <c r="CG21" i="7" s="1"/>
  <c r="BV33" i="7"/>
  <c r="BP33" i="7"/>
  <c r="BJ33" i="7"/>
  <c r="BO21" i="7" s="1"/>
  <c r="BD33" i="7"/>
  <c r="AX33" i="7"/>
  <c r="BC21" i="7" s="1"/>
  <c r="AR33" i="7"/>
  <c r="AL33" i="7"/>
  <c r="AF33" i="7"/>
  <c r="AK21" i="7" s="1"/>
  <c r="Z33" i="7"/>
  <c r="T33" i="7"/>
  <c r="N33" i="7"/>
  <c r="H33" i="7"/>
  <c r="B33" i="7"/>
  <c r="DX32" i="7"/>
  <c r="DR32" i="7"/>
  <c r="DL32" i="7"/>
  <c r="DQ20" i="7" s="1"/>
  <c r="DF32" i="7"/>
  <c r="CZ32" i="7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CZ31" i="7"/>
  <c r="DE19" i="7" s="1"/>
  <c r="CT31" i="7"/>
  <c r="CN31" i="7"/>
  <c r="CH31" i="7"/>
  <c r="CM19" i="7" s="1"/>
  <c r="CB31" i="7"/>
  <c r="CG19" i="7" s="1"/>
  <c r="BV31" i="7"/>
  <c r="CA19" i="7" s="1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CT30" i="7"/>
  <c r="CN30" i="7"/>
  <c r="CS18" i="7" s="1"/>
  <c r="CH30" i="7"/>
  <c r="CM18" i="7" s="1"/>
  <c r="CB30" i="7"/>
  <c r="CG18" i="7" s="1"/>
  <c r="BV30" i="7"/>
  <c r="BP30" i="7"/>
  <c r="BJ30" i="7"/>
  <c r="BD30" i="7"/>
  <c r="AX30" i="7"/>
  <c r="AR30" i="7"/>
  <c r="AL30" i="7"/>
  <c r="AF30" i="7"/>
  <c r="Z30" i="7"/>
  <c r="T30" i="7"/>
  <c r="N30" i="7"/>
  <c r="H30" i="7"/>
  <c r="M18" i="7" s="1"/>
  <c r="B30" i="7"/>
  <c r="DX29" i="7"/>
  <c r="DR29" i="7"/>
  <c r="DL29" i="7"/>
  <c r="DF29" i="7"/>
  <c r="CZ29" i="7"/>
  <c r="DE17" i="7" s="1"/>
  <c r="CT29" i="7"/>
  <c r="CT41" i="7" s="1"/>
  <c r="CN29" i="7"/>
  <c r="CH29" i="7"/>
  <c r="CH41" i="7" s="1"/>
  <c r="CB29" i="7"/>
  <c r="BV29" i="7"/>
  <c r="CA17" i="7" s="1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E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K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BZ27" i="7"/>
  <c r="BV27" i="7"/>
  <c r="BT27" i="7"/>
  <c r="BU27" i="7" s="1"/>
  <c r="BP27" i="7"/>
  <c r="BN27" i="7"/>
  <c r="BO27" i="7" s="1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K26" i="7"/>
  <c r="DJ26" i="7"/>
  <c r="DF26" i="7"/>
  <c r="DE26" i="7"/>
  <c r="DD26" i="7"/>
  <c r="CZ26" i="7"/>
  <c r="CY26" i="7"/>
  <c r="CX26" i="7"/>
  <c r="CT26" i="7"/>
  <c r="CR26" i="7"/>
  <c r="CN26" i="7"/>
  <c r="CL26" i="7"/>
  <c r="CH26" i="7"/>
  <c r="CF26" i="7"/>
  <c r="CB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L24" i="7"/>
  <c r="CH24" i="7"/>
  <c r="CG24" i="7"/>
  <c r="CF24" i="7"/>
  <c r="CB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P24" i="7"/>
  <c r="AQ24" i="7" s="1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BV22" i="7"/>
  <c r="BT22" i="7"/>
  <c r="BP22" i="7"/>
  <c r="BN22" i="7"/>
  <c r="BO22" i="7" s="1"/>
  <c r="BJ22" i="7"/>
  <c r="BI22" i="7"/>
  <c r="BH22" i="7"/>
  <c r="BD22" i="7"/>
  <c r="BB22" i="7"/>
  <c r="BC22" i="7" s="1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R22" i="7"/>
  <c r="S22" i="7" s="1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L21" i="7"/>
  <c r="CH21" i="7"/>
  <c r="CF21" i="7"/>
  <c r="CB21" i="7"/>
  <c r="CA21" i="7"/>
  <c r="BZ21" i="7"/>
  <c r="BV21" i="7"/>
  <c r="BT21" i="7"/>
  <c r="BP21" i="7"/>
  <c r="BN21" i="7"/>
  <c r="BJ21" i="7"/>
  <c r="BH21" i="7"/>
  <c r="BD21" i="7"/>
  <c r="BB21" i="7"/>
  <c r="AX21" i="7"/>
  <c r="AW21" i="7"/>
  <c r="AV21" i="7"/>
  <c r="AR21" i="7"/>
  <c r="AP21" i="7"/>
  <c r="AQ21" i="7" s="1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K19" i="7"/>
  <c r="DJ19" i="7"/>
  <c r="DF19" i="7"/>
  <c r="DD19" i="7"/>
  <c r="CZ19" i="7"/>
  <c r="CY19" i="7"/>
  <c r="CX19" i="7"/>
  <c r="CT19" i="7"/>
  <c r="CR19" i="7"/>
  <c r="CS19" i="7" s="1"/>
  <c r="CN19" i="7"/>
  <c r="CL19" i="7"/>
  <c r="CH19" i="7"/>
  <c r="CF19" i="7"/>
  <c r="CB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E18" i="7"/>
  <c r="DD18" i="7"/>
  <c r="CZ18" i="7"/>
  <c r="CX18" i="7"/>
  <c r="CY18" i="7" s="1"/>
  <c r="CT18" i="7"/>
  <c r="CR18" i="7"/>
  <c r="CN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BI28" i="8" s="1"/>
  <c r="AX40" i="8"/>
  <c r="AR40" i="8"/>
  <c r="AL40" i="8"/>
  <c r="AQ28" i="8" s="1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U26" i="8" s="1"/>
  <c r="BJ38" i="8"/>
  <c r="BD38" i="8"/>
  <c r="BI26" i="8" s="1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U25" i="8" s="1"/>
  <c r="BJ37" i="8"/>
  <c r="BD37" i="8"/>
  <c r="AX37" i="8"/>
  <c r="AR37" i="8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N34" i="8"/>
  <c r="CS22" i="8" s="1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O21" i="8" s="1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H31" i="8"/>
  <c r="CB31" i="8"/>
  <c r="BV31" i="8"/>
  <c r="BP31" i="8"/>
  <c r="BJ31" i="8"/>
  <c r="BO19" i="8" s="1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W17" i="8" s="1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H28" i="8"/>
  <c r="BD28" i="8"/>
  <c r="BC28" i="8"/>
  <c r="BB28" i="8"/>
  <c r="AX28" i="8"/>
  <c r="AW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R27" i="8"/>
  <c r="CS27" i="8" s="1"/>
  <c r="CN27" i="8"/>
  <c r="CL27" i="8"/>
  <c r="CH27" i="8"/>
  <c r="CF27" i="8"/>
  <c r="CB27" i="8"/>
  <c r="CA27" i="8"/>
  <c r="BZ27" i="8"/>
  <c r="BV27" i="8"/>
  <c r="BU27" i="8"/>
  <c r="BT27" i="8"/>
  <c r="BP27" i="8"/>
  <c r="BN27" i="8"/>
  <c r="BO27" i="8" s="1"/>
  <c r="BJ27" i="8"/>
  <c r="BH27" i="8"/>
  <c r="BD27" i="8"/>
  <c r="BB27" i="8"/>
  <c r="AX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T26" i="8"/>
  <c r="BP26" i="8"/>
  <c r="BO26" i="8"/>
  <c r="BN26" i="8"/>
  <c r="BJ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J25" i="8"/>
  <c r="AK25" i="8" s="1"/>
  <c r="AF25" i="8"/>
  <c r="AD25" i="8"/>
  <c r="Z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V22" i="8"/>
  <c r="AW22" i="8" s="1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H20" i="8"/>
  <c r="BI20" i="8" s="1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X20" i="8"/>
  <c r="Y20" i="8" s="1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T19" i="8"/>
  <c r="BU19" i="8" s="1"/>
  <c r="BP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S18" i="8" s="1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CT39" i="9"/>
  <c r="CY27" i="9" s="1"/>
  <c r="CN39" i="9"/>
  <c r="CS27" i="9" s="1"/>
  <c r="CH39" i="9"/>
  <c r="CB39" i="9"/>
  <c r="CG27" i="9" s="1"/>
  <c r="BV39" i="9"/>
  <c r="BP39" i="9"/>
  <c r="BU27" i="9" s="1"/>
  <c r="BJ39" i="9"/>
  <c r="BD39" i="9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O26" i="9" s="1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CG25" i="9" s="1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D32" i="9"/>
  <c r="AX32" i="9"/>
  <c r="AR32" i="9"/>
  <c r="AL32" i="9"/>
  <c r="AF32" i="9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U18" i="9" s="1"/>
  <c r="BJ30" i="9"/>
  <c r="BD30" i="9"/>
  <c r="AX30" i="9"/>
  <c r="AR30" i="9"/>
  <c r="AL30" i="9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L29" i="9"/>
  <c r="AF29" i="9"/>
  <c r="Z29" i="9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Y26" i="9"/>
  <c r="CX26" i="9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N26" i="9"/>
  <c r="BJ26" i="9"/>
  <c r="BI26" i="9"/>
  <c r="BH26" i="9"/>
  <c r="BD26" i="9"/>
  <c r="BC26" i="9"/>
  <c r="BB26" i="9"/>
  <c r="AX26" i="9"/>
  <c r="AV26" i="9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Y25" i="9" s="1"/>
  <c r="CT25" i="9"/>
  <c r="CR25" i="9"/>
  <c r="CS25" i="9" s="1"/>
  <c r="CN25" i="9"/>
  <c r="CL25" i="9"/>
  <c r="CM25" i="9" s="1"/>
  <c r="CH25" i="9"/>
  <c r="CF25" i="9"/>
  <c r="CB25" i="9"/>
  <c r="BZ25" i="9"/>
  <c r="BV25" i="9"/>
  <c r="BU25" i="9"/>
  <c r="BT25" i="9"/>
  <c r="BP25" i="9"/>
  <c r="BO25" i="9"/>
  <c r="BN25" i="9"/>
  <c r="BJ25" i="9"/>
  <c r="BH25" i="9"/>
  <c r="BI25" i="9" s="1"/>
  <c r="BD25" i="9"/>
  <c r="BB25" i="9"/>
  <c r="AX25" i="9"/>
  <c r="AW25" i="9"/>
  <c r="AV25" i="9"/>
  <c r="AR25" i="9"/>
  <c r="AP25" i="9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R23" i="9"/>
  <c r="CS23" i="9" s="1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H23" i="9"/>
  <c r="BD23" i="9"/>
  <c r="BB23" i="9"/>
  <c r="AX23" i="9"/>
  <c r="AW23" i="9"/>
  <c r="AV23" i="9"/>
  <c r="AR23" i="9"/>
  <c r="AP23" i="9"/>
  <c r="AQ23" i="9" s="1"/>
  <c r="AL23" i="9"/>
  <c r="AJ23" i="9"/>
  <c r="AK23" i="9" s="1"/>
  <c r="AF23" i="9"/>
  <c r="AD23" i="9"/>
  <c r="AE23" i="9" s="1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L22" i="9"/>
  <c r="CM22" i="9" s="1"/>
  <c r="CH22" i="9"/>
  <c r="CF22" i="9"/>
  <c r="CG22" i="9" s="1"/>
  <c r="CB22" i="9"/>
  <c r="BZ22" i="9"/>
  <c r="CA22" i="9" s="1"/>
  <c r="BV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J22" i="9"/>
  <c r="AK22" i="9" s="1"/>
  <c r="AF22" i="9"/>
  <c r="AD22" i="9"/>
  <c r="Z22" i="9"/>
  <c r="X22" i="9"/>
  <c r="Y22" i="9" s="1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T20" i="9"/>
  <c r="BU20" i="9" s="1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T18" i="9"/>
  <c r="BP18" i="9"/>
  <c r="BN18" i="9"/>
  <c r="BO18" i="9" s="1"/>
  <c r="BJ18" i="9"/>
  <c r="BH18" i="9"/>
  <c r="BI18" i="9" s="1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F17" i="9"/>
  <c r="CG17" i="9" s="1"/>
  <c r="CB17" i="9"/>
  <c r="BZ17" i="9"/>
  <c r="BV17" i="9"/>
  <c r="BT17" i="9"/>
  <c r="BU17" i="9" s="1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BC28" i="10" s="1"/>
  <c r="AR40" i="10"/>
  <c r="AW28" i="10" s="1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U27" i="10" s="1"/>
  <c r="BJ39" i="10"/>
  <c r="BO27" i="10" s="1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N37" i="10"/>
  <c r="CS25" i="10" s="1"/>
  <c r="CH37" i="10"/>
  <c r="CB37" i="10"/>
  <c r="CG25" i="10" s="1"/>
  <c r="BV37" i="10"/>
  <c r="BP37" i="10"/>
  <c r="BJ37" i="10"/>
  <c r="BD37" i="10"/>
  <c r="AX37" i="10"/>
  <c r="BC25" i="10" s="1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BC24" i="10" s="1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Q23" i="10" s="1"/>
  <c r="AF35" i="10"/>
  <c r="Z35" i="10"/>
  <c r="T35" i="10"/>
  <c r="Y23" i="10" s="1"/>
  <c r="N35" i="10"/>
  <c r="H35" i="10"/>
  <c r="B35" i="10"/>
  <c r="G23" i="10" s="1"/>
  <c r="DX34" i="10"/>
  <c r="DR34" i="10"/>
  <c r="DL34" i="10"/>
  <c r="DF34" i="10"/>
  <c r="CZ34" i="10"/>
  <c r="CT34" i="10"/>
  <c r="CN34" i="10"/>
  <c r="CS22" i="10" s="1"/>
  <c r="CH34" i="10"/>
  <c r="CB34" i="10"/>
  <c r="CG22" i="10" s="1"/>
  <c r="BV34" i="10"/>
  <c r="BP34" i="10"/>
  <c r="BJ34" i="10"/>
  <c r="BD34" i="10"/>
  <c r="AX34" i="10"/>
  <c r="BC22" i="10" s="1"/>
  <c r="AR34" i="10"/>
  <c r="AW22" i="10" s="1"/>
  <c r="AL34" i="10"/>
  <c r="AQ22" i="10" s="1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CT33" i="10"/>
  <c r="CN33" i="10"/>
  <c r="CH33" i="10"/>
  <c r="CB33" i="10"/>
  <c r="BV33" i="10"/>
  <c r="BP33" i="10"/>
  <c r="BU21" i="10" s="1"/>
  <c r="BJ33" i="10"/>
  <c r="BD33" i="10"/>
  <c r="AX33" i="10"/>
  <c r="BC21" i="10" s="1"/>
  <c r="AR33" i="10"/>
  <c r="AL33" i="10"/>
  <c r="AQ21" i="10" s="1"/>
  <c r="AF33" i="10"/>
  <c r="Z33" i="10"/>
  <c r="T33" i="10"/>
  <c r="N33" i="10"/>
  <c r="H33" i="10"/>
  <c r="B33" i="10"/>
  <c r="DX32" i="10"/>
  <c r="DR32" i="10"/>
  <c r="DL32" i="10"/>
  <c r="DF32" i="10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CZ31" i="10"/>
  <c r="CT31" i="10"/>
  <c r="CN31" i="10"/>
  <c r="CH31" i="10"/>
  <c r="CB31" i="10"/>
  <c r="BV31" i="10"/>
  <c r="BP31" i="10"/>
  <c r="BU19" i="10" s="1"/>
  <c r="BJ31" i="10"/>
  <c r="BD31" i="10"/>
  <c r="AX31" i="10"/>
  <c r="BC19" i="10" s="1"/>
  <c r="AR31" i="10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CZ29" i="10"/>
  <c r="CT29" i="10"/>
  <c r="CN29" i="10"/>
  <c r="CS17" i="10" s="1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B28" i="10"/>
  <c r="AX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T27" i="10"/>
  <c r="BP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B25" i="10"/>
  <c r="AX25" i="10"/>
  <c r="AW25" i="10"/>
  <c r="AV25" i="10"/>
  <c r="AR25" i="10"/>
  <c r="AP25" i="10"/>
  <c r="AQ25" i="10" s="1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E22" i="10"/>
  <c r="DD22" i="10"/>
  <c r="CZ22" i="10"/>
  <c r="CY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B22" i="10"/>
  <c r="AX22" i="10"/>
  <c r="AV22" i="10"/>
  <c r="AR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B21" i="10"/>
  <c r="AX21" i="10"/>
  <c r="AV21" i="10"/>
  <c r="AW21" i="10" s="1"/>
  <c r="AR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K20" i="10"/>
  <c r="DJ20" i="10"/>
  <c r="DF20" i="10"/>
  <c r="DD20" i="10"/>
  <c r="CZ20" i="10"/>
  <c r="CY20" i="10"/>
  <c r="CX20" i="10"/>
  <c r="CT20" i="10"/>
  <c r="CR20" i="10"/>
  <c r="CN20" i="10"/>
  <c r="CL20" i="10"/>
  <c r="CM20" i="10" s="1"/>
  <c r="CH20" i="10"/>
  <c r="CG20" i="10"/>
  <c r="CF20" i="10"/>
  <c r="CB20" i="10"/>
  <c r="CA20" i="10"/>
  <c r="BZ20" i="10"/>
  <c r="BV20" i="10"/>
  <c r="BU20" i="10"/>
  <c r="BT20" i="10"/>
  <c r="BP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K19" i="10"/>
  <c r="DJ19" i="10"/>
  <c r="DF19" i="10"/>
  <c r="DE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BZ19" i="10"/>
  <c r="CA19" i="10" s="1"/>
  <c r="BV19" i="10"/>
  <c r="BT19" i="10"/>
  <c r="BP19" i="10"/>
  <c r="BO19" i="10"/>
  <c r="BN19" i="10"/>
  <c r="BJ19" i="10"/>
  <c r="BI19" i="10"/>
  <c r="BH19" i="10"/>
  <c r="BD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S18" i="10"/>
  <c r="CR18" i="10"/>
  <c r="CN18" i="10"/>
  <c r="CM18" i="10"/>
  <c r="CL18" i="10"/>
  <c r="CH18" i="10"/>
  <c r="CF18" i="10"/>
  <c r="CB18" i="10"/>
  <c r="BZ18" i="10"/>
  <c r="CA18" i="10" s="1"/>
  <c r="BV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X18" i="10"/>
  <c r="T18" i="10"/>
  <c r="R18" i="10"/>
  <c r="S18" i="10" s="1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U28" i="11" s="1"/>
  <c r="BJ40" i="11"/>
  <c r="BM40" i="11" s="1"/>
  <c r="BD40" i="11"/>
  <c r="AX40" i="11"/>
  <c r="AR40" i="11"/>
  <c r="AL40" i="1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U26" i="11" s="1"/>
  <c r="BJ38" i="11"/>
  <c r="BO26" i="11" s="1"/>
  <c r="BD38" i="11"/>
  <c r="BI26" i="11" s="1"/>
  <c r="AX38" i="11"/>
  <c r="BC26" i="11" s="1"/>
  <c r="AR38" i="11"/>
  <c r="AW26" i="11" s="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M25" i="11" s="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Y25" i="11" s="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W23" i="11" s="1"/>
  <c r="AL35" i="11"/>
  <c r="AQ23" i="11" s="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N34" i="11"/>
  <c r="CH34" i="11"/>
  <c r="CB34" i="11"/>
  <c r="BV34" i="11"/>
  <c r="BP34" i="1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DE21" i="11" s="1"/>
  <c r="CT33" i="11"/>
  <c r="CN33" i="11"/>
  <c r="CH33" i="11"/>
  <c r="CM21" i="11" s="1"/>
  <c r="CB33" i="11"/>
  <c r="BV33" i="11"/>
  <c r="CA21" i="11" s="1"/>
  <c r="BP33" i="11"/>
  <c r="BJ33" i="11"/>
  <c r="BD33" i="11"/>
  <c r="AX33" i="11"/>
  <c r="BC21" i="11" s="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BV32" i="11"/>
  <c r="BP32" i="11"/>
  <c r="BU20" i="11" s="1"/>
  <c r="BJ32" i="11"/>
  <c r="BO20" i="11" s="1"/>
  <c r="BD32" i="11"/>
  <c r="AX32" i="1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Z31" i="11"/>
  <c r="T31" i="11"/>
  <c r="N31" i="11"/>
  <c r="H31" i="11"/>
  <c r="B31" i="11"/>
  <c r="G19" i="11" s="1"/>
  <c r="DX30" i="11"/>
  <c r="DR30" i="11"/>
  <c r="DL30" i="11"/>
  <c r="DF30" i="11"/>
  <c r="CZ30" i="11"/>
  <c r="CT30" i="11"/>
  <c r="CN30" i="11"/>
  <c r="CH30" i="11"/>
  <c r="CM18" i="11" s="1"/>
  <c r="CB30" i="11"/>
  <c r="BV30" i="11"/>
  <c r="CA18" i="11" s="1"/>
  <c r="BP30" i="11"/>
  <c r="BJ30" i="11"/>
  <c r="BD30" i="11"/>
  <c r="BI18" i="11" s="1"/>
  <c r="AX30" i="11"/>
  <c r="AR30" i="11"/>
  <c r="AW18" i="11" s="1"/>
  <c r="AL30" i="1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T26" i="11"/>
  <c r="BP26" i="11"/>
  <c r="BN26" i="11"/>
  <c r="BJ26" i="11"/>
  <c r="BH26" i="11"/>
  <c r="BD26" i="11"/>
  <c r="BB26" i="11"/>
  <c r="AX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V23" i="11"/>
  <c r="AR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BZ22" i="11"/>
  <c r="CA22" i="11" s="1"/>
  <c r="BV22" i="11"/>
  <c r="BT22" i="11"/>
  <c r="BP22" i="11"/>
  <c r="BO22" i="11"/>
  <c r="BN22" i="11"/>
  <c r="BJ22" i="11"/>
  <c r="BH22" i="11"/>
  <c r="BD22" i="11"/>
  <c r="BC22" i="11"/>
  <c r="BB22" i="11"/>
  <c r="AX22" i="11"/>
  <c r="AV22" i="11"/>
  <c r="AR22" i="11"/>
  <c r="AP22" i="11"/>
  <c r="AL22" i="11"/>
  <c r="AK22" i="11"/>
  <c r="AJ22" i="11"/>
  <c r="AF22" i="11"/>
  <c r="AD22" i="11"/>
  <c r="AE22" i="11" s="1"/>
  <c r="Z22" i="11"/>
  <c r="Y22" i="11"/>
  <c r="X22" i="11"/>
  <c r="T22" i="11"/>
  <c r="R22" i="11"/>
  <c r="S22" i="11" s="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T20" i="11"/>
  <c r="BP20" i="11"/>
  <c r="BN20" i="11"/>
  <c r="BJ20" i="11"/>
  <c r="BI20" i="11"/>
  <c r="BH20" i="11"/>
  <c r="BD20" i="11"/>
  <c r="BC20" i="11"/>
  <c r="BB20" i="11"/>
  <c r="AX20" i="11"/>
  <c r="AV20" i="11"/>
  <c r="AW20" i="11" s="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BZ19" i="11"/>
  <c r="CA19" i="11" s="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D19" i="11"/>
  <c r="AE19" i="11" s="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E18" i="11"/>
  <c r="DD18" i="11"/>
  <c r="CZ18" i="11"/>
  <c r="CY18" i="11"/>
  <c r="CX18" i="11"/>
  <c r="CT18" i="11"/>
  <c r="CS18" i="11"/>
  <c r="CR18" i="11"/>
  <c r="CN18" i="11"/>
  <c r="CL18" i="11"/>
  <c r="CH18" i="11"/>
  <c r="CF18" i="11"/>
  <c r="CG18" i="11" s="1"/>
  <c r="CB18" i="11"/>
  <c r="BZ18" i="11"/>
  <c r="BV18" i="11"/>
  <c r="BU18" i="11"/>
  <c r="BT18" i="11"/>
  <c r="BP18" i="11"/>
  <c r="BO18" i="11"/>
  <c r="BN18" i="11"/>
  <c r="BJ18" i="11"/>
  <c r="BH18" i="11"/>
  <c r="BD18" i="11"/>
  <c r="BB18" i="11"/>
  <c r="BC18" i="11" s="1"/>
  <c r="AX18" i="11"/>
  <c r="AV18" i="11"/>
  <c r="AR18" i="11"/>
  <c r="AP18" i="11"/>
  <c r="AL18" i="11"/>
  <c r="AJ18" i="11"/>
  <c r="AK18" i="11" s="1"/>
  <c r="AF18" i="11"/>
  <c r="AD18" i="11"/>
  <c r="AE18" i="11" s="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F17" i="11"/>
  <c r="CG17" i="11" s="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B17" i="11"/>
  <c r="BC17" i="11" s="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O25" i="12" s="1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N35" i="12"/>
  <c r="CH35" i="12"/>
  <c r="CB35" i="12"/>
  <c r="CG23" i="12" s="1"/>
  <c r="BV35" i="12"/>
  <c r="CA23" i="12" s="1"/>
  <c r="BP35" i="12"/>
  <c r="BJ35" i="12"/>
  <c r="BO23" i="12" s="1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CG22" i="12" s="1"/>
  <c r="BV34" i="12"/>
  <c r="BP34" i="12"/>
  <c r="BJ34" i="12"/>
  <c r="BD34" i="12"/>
  <c r="AX34" i="12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O21" i="12" s="1"/>
  <c r="BD33" i="12"/>
  <c r="AX33" i="12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H32" i="12"/>
  <c r="CB32" i="12"/>
  <c r="BV32" i="12"/>
  <c r="BP32" i="12"/>
  <c r="BJ32" i="12"/>
  <c r="BD32" i="12"/>
  <c r="AX32" i="12"/>
  <c r="AR32" i="12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BV31" i="12"/>
  <c r="BP31" i="12"/>
  <c r="BJ31" i="12"/>
  <c r="BD31" i="12"/>
  <c r="AX31" i="12"/>
  <c r="BC19" i="12" s="1"/>
  <c r="AR31" i="12"/>
  <c r="AL31" i="12"/>
  <c r="AF31" i="12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D30" i="12"/>
  <c r="AX30" i="12"/>
  <c r="AR30" i="12"/>
  <c r="AL30" i="12"/>
  <c r="AF30" i="12"/>
  <c r="Z30" i="12"/>
  <c r="T30" i="12"/>
  <c r="N30" i="12"/>
  <c r="H30" i="12"/>
  <c r="B30" i="12"/>
  <c r="DX29" i="12"/>
  <c r="DR29" i="12"/>
  <c r="DL29" i="12"/>
  <c r="DF29" i="12"/>
  <c r="CZ29" i="12"/>
  <c r="DE17" i="12" s="1"/>
  <c r="CT29" i="12"/>
  <c r="CT41" i="12" s="1"/>
  <c r="CN29" i="12"/>
  <c r="CH29" i="12"/>
  <c r="CB29" i="12"/>
  <c r="BV29" i="12"/>
  <c r="BP29" i="12"/>
  <c r="BJ29" i="12"/>
  <c r="BD29" i="12"/>
  <c r="BD41" i="12" s="1"/>
  <c r="AX29" i="12"/>
  <c r="AR29" i="12"/>
  <c r="AW17" i="12" s="1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Y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Y22" i="12"/>
  <c r="CX22" i="12"/>
  <c r="CT22" i="12"/>
  <c r="CR22" i="12"/>
  <c r="CS22" i="12" s="1"/>
  <c r="CN22" i="12"/>
  <c r="CL22" i="12"/>
  <c r="CH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V22" i="12"/>
  <c r="AW22" i="12" s="1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B21" i="12"/>
  <c r="BZ21" i="12"/>
  <c r="CA21" i="12" s="1"/>
  <c r="BV21" i="12"/>
  <c r="BT21" i="12"/>
  <c r="BU21" i="12" s="1"/>
  <c r="BP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J21" i="12"/>
  <c r="AK21" i="12" s="1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E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BZ20" i="12"/>
  <c r="BV20" i="12"/>
  <c r="BU20" i="12"/>
  <c r="BT20" i="12"/>
  <c r="BP20" i="12"/>
  <c r="BN20" i="12"/>
  <c r="BO20" i="12" s="1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E19" i="12"/>
  <c r="DD19" i="12"/>
  <c r="CZ19" i="12"/>
  <c r="CY19" i="12"/>
  <c r="CX19" i="12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Y19" i="12"/>
  <c r="X19" i="12"/>
  <c r="T19" i="12"/>
  <c r="R19" i="12"/>
  <c r="S19" i="12" s="1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H18" i="12"/>
  <c r="BD18" i="12"/>
  <c r="BB18" i="12"/>
  <c r="BC18" i="12" s="1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CM20" i="8" l="1"/>
  <c r="CM20" i="12"/>
  <c r="CM22" i="1"/>
  <c r="CS18" i="1"/>
  <c r="CS19" i="10"/>
  <c r="CS20" i="12"/>
  <c r="CG21" i="6"/>
  <c r="CG25" i="6"/>
  <c r="CG28" i="6"/>
  <c r="CG17" i="7"/>
  <c r="CG20" i="11"/>
  <c r="CG19" i="12"/>
  <c r="CG21" i="12"/>
  <c r="CM25" i="6"/>
  <c r="CM17" i="6"/>
  <c r="CM22" i="11"/>
  <c r="CM18" i="12"/>
  <c r="CA22" i="7"/>
  <c r="CA25" i="10"/>
  <c r="CA17" i="11"/>
  <c r="CA17" i="12"/>
  <c r="CA19" i="12"/>
  <c r="CA20" i="12"/>
  <c r="BU25" i="10"/>
  <c r="BU18" i="10"/>
  <c r="BU22" i="9"/>
  <c r="BU28" i="6"/>
  <c r="BU19" i="6"/>
  <c r="BU22" i="11"/>
  <c r="BU21" i="7"/>
  <c r="BU18" i="7"/>
  <c r="BO20" i="9"/>
  <c r="BO22" i="12"/>
  <c r="BO18" i="12"/>
  <c r="BO28" i="6"/>
  <c r="BO20" i="10"/>
  <c r="BI21" i="12"/>
  <c r="BI18" i="12"/>
  <c r="BI27" i="6"/>
  <c r="BI21" i="6"/>
  <c r="BI21" i="7"/>
  <c r="BI18" i="7"/>
  <c r="BI23" i="9"/>
  <c r="BI21" i="9"/>
  <c r="BC22" i="12"/>
  <c r="BC21" i="12"/>
  <c r="AX41" i="12"/>
  <c r="BC20" i="12"/>
  <c r="BC21" i="6"/>
  <c r="BC27" i="7"/>
  <c r="BC22" i="1"/>
  <c r="AW19" i="10"/>
  <c r="AW26" i="5"/>
  <c r="AW23" i="1"/>
  <c r="AW22" i="11"/>
  <c r="AW26" i="9"/>
  <c r="AW21" i="9"/>
  <c r="AW17" i="9"/>
  <c r="AW20" i="12"/>
  <c r="AQ17" i="10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O3" i="9"/>
  <c r="D50" i="15" s="1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O9" i="11" l="1"/>
  <c r="D32" i="15" s="1"/>
  <c r="EL5" i="8"/>
  <c r="H64" i="13" s="1"/>
  <c r="EO9" i="12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<sst xmlns="http://schemas.openxmlformats.org/spreadsheetml/2006/main" count="3576" uniqueCount="408">
  <si>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</si>
  <si>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</si>
  <si>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</si>
  <si>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</si>
  <si>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</si>
  <si>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</si>
  <si>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</si>
  <si>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</si>
  <si>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</si>
  <si>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</si>
  <si>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</si>
  <si>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</si>
  <si>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</si>
  <si>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</si>
  <si>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</si>
  <si>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</si>
  <si>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</si>
  <si>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</si>
  <si>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</si>
  <si>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</si>
  <si>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</si>
  <si>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</si>
  <si>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</si>
  <si>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</si>
  <si>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</si>
  <si>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</si>
  <si>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</si>
  <si>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</si>
  <si>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</si>
  <si>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</si>
  <si>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</si>
  <si>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</si>
  <si>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</si>
  <si>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</si>
  <si>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</si>
  <si>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</si>
  <si>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</si>
  <si>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</si>
  <si>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</si>
  <si>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</si>
  <si>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</si>
  <si>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</si>
  <si>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</si>
  <si>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</si>
  <si>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</si>
  <si>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</si>
  <si>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</si>
  <si>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</si>
  <si>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</si>
  <si>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</si>
  <si>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</si>
  <si>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</si>
  <si>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</si>
  <si>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</si>
  <si>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</si>
  <si>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</si>
  <si>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</si>
  <si>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</si>
  <si>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</si>
  <si>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</si>
  <si>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</si>
  <si>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</si>
  <si>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</si>
  <si>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</si>
  <si>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</si>
  <si>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</si>
  <si>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</si>
  <si>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</si>
  <si>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</si>
  <si>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</si>
  <si>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</si>
  <si>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</si>
  <si>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</si>
  <si>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</si>
  <si>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</si>
  <si>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</si>
  <si>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</si>
  <si>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</si>
  <si>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</si>
  <si>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</si>
  <si>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</si>
  <si>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</si>
  <si>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</si>
  <si>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</si>
  <si>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</si>
  <si>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</si>
  <si>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</si>
  <si>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</si>
  <si>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</si>
  <si>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</si>
  <si>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</si>
  <si>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</si>
  <si>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</si>
  <si>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</si>
  <si>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</si>
  <si>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</si>
  <si>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</si>
  <si>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</si>
  <si>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</si>
  <si>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</si>
  <si>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</si>
  <si>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</si>
  <si>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</si>
  <si>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</si>
  <si>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</si>
  <si>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</si>
  <si>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</si>
  <si>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</si>
  <si>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</si>
  <si>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</si>
  <si>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</si>
  <si>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</si>
  <si>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</si>
  <si>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</si>
  <si>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</si>
  <si>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</si>
  <si>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</si>
  <si>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</si>
  <si>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</si>
  <si>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</si>
  <si>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</si>
  <si>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</si>
  <si>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</si>
  <si>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</si>
  <si>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</si>
  <si>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</si>
  <si>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</si>
  <si>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</si>
  <si>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</si>
  <si>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</si>
  <si>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</si>
  <si>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</si>
  <si>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</si>
  <si>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</si>
  <si>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</si>
  <si>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</si>
  <si>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</si>
  <si>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</si>
  <si>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</si>
  <si>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</si>
  <si>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</si>
  <si>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</si>
  <si>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</si>
  <si>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</si>
  <si>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</si>
  <si>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</si>
  <si>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</si>
  <si>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</si>
  <si>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</si>
  <si>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</si>
  <si>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</si>
  <si>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</si>
  <si>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</si>
  <si>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</si>
  <si>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</si>
  <si>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</si>
  <si>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</si>
  <si>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</si>
  <si>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</si>
  <si>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</si>
  <si>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</si>
  <si>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</si>
  <si>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</si>
  <si>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</si>
  <si>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</si>
  <si>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</si>
  <si>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</si>
  <si>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</si>
  <si>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</si>
  <si>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</si>
  <si>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</si>
  <si>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</si>
  <si>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</si>
  <si>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</si>
  <si>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</si>
  <si>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</si>
  <si>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</si>
  <si>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</si>
  <si>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</si>
  <si>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</si>
  <si>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</si>
  <si>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</si>
  <si>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</si>
  <si>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</si>
  <si>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</si>
  <si>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</si>
  <si>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</si>
  <si>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</si>
  <si>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</si>
  <si>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</si>
  <si>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</si>
  <si>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</si>
  <si>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</si>
  <si>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</si>
  <si>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</si>
  <si>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</si>
  <si>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</si>
  <si>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</si>
  <si>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</si>
  <si>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</si>
  <si>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</si>
  <si>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</si>
  <si>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</si>
  <si>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</si>
  <si>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</si>
  <si>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</si>
  <si>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</si>
  <si>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</si>
  <si>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</si>
  <si>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</si>
  <si>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</si>
  <si>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</si>
  <si>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</si>
  <si>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</si>
  <si>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</si>
  <si>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</si>
  <si>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</si>
  <si>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</si>
  <si>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</si>
  <si>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</si>
  <si>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</si>
  <si>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</si>
  <si>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</si>
  <si>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</si>
  <si>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</si>
  <si>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</si>
  <si>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</si>
  <si>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</si>
  <si>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</si>
  <si>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</si>
  <si>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</si>
  <si>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</si>
  <si>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</si>
  <si>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</si>
  <si>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</si>
  <si>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</si>
  <si>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</si>
  <si>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</si>
  <si>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</si>
  <si>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</si>
  <si>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</si>
  <si>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</si>
  <si>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</si>
  <si>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</si>
  <si>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</si>
  <si>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</si>
  <si>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</si>
  <si>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</si>
  <si>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</si>
  <si>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</si>
  <si>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</si>
  <si>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</si>
  <si>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</si>
  <si>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</si>
  <si>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CHRIS WIDDOWSON</t>
  </si>
  <si>
    <t>IAN POWELL</t>
  </si>
  <si>
    <t>MATHEW LOFTUS</t>
  </si>
  <si>
    <t>LEE PARSLEY</t>
  </si>
  <si>
    <t>NILE GOTT</t>
  </si>
  <si>
    <t>20/10/25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</si>
  <si>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</si>
  <si>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</si>
  <si>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</si>
  <si>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</si>
  <si>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</si>
  <si>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</si>
  <si>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</si>
  <si>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</si>
  <si>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</si>
  <si>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</si>
  <si>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</si>
  <si>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</si>
  <si>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</si>
  <si>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</si>
  <si>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</si>
  <si>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</si>
  <si>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</si>
  <si>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</si>
  <si>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</si>
  <si>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</si>
  <si>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</si>
  <si>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</si>
  <si>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</si>
  <si>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</si>
  <si>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</si>
  <si>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</si>
  <si>
    <t>JAMES EASTON</t>
  </si>
  <si>
    <t>PHIL WAYMAN</t>
  </si>
  <si>
    <t>TRACY ANDERSON</t>
  </si>
  <si>
    <t>x 4</t>
  </si>
  <si>
    <t>ROB DURRAN</t>
  </si>
  <si>
    <t>C. MONK &amp; D. COLLIN</t>
  </si>
  <si>
    <t>x 26</t>
  </si>
  <si>
    <t>CRAIG MONK (70.73)</t>
  </si>
  <si>
    <t>NIGE OUTRAM (62.90)</t>
  </si>
  <si>
    <t>IAN WHITTAKER (62.63)</t>
  </si>
  <si>
    <t>KYLE YOUNG (60.79)</t>
  </si>
  <si>
    <t>SEAN KENDREW (60.31)</t>
  </si>
  <si>
    <t>DENNIS CLARKSON (59.45)</t>
  </si>
  <si>
    <t>LEVI CAPP (56.70)</t>
  </si>
  <si>
    <t>JAMIE BATTY (56.57)</t>
  </si>
  <si>
    <t>MATHEW CORNFORTH (55.31)</t>
  </si>
  <si>
    <t>SHARON ENGLAND</t>
  </si>
  <si>
    <t>C. SMITH</t>
  </si>
  <si>
    <t>17/11/2025</t>
  </si>
  <si>
    <t>x 5</t>
  </si>
  <si>
    <t>X 30</t>
  </si>
  <si>
    <t>NIGE OUTRAM (64.43)</t>
  </si>
  <si>
    <t>IAN WHITTAKER (63.28)</t>
  </si>
  <si>
    <t>KYLE YOUNG (62.35)</t>
  </si>
  <si>
    <t>SEAN KENDREW (59.55)</t>
  </si>
  <si>
    <t>DENNIS CLARKSON (58.39)</t>
  </si>
  <si>
    <t>MATHEW CORNFORTH (56.14)</t>
  </si>
  <si>
    <t>ALEX SINCLAIR (55.57)</t>
  </si>
  <si>
    <t>DENNIS CLARKSON (59.46)</t>
  </si>
  <si>
    <t>SEAN KENDREW (57.48)</t>
  </si>
  <si>
    <t>MIKE WAYMAN (56.33)</t>
  </si>
  <si>
    <t>ROB DURRANS (56.11)</t>
  </si>
  <si>
    <t>LIVE CAPP (55.76)</t>
  </si>
  <si>
    <t>C. TOWMAN</t>
  </si>
  <si>
    <t>x 6</t>
  </si>
  <si>
    <t>I. WHITTAKER &amp; N. OUTRAM</t>
  </si>
  <si>
    <t>x 37</t>
  </si>
  <si>
    <t>CRAIG MONK (70.00)</t>
  </si>
  <si>
    <t>NIGE OUTRAM )64.56)</t>
  </si>
  <si>
    <t>IAN WHITTAKER (60.82)</t>
  </si>
  <si>
    <t>DENNIS CLARKSON (58.20)</t>
  </si>
  <si>
    <t>SEAN KENDREW (57.85)</t>
  </si>
  <si>
    <t>GARY OUTRAM (55.64)</t>
  </si>
  <si>
    <t>MATHEW CORNFORTH (55.23)</t>
  </si>
  <si>
    <t>JAMIE BATY (55.22)</t>
  </si>
  <si>
    <t>JOE HUTCHINSON</t>
  </si>
  <si>
    <t>x 39</t>
  </si>
  <si>
    <t>NIGE OUTRAM (63.63)</t>
  </si>
  <si>
    <t>KYLE YOUNG (61.37)</t>
  </si>
  <si>
    <t>IAN WHITTAKER (60.89)</t>
  </si>
  <si>
    <t>MATHEW CORNFORTH (56.44)</t>
  </si>
  <si>
    <t>JAMIE BATTY (55.10)</t>
  </si>
  <si>
    <t>WORKMENS CLUB"B"</t>
  </si>
  <si>
    <t>ALEX SINCLAIRE (2)</t>
  </si>
  <si>
    <t>ANDREAS (2)</t>
  </si>
  <si>
    <t>KIAN WHITING (2)</t>
  </si>
  <si>
    <t>19/01/26</t>
  </si>
  <si>
    <t>C. MONK &amp; N. OUTRAM</t>
  </si>
  <si>
    <t>x 41</t>
  </si>
  <si>
    <t>CRAIG MONK (66.80)</t>
  </si>
  <si>
    <t>NIGE OUTRAM (64.27)</t>
  </si>
  <si>
    <t>IAN WHITTAKER (61.34)</t>
  </si>
  <si>
    <t>KYLE YOUNG (60.49)</t>
  </si>
  <si>
    <t>DENNIS CLARKSON (58.90)</t>
  </si>
  <si>
    <t>JAMIE BATTY (56.53)</t>
  </si>
  <si>
    <t>ROB DURRANS (55.77)</t>
  </si>
  <si>
    <t>MAXWELL HEADLAM</t>
  </si>
  <si>
    <t>26/01/26</t>
  </si>
  <si>
    <t>x 8</t>
  </si>
  <si>
    <t>x 47</t>
  </si>
  <si>
    <t>NIGE OUTRAM 64.66)</t>
  </si>
  <si>
    <t>KYLE YOUNG (62.12)</t>
  </si>
  <si>
    <t>IAN WHITTAKER (61.45)</t>
  </si>
  <si>
    <t>SEAN KENDREW (59.43)</t>
  </si>
  <si>
    <t>DENNIS CLARKSON (57.90)</t>
  </si>
  <si>
    <t>ROB DURRANS (57.46)</t>
  </si>
  <si>
    <t>MATHEW CORNFORTH (57.35)</t>
  </si>
  <si>
    <t>JAMIE BATTY (56.31)</t>
  </si>
  <si>
    <t>CRAIG MONK - 5</t>
  </si>
  <si>
    <t>N.OUTRAM &amp; C. MONK</t>
  </si>
  <si>
    <t>BERT RAPER</t>
  </si>
  <si>
    <t>CRAIG MONK (69.03)</t>
  </si>
  <si>
    <t>SEAN KENDREW (59.82)</t>
  </si>
  <si>
    <t>DENNIS CLARKSON (57.54)</t>
  </si>
  <si>
    <t>ROB DURRANS (57.49)</t>
  </si>
  <si>
    <t>MATHEW CORNFORTH (56.98)</t>
  </si>
  <si>
    <t>CLICK ON PLAYERS AVERAGES</t>
  </si>
  <si>
    <t>BELOW</t>
  </si>
  <si>
    <t>FOR ALL AVERAGES</t>
  </si>
  <si>
    <t>16/02/2026</t>
  </si>
  <si>
    <t>DARREN COLLIN - 3</t>
  </si>
  <si>
    <t>x 51</t>
  </si>
  <si>
    <t>NIGE OUTRAM (64.29)</t>
  </si>
  <si>
    <t>IAN WHITTAKER (61.71)</t>
  </si>
  <si>
    <t>SEAN KENDREW (59.61)</t>
  </si>
  <si>
    <t>R. DURRANS</t>
  </si>
  <si>
    <t>ROB DURRANS (57.32)</t>
  </si>
  <si>
    <t>MATHEW CORNFORTH (56.71)</t>
  </si>
  <si>
    <t>x 9</t>
  </si>
  <si>
    <t>x 55</t>
  </si>
  <si>
    <t>CRAIG MONK (69.13)</t>
  </si>
  <si>
    <t>KYLE YOUNG (63.02)</t>
  </si>
  <si>
    <t>NIGE OUTRAM (62.57)</t>
  </si>
  <si>
    <t>IAN WHITTAKER (62.50)</t>
  </si>
  <si>
    <t>SEAN KENDREW (59.64)</t>
  </si>
  <si>
    <t>ROB DURRANS (57.76)</t>
  </si>
  <si>
    <t>DENNIS CLARKSON (57.74)</t>
  </si>
  <si>
    <t>MIKE WAYMAN (56.82)</t>
  </si>
  <si>
    <t>NIGE OUTRAM - 57</t>
  </si>
  <si>
    <t>MATHEW CORNFORTH - 45</t>
  </si>
  <si>
    <t>CRAIG MONK - 69.51</t>
  </si>
  <si>
    <t>KYLE YOUNG - 63.91</t>
  </si>
  <si>
    <t>NIGE OUTRAM - 62.48</t>
  </si>
  <si>
    <t>x 11</t>
  </si>
  <si>
    <t>x 57</t>
  </si>
  <si>
    <t>CRAIG MONK (69.51)</t>
  </si>
  <si>
    <t>KYLE YOUNG (63.91)</t>
  </si>
  <si>
    <t>NIGE OUTRAM (62.48)</t>
  </si>
  <si>
    <t>IAN WHITTAKER (61.12)</t>
  </si>
  <si>
    <t>ROB DURRANS (57.77)</t>
  </si>
  <si>
    <t>MIKE WAYMAN (57.09)</t>
  </si>
  <si>
    <t>MATHEW CORNFORTH (56.56)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</si>
</sst>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9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30" fillId="0" borderId="0" xfId="5" applyFont="1"/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0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tabSelected="1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10</v>
      </c>
      <c r="D2" s="18">
        <v>9</v>
      </c>
      <c r="E2" s="18">
        <v>21</v>
      </c>
      <c r="F2" s="18">
        <v>18</v>
      </c>
      <c r="G2" s="18">
        <v>10265</v>
      </c>
      <c r="H2" s="18">
        <v>443</v>
      </c>
      <c r="I2" s="20">
        <v>44.3</v>
      </c>
      <c r="J2" s="20">
        <v>21.095238095238095</v>
      </c>
      <c r="K2" s="19">
        <v>488.8095238095238</v>
      </c>
      <c r="L2" s="19">
        <v>69.514672686230256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35" t="s">
        <v>151</v>
      </c>
      <c r="C3" s="35">
        <v>11</v>
      </c>
      <c r="D3" s="35">
        <v>10</v>
      </c>
      <c r="E3" s="35">
        <v>24</v>
      </c>
      <c r="F3" s="35">
        <v>20</v>
      </c>
      <c r="G3" s="35">
        <v>11716</v>
      </c>
      <c r="H3" s="35">
        <v>550</v>
      </c>
      <c r="I3" s="111">
        <v>50</v>
      </c>
      <c r="J3" s="111">
        <v>22.916666666666668</v>
      </c>
      <c r="K3" s="109">
        <v>488.16666666666669</v>
      </c>
      <c r="L3" s="109">
        <v>63.905454545454546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35" t="s">
        <v>154</v>
      </c>
      <c r="C4" s="35">
        <v>13</v>
      </c>
      <c r="D4" s="35">
        <v>12</v>
      </c>
      <c r="E4" s="35">
        <v>28</v>
      </c>
      <c r="F4" s="35">
        <v>24</v>
      </c>
      <c r="G4" s="35">
        <v>13767</v>
      </c>
      <c r="H4" s="35">
        <v>661</v>
      </c>
      <c r="I4" s="111">
        <v>50.846153846153847</v>
      </c>
      <c r="J4" s="111">
        <v>23.607142857142858</v>
      </c>
      <c r="K4" s="109">
        <v>491.67857142857144</v>
      </c>
      <c r="L4" s="109">
        <v>62.48260211800303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35" t="s">
        <v>153</v>
      </c>
      <c r="C5" s="35">
        <v>13</v>
      </c>
      <c r="D5" s="35">
        <v>12</v>
      </c>
      <c r="E5" s="35">
        <v>28</v>
      </c>
      <c r="F5" s="35">
        <v>25</v>
      </c>
      <c r="G5" s="35">
        <v>13751</v>
      </c>
      <c r="H5" s="35">
        <v>675</v>
      </c>
      <c r="I5" s="111">
        <v>51.92307692307692</v>
      </c>
      <c r="J5" s="111">
        <v>24.107142857142858</v>
      </c>
      <c r="K5" s="109">
        <v>491.10714285714283</v>
      </c>
      <c r="L5" s="109">
        <v>61.115555555555552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18" t="s">
        <v>142</v>
      </c>
      <c r="C6" s="18">
        <v>11</v>
      </c>
      <c r="D6" s="18">
        <v>7</v>
      </c>
      <c r="E6" s="18">
        <v>27</v>
      </c>
      <c r="F6" s="18">
        <v>17</v>
      </c>
      <c r="G6" s="18">
        <v>13100</v>
      </c>
      <c r="H6" s="18">
        <v>659</v>
      </c>
      <c r="I6" s="20">
        <v>59.909090909090907</v>
      </c>
      <c r="J6" s="20">
        <v>24.407407407407408</v>
      </c>
      <c r="K6" s="19">
        <v>485.18518518518516</v>
      </c>
      <c r="L6" s="19">
        <v>59.635811836115323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18" t="s">
        <v>237</v>
      </c>
      <c r="C7" s="18">
        <v>13</v>
      </c>
      <c r="D7" s="18">
        <v>10</v>
      </c>
      <c r="E7" s="18">
        <v>29</v>
      </c>
      <c r="F7" s="18">
        <v>22</v>
      </c>
      <c r="G7" s="18">
        <v>14307</v>
      </c>
      <c r="H7" s="18">
        <v>743</v>
      </c>
      <c r="I7" s="20">
        <v>57.153846153846153</v>
      </c>
      <c r="J7" s="20">
        <v>25.620689655172413</v>
      </c>
      <c r="K7" s="19">
        <v>493.34482758620692</v>
      </c>
      <c r="L7" s="19">
        <v>57.767160161507405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18" t="s">
        <v>147</v>
      </c>
      <c r="C8" s="18">
        <v>10</v>
      </c>
      <c r="D8" s="18">
        <v>8</v>
      </c>
      <c r="E8" s="18">
        <v>24</v>
      </c>
      <c r="F8" s="18">
        <v>18</v>
      </c>
      <c r="G8" s="18">
        <v>11662</v>
      </c>
      <c r="H8" s="18">
        <v>608</v>
      </c>
      <c r="I8" s="20">
        <v>60.8</v>
      </c>
      <c r="J8" s="20">
        <v>25.333333333333332</v>
      </c>
      <c r="K8" s="19">
        <v>485.91666666666669</v>
      </c>
      <c r="L8" s="19">
        <v>57.54276315789474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35" t="s">
        <v>162</v>
      </c>
      <c r="C9" s="18">
        <v>11</v>
      </c>
      <c r="D9" s="18">
        <v>10</v>
      </c>
      <c r="E9" s="18">
        <v>24</v>
      </c>
      <c r="F9" s="18">
        <v>20</v>
      </c>
      <c r="G9" s="18">
        <v>11495</v>
      </c>
      <c r="H9" s="18">
        <v>604</v>
      </c>
      <c r="I9" s="20">
        <v>54.909090909090907</v>
      </c>
      <c r="J9" s="20">
        <v>25.166666666666668</v>
      </c>
      <c r="K9" s="19">
        <v>478.95833333333331</v>
      </c>
      <c r="L9" s="19">
        <v>57.09437086092715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18" t="s">
        <v>158</v>
      </c>
      <c r="C10" s="18">
        <v>12</v>
      </c>
      <c r="D10" s="18">
        <v>10</v>
      </c>
      <c r="E10" s="18">
        <v>28</v>
      </c>
      <c r="F10" s="18">
        <v>20</v>
      </c>
      <c r="G10" s="18">
        <v>13650</v>
      </c>
      <c r="H10" s="18">
        <v>724</v>
      </c>
      <c r="I10" s="20">
        <v>60.333333333333336</v>
      </c>
      <c r="J10" s="20">
        <v>25.857142857142858</v>
      </c>
      <c r="K10" s="19">
        <v>487.5</v>
      </c>
      <c r="L10" s="19">
        <v>56.560773480662981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18" t="s">
        <v>188</v>
      </c>
      <c r="C11" s="18">
        <v>7</v>
      </c>
      <c r="D11" s="18">
        <v>2</v>
      </c>
      <c r="E11" s="18">
        <v>17</v>
      </c>
      <c r="F11" s="18">
        <v>5</v>
      </c>
      <c r="G11" s="18">
        <v>7978</v>
      </c>
      <c r="H11" s="18">
        <v>437</v>
      </c>
      <c r="I11" s="20">
        <v>62.428571428571431</v>
      </c>
      <c r="J11" s="20">
        <v>25.705882352941178</v>
      </c>
      <c r="K11" s="19">
        <v>469.29411764705884</v>
      </c>
      <c r="L11" s="19">
        <v>54.768878718535476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35" t="s">
        <v>287</v>
      </c>
      <c r="C12" s="18">
        <v>1</v>
      </c>
      <c r="D12" s="18">
        <v>0</v>
      </c>
      <c r="E12" s="18">
        <v>2</v>
      </c>
      <c r="F12" s="18">
        <v>0</v>
      </c>
      <c r="G12" s="18">
        <v>765</v>
      </c>
      <c r="H12" s="18">
        <v>42</v>
      </c>
      <c r="I12" s="20">
        <v>42</v>
      </c>
      <c r="J12" s="20">
        <v>21</v>
      </c>
      <c r="K12" s="19">
        <v>382.5</v>
      </c>
      <c r="L12" s="19">
        <v>54.642857142857146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18" t="s">
        <v>258</v>
      </c>
      <c r="C13" s="18">
        <v>2</v>
      </c>
      <c r="D13" s="18">
        <v>1</v>
      </c>
      <c r="E13" s="18">
        <v>6</v>
      </c>
      <c r="F13" s="18">
        <v>3</v>
      </c>
      <c r="G13" s="18">
        <v>2960</v>
      </c>
      <c r="H13" s="18">
        <v>163</v>
      </c>
      <c r="I13" s="20">
        <v>81.5</v>
      </c>
      <c r="J13" s="20">
        <v>27.166666666666668</v>
      </c>
      <c r="K13" s="19">
        <v>493.33333333333331</v>
      </c>
      <c r="L13" s="19">
        <v>54.478527607361968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18" t="s">
        <v>184</v>
      </c>
      <c r="C14" s="18">
        <v>12</v>
      </c>
      <c r="D14" s="18">
        <v>8</v>
      </c>
      <c r="E14" s="18">
        <v>26</v>
      </c>
      <c r="F14" s="18">
        <v>16</v>
      </c>
      <c r="G14" s="18">
        <v>11969</v>
      </c>
      <c r="H14" s="18">
        <v>670</v>
      </c>
      <c r="I14" s="20">
        <v>55.833333333333336</v>
      </c>
      <c r="J14" s="20">
        <v>25.76923076923077</v>
      </c>
      <c r="K14" s="19">
        <v>460.34615384615387</v>
      </c>
      <c r="L14" s="19">
        <v>53.592537313432828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35" t="s">
        <v>195</v>
      </c>
      <c r="C15" s="18">
        <v>13</v>
      </c>
      <c r="D15" s="18">
        <v>10</v>
      </c>
      <c r="E15" s="18">
        <v>31</v>
      </c>
      <c r="F15" s="18">
        <v>22</v>
      </c>
      <c r="G15" s="18">
        <v>15312</v>
      </c>
      <c r="H15" s="18">
        <v>861</v>
      </c>
      <c r="I15" s="20">
        <v>66.230769230769226</v>
      </c>
      <c r="J15" s="20">
        <v>27.774193548387096</v>
      </c>
      <c r="K15" s="19">
        <v>493.93548387096774</v>
      </c>
      <c r="L15" s="19">
        <v>53.351916376306619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340</v>
      </c>
      <c r="C16" s="18">
        <v>4</v>
      </c>
      <c r="D16" s="18">
        <v>4</v>
      </c>
      <c r="E16" s="18">
        <v>11</v>
      </c>
      <c r="F16" s="18">
        <v>8</v>
      </c>
      <c r="G16" s="18">
        <v>5436</v>
      </c>
      <c r="H16" s="18">
        <v>308</v>
      </c>
      <c r="I16" s="20">
        <v>77</v>
      </c>
      <c r="J16" s="20">
        <v>28</v>
      </c>
      <c r="K16" s="19">
        <v>494.18181818181819</v>
      </c>
      <c r="L16" s="19">
        <v>52.94805194805194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227</v>
      </c>
      <c r="C17" s="18">
        <v>4</v>
      </c>
      <c r="D17" s="18">
        <v>2</v>
      </c>
      <c r="E17" s="18">
        <v>10</v>
      </c>
      <c r="F17" s="18">
        <v>5</v>
      </c>
      <c r="G17" s="18">
        <v>4868</v>
      </c>
      <c r="H17" s="18">
        <v>276</v>
      </c>
      <c r="I17" s="20">
        <v>69</v>
      </c>
      <c r="J17" s="20">
        <v>27.6</v>
      </c>
      <c r="K17" s="19">
        <v>486.8</v>
      </c>
      <c r="L17" s="19">
        <v>52.913043478260867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185</v>
      </c>
      <c r="C18" s="18">
        <v>13</v>
      </c>
      <c r="D18" s="18">
        <v>10</v>
      </c>
      <c r="E18" s="18">
        <v>30</v>
      </c>
      <c r="F18" s="18">
        <v>21</v>
      </c>
      <c r="G18" s="18">
        <v>14417</v>
      </c>
      <c r="H18" s="18">
        <v>822</v>
      </c>
      <c r="I18" s="20">
        <v>63.230769230769234</v>
      </c>
      <c r="J18" s="20">
        <v>27.4</v>
      </c>
      <c r="K18" s="19">
        <v>480.56666666666666</v>
      </c>
      <c r="L18" s="19">
        <v>52.616788321167888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18" t="s">
        <v>225</v>
      </c>
      <c r="C19" s="18">
        <v>7</v>
      </c>
      <c r="D19" s="18">
        <v>4</v>
      </c>
      <c r="E19" s="18">
        <v>15</v>
      </c>
      <c r="F19" s="18">
        <v>8</v>
      </c>
      <c r="G19" s="18">
        <v>6908</v>
      </c>
      <c r="H19" s="18">
        <v>394</v>
      </c>
      <c r="I19" s="20">
        <v>56.285714285714285</v>
      </c>
      <c r="J19" s="20">
        <v>26.266666666666666</v>
      </c>
      <c r="K19" s="19">
        <v>460.53333333333336</v>
      </c>
      <c r="L19" s="19">
        <v>52.598984771573598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18" t="s">
        <v>145</v>
      </c>
      <c r="C20" s="18">
        <v>11</v>
      </c>
      <c r="D20" s="18">
        <v>6</v>
      </c>
      <c r="E20" s="18">
        <v>26</v>
      </c>
      <c r="F20" s="18">
        <v>14</v>
      </c>
      <c r="G20" s="18">
        <v>12390</v>
      </c>
      <c r="H20" s="18">
        <v>712</v>
      </c>
      <c r="I20" s="20">
        <v>64.727272727272734</v>
      </c>
      <c r="J20" s="20">
        <v>27.384615384615383</v>
      </c>
      <c r="K20" s="19">
        <v>476.53846153846155</v>
      </c>
      <c r="L20" s="19">
        <v>52.205056179775276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35" t="s">
        <v>165</v>
      </c>
      <c r="C21" s="35">
        <v>13</v>
      </c>
      <c r="D21" s="35">
        <v>10</v>
      </c>
      <c r="E21" s="35">
        <v>32</v>
      </c>
      <c r="F21" s="35">
        <v>22</v>
      </c>
      <c r="G21" s="35">
        <v>15617</v>
      </c>
      <c r="H21" s="35">
        <v>901</v>
      </c>
      <c r="I21" s="111">
        <v>69.307692307692307</v>
      </c>
      <c r="J21" s="111">
        <v>28.15625</v>
      </c>
      <c r="K21" s="109">
        <v>488.03125</v>
      </c>
      <c r="L21" s="109">
        <v>51.998890122086571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35" t="s">
        <v>152</v>
      </c>
      <c r="C22" s="35">
        <v>13</v>
      </c>
      <c r="D22" s="35">
        <v>6</v>
      </c>
      <c r="E22" s="35">
        <v>30</v>
      </c>
      <c r="F22" s="35">
        <v>13</v>
      </c>
      <c r="G22" s="35">
        <v>13689</v>
      </c>
      <c r="H22" s="35">
        <v>791</v>
      </c>
      <c r="I22" s="111">
        <v>60.846153846153847</v>
      </c>
      <c r="J22" s="111">
        <v>26.366666666666667</v>
      </c>
      <c r="K22" s="109">
        <v>456.3</v>
      </c>
      <c r="L22" s="109">
        <v>51.917825537294569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18" t="s">
        <v>141</v>
      </c>
      <c r="C23" s="18">
        <v>12</v>
      </c>
      <c r="D23" s="18">
        <v>7</v>
      </c>
      <c r="E23" s="18">
        <v>30</v>
      </c>
      <c r="F23" s="18">
        <v>17</v>
      </c>
      <c r="G23" s="18">
        <v>14105</v>
      </c>
      <c r="H23" s="18">
        <v>818</v>
      </c>
      <c r="I23" s="20">
        <v>68.166666666666671</v>
      </c>
      <c r="J23" s="20">
        <v>27.266666666666666</v>
      </c>
      <c r="K23" s="19">
        <v>470.16666666666669</v>
      </c>
      <c r="L23" s="19">
        <v>51.729828850855739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18" t="s">
        <v>191</v>
      </c>
      <c r="C24" s="18">
        <v>13</v>
      </c>
      <c r="D24" s="18">
        <v>10</v>
      </c>
      <c r="E24" s="18">
        <v>30</v>
      </c>
      <c r="F24" s="18">
        <v>20</v>
      </c>
      <c r="G24" s="18">
        <v>14556</v>
      </c>
      <c r="H24" s="18">
        <v>845</v>
      </c>
      <c r="I24" s="20">
        <v>65</v>
      </c>
      <c r="J24" s="20">
        <v>28.166666666666668</v>
      </c>
      <c r="K24" s="19">
        <v>485.2</v>
      </c>
      <c r="L24" s="19">
        <v>51.678106508875743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24</v>
      </c>
      <c r="B25" s="18" t="s">
        <v>146</v>
      </c>
      <c r="C25" s="18">
        <v>11</v>
      </c>
      <c r="D25" s="18">
        <v>6</v>
      </c>
      <c r="E25" s="18">
        <v>30</v>
      </c>
      <c r="F25" s="18">
        <v>16</v>
      </c>
      <c r="G25" s="18">
        <v>14450</v>
      </c>
      <c r="H25" s="18">
        <v>850</v>
      </c>
      <c r="I25" s="20">
        <v>77.272727272727266</v>
      </c>
      <c r="J25" s="20">
        <v>28.333333333333332</v>
      </c>
      <c r="K25" s="19">
        <v>481.66666666666669</v>
      </c>
      <c r="L25" s="19">
        <v>51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24</v>
      </c>
      <c r="B26" s="18" t="s">
        <v>159</v>
      </c>
      <c r="C26" s="18">
        <v>6</v>
      </c>
      <c r="D26" s="18">
        <v>3</v>
      </c>
      <c r="E26" s="18">
        <v>14</v>
      </c>
      <c r="F26" s="18">
        <v>8</v>
      </c>
      <c r="G26" s="18">
        <v>6766</v>
      </c>
      <c r="H26" s="18">
        <v>398</v>
      </c>
      <c r="I26" s="20">
        <v>66.333333333333329</v>
      </c>
      <c r="J26" s="20">
        <v>28.428571428571427</v>
      </c>
      <c r="K26" s="19">
        <v>483.28571428571428</v>
      </c>
      <c r="L26" s="19">
        <v>51</v>
      </c>
      <c r="M26" s="1">
        <f t="shared" si="1"/>
        <v>24</v>
      </c>
      <c r="N26" s="1">
        <f t="shared" si="2"/>
        <v>25</v>
      </c>
    </row>
    <row r="27" spans="1:14" x14ac:dyDescent="0.2">
      <c r="A27" s="17">
        <f t="shared" si="0"/>
        <v>26</v>
      </c>
      <c r="B27" s="18" t="s">
        <v>303</v>
      </c>
      <c r="C27" s="18">
        <v>1</v>
      </c>
      <c r="D27" s="18">
        <v>1</v>
      </c>
      <c r="E27" s="18">
        <v>2</v>
      </c>
      <c r="F27" s="18">
        <v>2</v>
      </c>
      <c r="G27" s="18">
        <v>1002</v>
      </c>
      <c r="H27" s="18">
        <v>59</v>
      </c>
      <c r="I27" s="20">
        <v>59</v>
      </c>
      <c r="J27" s="20">
        <v>29.5</v>
      </c>
      <c r="K27" s="19">
        <v>501</v>
      </c>
      <c r="L27" s="19">
        <v>50.949152542372879</v>
      </c>
      <c r="M27" s="1">
        <f t="shared" si="1"/>
        <v>26</v>
      </c>
      <c r="N27" s="1">
        <f t="shared" si="2"/>
        <v>26</v>
      </c>
    </row>
    <row r="28" spans="1:14" x14ac:dyDescent="0.2">
      <c r="A28" s="17">
        <f t="shared" si="0"/>
        <v>26</v>
      </c>
      <c r="B28" s="18" t="s">
        <v>201</v>
      </c>
      <c r="C28" s="18">
        <v>1</v>
      </c>
      <c r="D28" s="18">
        <v>1</v>
      </c>
      <c r="E28" s="18">
        <v>2</v>
      </c>
      <c r="F28" s="18">
        <v>2</v>
      </c>
      <c r="G28" s="18">
        <v>1002</v>
      </c>
      <c r="H28" s="18">
        <v>59</v>
      </c>
      <c r="I28" s="20">
        <v>59</v>
      </c>
      <c r="J28" s="20">
        <v>29.5</v>
      </c>
      <c r="K28" s="19">
        <v>501</v>
      </c>
      <c r="L28" s="19">
        <v>50.949152542372879</v>
      </c>
      <c r="M28" s="1">
        <f t="shared" si="1"/>
        <v>26</v>
      </c>
      <c r="N28" s="1">
        <f t="shared" si="2"/>
        <v>27</v>
      </c>
    </row>
    <row r="29" spans="1:14" x14ac:dyDescent="0.2">
      <c r="A29" s="17">
        <f t="shared" si="0"/>
        <v>28</v>
      </c>
      <c r="B29" s="18" t="s">
        <v>155</v>
      </c>
      <c r="C29" s="18">
        <v>9</v>
      </c>
      <c r="D29" s="18">
        <v>6</v>
      </c>
      <c r="E29" s="18">
        <v>25</v>
      </c>
      <c r="F29" s="18">
        <v>15</v>
      </c>
      <c r="G29" s="18">
        <v>12040</v>
      </c>
      <c r="H29" s="18">
        <v>712</v>
      </c>
      <c r="I29" s="20">
        <v>79.111111111111114</v>
      </c>
      <c r="J29" s="20">
        <v>28.48</v>
      </c>
      <c r="K29" s="19">
        <v>481.6</v>
      </c>
      <c r="L29" s="19">
        <v>50.730337078651687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157</v>
      </c>
      <c r="C30" s="18">
        <v>12</v>
      </c>
      <c r="D30" s="18">
        <v>3</v>
      </c>
      <c r="E30" s="18">
        <v>29</v>
      </c>
      <c r="F30" s="18">
        <v>10</v>
      </c>
      <c r="G30" s="18">
        <v>13356</v>
      </c>
      <c r="H30" s="18">
        <v>797</v>
      </c>
      <c r="I30" s="20">
        <v>66.416666666666671</v>
      </c>
      <c r="J30" s="20">
        <v>27.482758620689655</v>
      </c>
      <c r="K30" s="19">
        <v>460.55172413793105</v>
      </c>
      <c r="L30" s="19">
        <v>50.273525721455457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18" t="s">
        <v>341</v>
      </c>
      <c r="C31" s="18">
        <v>3</v>
      </c>
      <c r="D31" s="18">
        <v>0</v>
      </c>
      <c r="E31" s="18">
        <v>7</v>
      </c>
      <c r="F31" s="18">
        <v>1</v>
      </c>
      <c r="G31" s="18">
        <v>3165</v>
      </c>
      <c r="H31" s="18">
        <v>189</v>
      </c>
      <c r="I31" s="20">
        <v>63</v>
      </c>
      <c r="J31" s="20">
        <v>27</v>
      </c>
      <c r="K31" s="19">
        <v>452.14285714285717</v>
      </c>
      <c r="L31" s="19">
        <v>50.238095238095241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339</v>
      </c>
      <c r="C32" s="18">
        <v>5</v>
      </c>
      <c r="D32" s="18">
        <v>2</v>
      </c>
      <c r="E32" s="18">
        <v>14</v>
      </c>
      <c r="F32" s="18">
        <v>7</v>
      </c>
      <c r="G32" s="18">
        <v>6714</v>
      </c>
      <c r="H32" s="18">
        <v>402</v>
      </c>
      <c r="I32" s="20">
        <v>80.400000000000006</v>
      </c>
      <c r="J32" s="20">
        <v>28.714285714285715</v>
      </c>
      <c r="K32" s="19">
        <v>479.57142857142856</v>
      </c>
      <c r="L32" s="19">
        <v>50.104477611940297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35" t="s">
        <v>180</v>
      </c>
      <c r="C33" s="18">
        <v>13</v>
      </c>
      <c r="D33" s="18">
        <v>5</v>
      </c>
      <c r="E33" s="18">
        <v>32</v>
      </c>
      <c r="F33" s="18">
        <v>15</v>
      </c>
      <c r="G33" s="18">
        <v>15548</v>
      </c>
      <c r="H33" s="18">
        <v>934</v>
      </c>
      <c r="I33" s="20">
        <v>71.84615384615384</v>
      </c>
      <c r="J33" s="20">
        <v>29.1875</v>
      </c>
      <c r="K33" s="19">
        <v>485.875</v>
      </c>
      <c r="L33" s="19">
        <v>49.940042826552464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18" t="s">
        <v>352</v>
      </c>
      <c r="C34" s="18">
        <v>5</v>
      </c>
      <c r="D34" s="18">
        <v>4</v>
      </c>
      <c r="E34" s="18">
        <v>13</v>
      </c>
      <c r="F34" s="18">
        <v>8</v>
      </c>
      <c r="G34" s="18">
        <v>5997</v>
      </c>
      <c r="H34" s="18">
        <v>363</v>
      </c>
      <c r="I34" s="20">
        <v>72.599999999999994</v>
      </c>
      <c r="J34" s="20">
        <v>27.923076923076923</v>
      </c>
      <c r="K34" s="19">
        <v>461.30769230769232</v>
      </c>
      <c r="L34" s="19">
        <v>49.561983471074385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183</v>
      </c>
      <c r="C35" s="18">
        <v>8</v>
      </c>
      <c r="D35" s="18">
        <v>5</v>
      </c>
      <c r="E35" s="18">
        <v>19</v>
      </c>
      <c r="F35" s="18">
        <v>11</v>
      </c>
      <c r="G35" s="18">
        <v>8956</v>
      </c>
      <c r="H35" s="18">
        <v>545</v>
      </c>
      <c r="I35" s="20">
        <v>68.125</v>
      </c>
      <c r="J35" s="20">
        <v>28.684210526315791</v>
      </c>
      <c r="K35" s="19">
        <v>471.36842105263156</v>
      </c>
      <c r="L35" s="19">
        <v>49.299082568807343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18" t="s">
        <v>196</v>
      </c>
      <c r="C36" s="18">
        <v>4</v>
      </c>
      <c r="D36" s="18">
        <v>1</v>
      </c>
      <c r="E36" s="18">
        <v>10</v>
      </c>
      <c r="F36" s="18">
        <v>3</v>
      </c>
      <c r="G36" s="18">
        <v>4633</v>
      </c>
      <c r="H36" s="18">
        <v>282</v>
      </c>
      <c r="I36" s="20">
        <v>70.5</v>
      </c>
      <c r="J36" s="20">
        <v>28.2</v>
      </c>
      <c r="K36" s="19">
        <v>463.3</v>
      </c>
      <c r="L36" s="19">
        <v>49.287234042553195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18" t="s">
        <v>274</v>
      </c>
      <c r="C37" s="18">
        <v>9</v>
      </c>
      <c r="D37" s="18">
        <v>4</v>
      </c>
      <c r="E37" s="18">
        <v>22</v>
      </c>
      <c r="F37" s="18">
        <v>10</v>
      </c>
      <c r="G37" s="18">
        <v>10561</v>
      </c>
      <c r="H37" s="18">
        <v>645</v>
      </c>
      <c r="I37" s="20">
        <v>71.666666666666671</v>
      </c>
      <c r="J37" s="20">
        <v>29.318181818181817</v>
      </c>
      <c r="K37" s="19">
        <v>480.04545454545456</v>
      </c>
      <c r="L37" s="19">
        <v>49.120930232558145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144</v>
      </c>
      <c r="C38" s="18">
        <v>12</v>
      </c>
      <c r="D38" s="18">
        <v>9</v>
      </c>
      <c r="E38" s="18">
        <v>30</v>
      </c>
      <c r="F38" s="18">
        <v>18</v>
      </c>
      <c r="G38" s="18">
        <v>14544</v>
      </c>
      <c r="H38" s="18">
        <v>897</v>
      </c>
      <c r="I38" s="20">
        <v>74.75</v>
      </c>
      <c r="J38" s="20">
        <v>29.9</v>
      </c>
      <c r="K38" s="19">
        <v>484.8</v>
      </c>
      <c r="L38" s="19">
        <v>48.642140468227424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226</v>
      </c>
      <c r="C39" s="18">
        <v>6</v>
      </c>
      <c r="D39" s="18">
        <v>5</v>
      </c>
      <c r="E39" s="18">
        <v>15</v>
      </c>
      <c r="F39" s="18">
        <v>11</v>
      </c>
      <c r="G39" s="18">
        <v>7231</v>
      </c>
      <c r="H39" s="18">
        <v>446</v>
      </c>
      <c r="I39" s="20">
        <v>74.333333333333329</v>
      </c>
      <c r="J39" s="20">
        <v>29.733333333333334</v>
      </c>
      <c r="K39" s="19">
        <v>482.06666666666666</v>
      </c>
      <c r="L39" s="19">
        <v>48.639013452914796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163</v>
      </c>
      <c r="C40" s="18">
        <v>11</v>
      </c>
      <c r="D40" s="18">
        <v>5</v>
      </c>
      <c r="E40" s="18">
        <v>27</v>
      </c>
      <c r="F40" s="18">
        <v>13</v>
      </c>
      <c r="G40" s="18">
        <v>12584</v>
      </c>
      <c r="H40" s="18">
        <v>778</v>
      </c>
      <c r="I40" s="20">
        <v>70.727272727272734</v>
      </c>
      <c r="J40" s="20">
        <v>28.814814814814813</v>
      </c>
      <c r="K40" s="19">
        <v>466.07407407407408</v>
      </c>
      <c r="L40" s="19">
        <v>48.524421593830333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18" t="s">
        <v>164</v>
      </c>
      <c r="C41" s="18">
        <v>13</v>
      </c>
      <c r="D41" s="18">
        <v>2</v>
      </c>
      <c r="E41" s="18">
        <v>32</v>
      </c>
      <c r="F41" s="18">
        <v>8</v>
      </c>
      <c r="G41" s="18">
        <v>14483</v>
      </c>
      <c r="H41" s="18">
        <v>898</v>
      </c>
      <c r="I41" s="20">
        <v>69.07692307692308</v>
      </c>
      <c r="J41" s="20">
        <v>28.0625</v>
      </c>
      <c r="K41" s="19">
        <v>452.59375</v>
      </c>
      <c r="L41" s="19">
        <v>48.384187082405347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18" t="s">
        <v>150</v>
      </c>
      <c r="C42" s="18">
        <v>10</v>
      </c>
      <c r="D42" s="18">
        <v>5</v>
      </c>
      <c r="E42" s="18">
        <v>24</v>
      </c>
      <c r="F42" s="18">
        <v>11</v>
      </c>
      <c r="G42" s="18">
        <v>11112</v>
      </c>
      <c r="H42" s="18">
        <v>695</v>
      </c>
      <c r="I42" s="20">
        <v>69.5</v>
      </c>
      <c r="J42" s="20">
        <v>28.958333333333332</v>
      </c>
      <c r="K42" s="19">
        <v>463</v>
      </c>
      <c r="L42" s="19">
        <v>47.965467625899279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18" t="s">
        <v>233</v>
      </c>
      <c r="C43" s="18">
        <v>7</v>
      </c>
      <c r="D43" s="18">
        <v>5</v>
      </c>
      <c r="E43" s="18">
        <v>16</v>
      </c>
      <c r="F43" s="18">
        <v>10</v>
      </c>
      <c r="G43" s="18">
        <v>7587</v>
      </c>
      <c r="H43" s="18">
        <v>487</v>
      </c>
      <c r="I43" s="20">
        <v>69.571428571428569</v>
      </c>
      <c r="J43" s="20">
        <v>30.4375</v>
      </c>
      <c r="K43" s="19">
        <v>474.1875</v>
      </c>
      <c r="L43" s="19">
        <v>46.737166324435321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18" t="s">
        <v>189</v>
      </c>
      <c r="C44" s="18">
        <v>11</v>
      </c>
      <c r="D44" s="18">
        <v>7</v>
      </c>
      <c r="E44" s="18">
        <v>27</v>
      </c>
      <c r="F44" s="18">
        <v>16</v>
      </c>
      <c r="G44" s="18">
        <v>12446</v>
      </c>
      <c r="H44" s="18">
        <v>802</v>
      </c>
      <c r="I44" s="20">
        <v>72.909090909090907</v>
      </c>
      <c r="J44" s="20">
        <v>29.703703703703702</v>
      </c>
      <c r="K44" s="19">
        <v>460.96296296296299</v>
      </c>
      <c r="L44" s="19">
        <v>46.556109725685786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18" t="s">
        <v>190</v>
      </c>
      <c r="C45" s="18">
        <v>11</v>
      </c>
      <c r="D45" s="18">
        <v>4</v>
      </c>
      <c r="E45" s="18">
        <v>26</v>
      </c>
      <c r="F45" s="18">
        <v>10</v>
      </c>
      <c r="G45" s="18">
        <v>12414</v>
      </c>
      <c r="H45" s="18">
        <v>806</v>
      </c>
      <c r="I45" s="20">
        <v>73.272727272727266</v>
      </c>
      <c r="J45" s="20">
        <v>31</v>
      </c>
      <c r="K45" s="19">
        <v>477.46153846153845</v>
      </c>
      <c r="L45" s="19">
        <v>46.205955334987593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18" t="s">
        <v>230</v>
      </c>
      <c r="C46" s="18">
        <v>3</v>
      </c>
      <c r="D46" s="18">
        <v>0</v>
      </c>
      <c r="E46" s="18">
        <v>9</v>
      </c>
      <c r="F46" s="18">
        <v>3</v>
      </c>
      <c r="G46" s="18">
        <v>4354</v>
      </c>
      <c r="H46" s="18">
        <v>284</v>
      </c>
      <c r="I46" s="20">
        <v>94.666666666666671</v>
      </c>
      <c r="J46" s="20">
        <v>31.555555555555557</v>
      </c>
      <c r="K46" s="19">
        <v>483.77777777777777</v>
      </c>
      <c r="L46" s="19">
        <v>45.992957746478872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198</v>
      </c>
      <c r="C47" s="18">
        <v>8</v>
      </c>
      <c r="D47" s="18">
        <v>1</v>
      </c>
      <c r="E47" s="18">
        <v>20</v>
      </c>
      <c r="F47" s="18">
        <v>6</v>
      </c>
      <c r="G47" s="18">
        <v>9196</v>
      </c>
      <c r="H47" s="18">
        <v>601</v>
      </c>
      <c r="I47" s="20">
        <v>75.125</v>
      </c>
      <c r="J47" s="20">
        <v>30.05</v>
      </c>
      <c r="K47" s="19">
        <v>459.8</v>
      </c>
      <c r="L47" s="19">
        <v>45.903494176372718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18" t="s">
        <v>239</v>
      </c>
      <c r="C48" s="18">
        <v>11</v>
      </c>
      <c r="D48" s="18">
        <v>1</v>
      </c>
      <c r="E48" s="18">
        <v>25</v>
      </c>
      <c r="F48" s="18">
        <v>4</v>
      </c>
      <c r="G48" s="18">
        <v>10819</v>
      </c>
      <c r="H48" s="18">
        <v>721</v>
      </c>
      <c r="I48" s="20">
        <v>65.545454545454547</v>
      </c>
      <c r="J48" s="20">
        <v>28.84</v>
      </c>
      <c r="K48" s="19">
        <v>432.76</v>
      </c>
      <c r="L48" s="19">
        <v>45.016643550624131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156</v>
      </c>
      <c r="C49" s="18">
        <v>12</v>
      </c>
      <c r="D49" s="18">
        <v>6</v>
      </c>
      <c r="E49" s="18">
        <v>29</v>
      </c>
      <c r="F49" s="18">
        <v>15</v>
      </c>
      <c r="G49" s="18">
        <v>13354</v>
      </c>
      <c r="H49" s="18">
        <v>891</v>
      </c>
      <c r="I49" s="20">
        <v>74.25</v>
      </c>
      <c r="J49" s="20">
        <v>30.724137931034484</v>
      </c>
      <c r="K49" s="19">
        <v>460.48275862068965</v>
      </c>
      <c r="L49" s="19">
        <v>44.962962962962962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35" t="s">
        <v>200</v>
      </c>
      <c r="C50" s="35">
        <v>6</v>
      </c>
      <c r="D50" s="35">
        <v>3</v>
      </c>
      <c r="E50" s="35">
        <v>15</v>
      </c>
      <c r="F50" s="35">
        <v>7</v>
      </c>
      <c r="G50" s="35">
        <v>6955</v>
      </c>
      <c r="H50" s="35">
        <v>466</v>
      </c>
      <c r="I50" s="111">
        <v>77.666666666666671</v>
      </c>
      <c r="J50" s="111">
        <v>31.066666666666666</v>
      </c>
      <c r="K50" s="109">
        <v>463.66666666666669</v>
      </c>
      <c r="L50" s="109">
        <v>44.774678111587981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18" t="s">
        <v>232</v>
      </c>
      <c r="C51" s="18">
        <v>5</v>
      </c>
      <c r="D51" s="18">
        <v>0</v>
      </c>
      <c r="E51" s="18">
        <v>12</v>
      </c>
      <c r="F51" s="18">
        <v>2</v>
      </c>
      <c r="G51" s="18">
        <v>5032</v>
      </c>
      <c r="H51" s="18">
        <v>338</v>
      </c>
      <c r="I51" s="20">
        <v>67.599999999999994</v>
      </c>
      <c r="J51" s="20">
        <v>28.166666666666668</v>
      </c>
      <c r="K51" s="19">
        <v>419.33333333333331</v>
      </c>
      <c r="L51" s="19">
        <v>44.662721893491124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35" t="s">
        <v>160</v>
      </c>
      <c r="C52" s="18">
        <v>9</v>
      </c>
      <c r="D52" s="18">
        <v>4</v>
      </c>
      <c r="E52" s="18">
        <v>23</v>
      </c>
      <c r="F52" s="18">
        <v>11</v>
      </c>
      <c r="G52" s="18">
        <v>10778</v>
      </c>
      <c r="H52" s="18">
        <v>728</v>
      </c>
      <c r="I52" s="20">
        <v>80.888888888888886</v>
      </c>
      <c r="J52" s="20">
        <v>31.652173913043477</v>
      </c>
      <c r="K52" s="19">
        <v>468.60869565217394</v>
      </c>
      <c r="L52" s="19">
        <v>44.414835164835168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35" t="s">
        <v>161</v>
      </c>
      <c r="C53" s="18">
        <v>13</v>
      </c>
      <c r="D53" s="18">
        <v>4</v>
      </c>
      <c r="E53" s="18">
        <v>32</v>
      </c>
      <c r="F53" s="18">
        <v>12</v>
      </c>
      <c r="G53" s="18">
        <v>14861</v>
      </c>
      <c r="H53" s="18">
        <v>1008</v>
      </c>
      <c r="I53" s="20">
        <v>77.538461538461533</v>
      </c>
      <c r="J53" s="20">
        <v>31.5</v>
      </c>
      <c r="K53" s="19">
        <v>464.40625</v>
      </c>
      <c r="L53" s="19">
        <v>44.229166666666664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35" t="s">
        <v>224</v>
      </c>
      <c r="C54" s="35">
        <v>9</v>
      </c>
      <c r="D54" s="35">
        <v>4</v>
      </c>
      <c r="E54" s="35">
        <v>21</v>
      </c>
      <c r="F54" s="35">
        <v>10</v>
      </c>
      <c r="G54" s="35">
        <v>9753</v>
      </c>
      <c r="H54" s="35">
        <v>664</v>
      </c>
      <c r="I54" s="111">
        <v>73.777777777777771</v>
      </c>
      <c r="J54" s="111">
        <v>31.61904761904762</v>
      </c>
      <c r="K54" s="109">
        <v>464.42857142857144</v>
      </c>
      <c r="L54" s="109">
        <v>44.064759036144579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18" t="s">
        <v>143</v>
      </c>
      <c r="C55" s="18">
        <v>6</v>
      </c>
      <c r="D55" s="18">
        <v>1</v>
      </c>
      <c r="E55" s="18">
        <v>14</v>
      </c>
      <c r="F55" s="18">
        <v>4</v>
      </c>
      <c r="G55" s="18">
        <v>5689</v>
      </c>
      <c r="H55" s="18">
        <v>389</v>
      </c>
      <c r="I55" s="20">
        <v>64.833333333333329</v>
      </c>
      <c r="J55" s="20">
        <v>27.785714285714285</v>
      </c>
      <c r="K55" s="19">
        <v>406.35714285714283</v>
      </c>
      <c r="L55" s="19">
        <v>43.874035989717221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18" t="s">
        <v>186</v>
      </c>
      <c r="C56" s="18">
        <v>9</v>
      </c>
      <c r="D56" s="18">
        <v>5</v>
      </c>
      <c r="E56" s="18">
        <v>22</v>
      </c>
      <c r="F56" s="18">
        <v>11</v>
      </c>
      <c r="G56" s="18">
        <v>10073</v>
      </c>
      <c r="H56" s="18">
        <v>689</v>
      </c>
      <c r="I56" s="20">
        <v>76.555555555555557</v>
      </c>
      <c r="J56" s="20">
        <v>31.318181818181817</v>
      </c>
      <c r="K56" s="19">
        <v>457.86363636363637</v>
      </c>
      <c r="L56" s="19">
        <v>43.859216255442668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18" t="s">
        <v>234</v>
      </c>
      <c r="C57" s="18">
        <v>5</v>
      </c>
      <c r="D57" s="18">
        <v>1</v>
      </c>
      <c r="E57" s="18">
        <v>11</v>
      </c>
      <c r="F57" s="18">
        <v>3</v>
      </c>
      <c r="G57" s="18">
        <v>4985</v>
      </c>
      <c r="H57" s="18">
        <v>341</v>
      </c>
      <c r="I57" s="20">
        <v>68.2</v>
      </c>
      <c r="J57" s="20">
        <v>31</v>
      </c>
      <c r="K57" s="19">
        <v>453.18181818181819</v>
      </c>
      <c r="L57" s="19">
        <v>43.856304985337246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18" t="s">
        <v>331</v>
      </c>
      <c r="C58" s="18">
        <v>3</v>
      </c>
      <c r="D58" s="18">
        <v>1</v>
      </c>
      <c r="E58" s="18">
        <v>7</v>
      </c>
      <c r="F58" s="18">
        <v>2</v>
      </c>
      <c r="G58" s="18">
        <v>2615</v>
      </c>
      <c r="H58" s="18">
        <v>180</v>
      </c>
      <c r="I58" s="20">
        <v>60</v>
      </c>
      <c r="J58" s="20">
        <v>25.714285714285715</v>
      </c>
      <c r="K58" s="19">
        <v>373.57142857142856</v>
      </c>
      <c r="L58" s="19">
        <v>43.583333333333336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18" t="s">
        <v>240</v>
      </c>
      <c r="C59" s="18">
        <v>1</v>
      </c>
      <c r="D59" s="18">
        <v>0</v>
      </c>
      <c r="E59" s="18">
        <v>2</v>
      </c>
      <c r="F59" s="18">
        <v>0</v>
      </c>
      <c r="G59" s="18">
        <v>944</v>
      </c>
      <c r="H59" s="18">
        <v>66</v>
      </c>
      <c r="I59" s="20">
        <v>66</v>
      </c>
      <c r="J59" s="20">
        <v>33</v>
      </c>
      <c r="K59" s="19">
        <v>472</v>
      </c>
      <c r="L59" s="19">
        <v>42.909090909090907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35" t="s">
        <v>286</v>
      </c>
      <c r="C60" s="18">
        <v>9</v>
      </c>
      <c r="D60" s="18">
        <v>3</v>
      </c>
      <c r="E60" s="18">
        <v>21</v>
      </c>
      <c r="F60" s="18">
        <v>8</v>
      </c>
      <c r="G60" s="18">
        <v>9309</v>
      </c>
      <c r="H60" s="18">
        <v>654</v>
      </c>
      <c r="I60" s="20">
        <v>72.666666666666671</v>
      </c>
      <c r="J60" s="20">
        <v>31.142857142857142</v>
      </c>
      <c r="K60" s="19">
        <v>443.28571428571428</v>
      </c>
      <c r="L60" s="19">
        <v>42.701834862385319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18" t="s">
        <v>205</v>
      </c>
      <c r="C61" s="18">
        <v>12</v>
      </c>
      <c r="D61" s="18">
        <v>6</v>
      </c>
      <c r="E61" s="18">
        <v>27</v>
      </c>
      <c r="F61" s="18">
        <v>12</v>
      </c>
      <c r="G61" s="18">
        <v>12897</v>
      </c>
      <c r="H61" s="18">
        <v>908</v>
      </c>
      <c r="I61" s="20">
        <v>75.666666666666671</v>
      </c>
      <c r="J61" s="20">
        <v>33.629629629629626</v>
      </c>
      <c r="K61" s="19">
        <v>477.66666666666669</v>
      </c>
      <c r="L61" s="19">
        <v>42.61123348017621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18" t="s">
        <v>187</v>
      </c>
      <c r="C62" s="18">
        <v>13</v>
      </c>
      <c r="D62" s="18">
        <v>4</v>
      </c>
      <c r="E62" s="18">
        <v>34</v>
      </c>
      <c r="F62" s="18">
        <v>13</v>
      </c>
      <c r="G62" s="18">
        <v>15512</v>
      </c>
      <c r="H62" s="18">
        <v>1099</v>
      </c>
      <c r="I62" s="20">
        <v>84.538461538461533</v>
      </c>
      <c r="J62" s="20">
        <v>32.323529411764703</v>
      </c>
      <c r="K62" s="19">
        <v>456.23529411764707</v>
      </c>
      <c r="L62" s="19">
        <v>42.34394904458599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18" t="s">
        <v>229</v>
      </c>
      <c r="C63" s="18">
        <v>1</v>
      </c>
      <c r="D63" s="18">
        <v>1</v>
      </c>
      <c r="E63" s="18">
        <v>2</v>
      </c>
      <c r="F63" s="18">
        <v>2</v>
      </c>
      <c r="G63" s="18">
        <v>1002</v>
      </c>
      <c r="H63" s="18">
        <v>71</v>
      </c>
      <c r="I63" s="20">
        <v>71</v>
      </c>
      <c r="J63" s="20">
        <v>35.5</v>
      </c>
      <c r="K63" s="19">
        <v>501</v>
      </c>
      <c r="L63" s="19">
        <v>42.338028169014081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18" t="s">
        <v>197</v>
      </c>
      <c r="C64" s="18">
        <v>12</v>
      </c>
      <c r="D64" s="18">
        <v>4</v>
      </c>
      <c r="E64" s="18">
        <v>113</v>
      </c>
      <c r="F64" s="18">
        <v>12</v>
      </c>
      <c r="G64" s="18">
        <v>12870</v>
      </c>
      <c r="H64" s="18">
        <v>917</v>
      </c>
      <c r="I64" s="20">
        <v>76.416666666666671</v>
      </c>
      <c r="J64" s="20">
        <v>8.1150442477876101</v>
      </c>
      <c r="K64" s="19">
        <v>113.89380530973452</v>
      </c>
      <c r="L64" s="19">
        <v>42.104689203925844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64</v>
      </c>
      <c r="B65" s="18" t="s">
        <v>181</v>
      </c>
      <c r="C65" s="18">
        <v>6</v>
      </c>
      <c r="D65" s="18">
        <v>2</v>
      </c>
      <c r="E65" s="18">
        <v>13</v>
      </c>
      <c r="F65" s="18">
        <v>5</v>
      </c>
      <c r="G65" s="18">
        <v>5843</v>
      </c>
      <c r="H65" s="18">
        <v>417</v>
      </c>
      <c r="I65" s="20">
        <v>69.5</v>
      </c>
      <c r="J65" s="20">
        <v>32.07692307692308</v>
      </c>
      <c r="K65" s="19">
        <v>449.46153846153845</v>
      </c>
      <c r="L65" s="19">
        <v>42.035971223021583</v>
      </c>
      <c r="M65" s="1">
        <f t="shared" si="1"/>
        <v>64</v>
      </c>
      <c r="N65" s="1">
        <f t="shared" si="2"/>
        <v>64</v>
      </c>
    </row>
    <row r="66" spans="1:14" x14ac:dyDescent="0.2">
      <c r="A66" s="17">
        <f t="shared" si="0"/>
        <v>65</v>
      </c>
      <c r="B66" s="18" t="s">
        <v>254</v>
      </c>
      <c r="C66" s="18">
        <v>5</v>
      </c>
      <c r="D66" s="18">
        <v>1</v>
      </c>
      <c r="E66" s="18">
        <v>11</v>
      </c>
      <c r="F66" s="18">
        <v>3</v>
      </c>
      <c r="G66" s="18">
        <v>4820</v>
      </c>
      <c r="H66" s="18">
        <v>348</v>
      </c>
      <c r="I66" s="20">
        <v>69.599999999999994</v>
      </c>
      <c r="J66" s="20">
        <v>31.636363636363637</v>
      </c>
      <c r="K66" s="19">
        <v>438.18181818181819</v>
      </c>
      <c r="L66" s="19">
        <v>41.551724137931032</v>
      </c>
      <c r="M66" s="1">
        <f t="shared" si="1"/>
        <v>65</v>
      </c>
      <c r="N66" s="1">
        <f t="shared" si="2"/>
        <v>65</v>
      </c>
    </row>
    <row r="67" spans="1:14" x14ac:dyDescent="0.2">
      <c r="A67" s="17">
        <f t="shared" si="0"/>
        <v>66</v>
      </c>
      <c r="B67" s="18" t="s">
        <v>257</v>
      </c>
      <c r="C67" s="18">
        <v>6</v>
      </c>
      <c r="D67" s="18">
        <v>0</v>
      </c>
      <c r="E67" s="18">
        <v>16</v>
      </c>
      <c r="F67" s="18">
        <v>4</v>
      </c>
      <c r="G67" s="18">
        <v>6631</v>
      </c>
      <c r="H67" s="18">
        <v>480</v>
      </c>
      <c r="I67" s="20">
        <v>80</v>
      </c>
      <c r="J67" s="20">
        <v>30</v>
      </c>
      <c r="K67" s="19">
        <v>414.4375</v>
      </c>
      <c r="L67" s="19">
        <v>41.443750000000001</v>
      </c>
      <c r="M67" s="1">
        <f t="shared" si="1"/>
        <v>66</v>
      </c>
      <c r="N67" s="1">
        <f t="shared" si="2"/>
        <v>66</v>
      </c>
    </row>
    <row r="68" spans="1:14" x14ac:dyDescent="0.2">
      <c r="A68" s="17">
        <f t="shared" ref="A68:A131" si="3">IF(B68="","",M68)</f>
        <v>67</v>
      </c>
      <c r="B68" s="18" t="s">
        <v>199</v>
      </c>
      <c r="C68" s="18">
        <v>1</v>
      </c>
      <c r="D68" s="18">
        <v>0</v>
      </c>
      <c r="E68" s="18">
        <v>2</v>
      </c>
      <c r="F68" s="18">
        <v>0</v>
      </c>
      <c r="G68" s="18">
        <v>932</v>
      </c>
      <c r="H68" s="18">
        <v>69</v>
      </c>
      <c r="I68" s="20">
        <v>69</v>
      </c>
      <c r="J68" s="20">
        <v>34.5</v>
      </c>
      <c r="K68" s="19">
        <v>466</v>
      </c>
      <c r="L68" s="19">
        <v>40.521739130434781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">
      <c r="A69" s="17">
        <f t="shared" si="3"/>
        <v>68</v>
      </c>
      <c r="B69" s="18" t="s">
        <v>256</v>
      </c>
      <c r="C69" s="18">
        <v>11</v>
      </c>
      <c r="D69" s="18">
        <v>4</v>
      </c>
      <c r="E69" s="18">
        <v>27</v>
      </c>
      <c r="F69" s="18">
        <v>11</v>
      </c>
      <c r="G69" s="18">
        <v>13096</v>
      </c>
      <c r="H69" s="18">
        <v>971</v>
      </c>
      <c r="I69" s="20">
        <v>88.272727272727266</v>
      </c>
      <c r="J69" s="20">
        <v>35.962962962962962</v>
      </c>
      <c r="K69" s="19">
        <v>485.03703703703701</v>
      </c>
      <c r="L69" s="19">
        <v>40.461380020597318</v>
      </c>
      <c r="M69" s="1">
        <f t="shared" si="4"/>
        <v>68</v>
      </c>
      <c r="N69" s="1">
        <f t="shared" si="5"/>
        <v>68</v>
      </c>
    </row>
    <row r="70" spans="1:14" x14ac:dyDescent="0.2">
      <c r="A70" s="17">
        <f t="shared" si="3"/>
        <v>69</v>
      </c>
      <c r="B70" s="18" t="s">
        <v>319</v>
      </c>
      <c r="C70" s="18">
        <v>1</v>
      </c>
      <c r="D70" s="18">
        <v>0</v>
      </c>
      <c r="E70" s="18">
        <v>2</v>
      </c>
      <c r="F70" s="18">
        <v>0</v>
      </c>
      <c r="G70" s="18">
        <v>726</v>
      </c>
      <c r="H70" s="18">
        <v>54</v>
      </c>
      <c r="I70" s="20">
        <v>54</v>
      </c>
      <c r="J70" s="20">
        <v>27</v>
      </c>
      <c r="K70" s="19">
        <v>363</v>
      </c>
      <c r="L70" s="19">
        <v>40.333333333333336</v>
      </c>
      <c r="M70" s="1">
        <f t="shared" si="4"/>
        <v>69</v>
      </c>
      <c r="N70" s="1">
        <f t="shared" si="5"/>
        <v>69</v>
      </c>
    </row>
    <row r="71" spans="1:14" x14ac:dyDescent="0.2">
      <c r="A71" s="17">
        <f t="shared" si="3"/>
        <v>70</v>
      </c>
      <c r="B71" s="18" t="s">
        <v>241</v>
      </c>
      <c r="C71" s="18">
        <v>4</v>
      </c>
      <c r="D71" s="18">
        <v>0</v>
      </c>
      <c r="E71" s="18">
        <v>10</v>
      </c>
      <c r="F71" s="18">
        <v>2</v>
      </c>
      <c r="G71" s="18">
        <v>4260</v>
      </c>
      <c r="H71" s="18">
        <v>319</v>
      </c>
      <c r="I71" s="20">
        <v>79.75</v>
      </c>
      <c r="J71" s="20">
        <v>31.9</v>
      </c>
      <c r="K71" s="19">
        <v>426</v>
      </c>
      <c r="L71" s="19">
        <v>40.062695924764888</v>
      </c>
      <c r="M71" s="1">
        <f t="shared" si="4"/>
        <v>70</v>
      </c>
      <c r="N71" s="1">
        <f t="shared" si="5"/>
        <v>70</v>
      </c>
    </row>
    <row r="72" spans="1:14" x14ac:dyDescent="0.2">
      <c r="A72" s="17">
        <f t="shared" si="3"/>
        <v>71</v>
      </c>
      <c r="B72" s="18" t="s">
        <v>253</v>
      </c>
      <c r="C72" s="18">
        <v>3</v>
      </c>
      <c r="D72" s="18">
        <v>1</v>
      </c>
      <c r="E72" s="18">
        <v>6</v>
      </c>
      <c r="F72" s="18">
        <v>2</v>
      </c>
      <c r="G72" s="18">
        <v>2786</v>
      </c>
      <c r="H72" s="18">
        <v>210</v>
      </c>
      <c r="I72" s="20">
        <v>70</v>
      </c>
      <c r="J72" s="20">
        <v>35</v>
      </c>
      <c r="K72" s="19">
        <v>464.33333333333331</v>
      </c>
      <c r="L72" s="19">
        <v>39.800000000000004</v>
      </c>
      <c r="M72" s="1">
        <f t="shared" si="4"/>
        <v>71</v>
      </c>
      <c r="N72" s="1">
        <f t="shared" si="5"/>
        <v>71</v>
      </c>
    </row>
    <row r="73" spans="1:14" x14ac:dyDescent="0.2">
      <c r="A73" s="17">
        <f t="shared" si="3"/>
        <v>72</v>
      </c>
      <c r="B73" s="18" t="s">
        <v>182</v>
      </c>
      <c r="C73" s="18">
        <v>1</v>
      </c>
      <c r="D73" s="18">
        <v>0</v>
      </c>
      <c r="E73" s="18">
        <v>2</v>
      </c>
      <c r="F73" s="18">
        <v>0</v>
      </c>
      <c r="G73" s="18">
        <v>676</v>
      </c>
      <c r="H73" s="18">
        <v>51</v>
      </c>
      <c r="I73" s="20">
        <v>51</v>
      </c>
      <c r="J73" s="20">
        <v>25.5</v>
      </c>
      <c r="K73" s="19">
        <v>338</v>
      </c>
      <c r="L73" s="19">
        <v>39.764705882352942</v>
      </c>
      <c r="M73" s="1">
        <f t="shared" si="4"/>
        <v>72</v>
      </c>
      <c r="N73" s="1">
        <f t="shared" si="5"/>
        <v>72</v>
      </c>
    </row>
    <row r="74" spans="1:14" x14ac:dyDescent="0.2">
      <c r="A74" s="17">
        <f t="shared" si="3"/>
        <v>73</v>
      </c>
      <c r="B74" s="18" t="s">
        <v>203</v>
      </c>
      <c r="C74" s="18">
        <v>1</v>
      </c>
      <c r="D74" s="18">
        <v>0</v>
      </c>
      <c r="E74" s="18">
        <v>2</v>
      </c>
      <c r="F74" s="18">
        <v>0</v>
      </c>
      <c r="G74" s="18">
        <v>596</v>
      </c>
      <c r="H74" s="18">
        <v>45</v>
      </c>
      <c r="I74" s="20">
        <v>45</v>
      </c>
      <c r="J74" s="20">
        <v>22.5</v>
      </c>
      <c r="K74" s="19">
        <v>298</v>
      </c>
      <c r="L74" s="19">
        <v>39.733333333333334</v>
      </c>
      <c r="M74" s="1">
        <f t="shared" si="4"/>
        <v>73</v>
      </c>
      <c r="N74" s="1">
        <f t="shared" si="5"/>
        <v>73</v>
      </c>
    </row>
    <row r="75" spans="1:14" x14ac:dyDescent="0.2">
      <c r="A75" s="17">
        <f t="shared" si="3"/>
        <v>74</v>
      </c>
      <c r="B75" s="18" t="s">
        <v>204</v>
      </c>
      <c r="C75" s="18">
        <v>1</v>
      </c>
      <c r="D75" s="18">
        <v>1</v>
      </c>
      <c r="E75" s="18">
        <v>2</v>
      </c>
      <c r="F75" s="18">
        <v>2</v>
      </c>
      <c r="G75" s="18">
        <v>1002</v>
      </c>
      <c r="H75" s="18">
        <v>77</v>
      </c>
      <c r="I75" s="20">
        <v>77</v>
      </c>
      <c r="J75" s="20">
        <v>38.5</v>
      </c>
      <c r="K75" s="19">
        <v>501</v>
      </c>
      <c r="L75" s="19">
        <v>39.038961038961041</v>
      </c>
      <c r="M75" s="1">
        <f t="shared" si="4"/>
        <v>74</v>
      </c>
      <c r="N75" s="1">
        <f t="shared" si="5"/>
        <v>74</v>
      </c>
    </row>
    <row r="76" spans="1:14" x14ac:dyDescent="0.2">
      <c r="A76" s="17">
        <f t="shared" si="3"/>
        <v>75</v>
      </c>
      <c r="B76" s="18" t="s">
        <v>148</v>
      </c>
      <c r="C76" s="18">
        <v>8</v>
      </c>
      <c r="D76" s="18">
        <v>4</v>
      </c>
      <c r="E76" s="18">
        <v>21</v>
      </c>
      <c r="F76" s="18">
        <v>10</v>
      </c>
      <c r="G76" s="18">
        <v>10068</v>
      </c>
      <c r="H76" s="18">
        <v>782</v>
      </c>
      <c r="I76" s="20">
        <v>97.75</v>
      </c>
      <c r="J76" s="20">
        <v>37.238095238095241</v>
      </c>
      <c r="K76" s="19">
        <v>479.42857142857144</v>
      </c>
      <c r="L76" s="19">
        <v>38.624040920716112</v>
      </c>
      <c r="M76" s="1">
        <f t="shared" si="4"/>
        <v>75</v>
      </c>
      <c r="N76" s="1">
        <f t="shared" si="5"/>
        <v>75</v>
      </c>
    </row>
    <row r="77" spans="1:14" x14ac:dyDescent="0.2">
      <c r="A77" s="17">
        <f t="shared" si="3"/>
        <v>76</v>
      </c>
      <c r="B77" s="18" t="s">
        <v>255</v>
      </c>
      <c r="C77" s="18">
        <v>4</v>
      </c>
      <c r="D77" s="18">
        <v>0</v>
      </c>
      <c r="E77" s="18">
        <v>9</v>
      </c>
      <c r="F77" s="18">
        <v>1</v>
      </c>
      <c r="G77" s="18">
        <v>3892</v>
      </c>
      <c r="H77" s="18">
        <v>309</v>
      </c>
      <c r="I77" s="20">
        <v>77.25</v>
      </c>
      <c r="J77" s="20">
        <v>34.333333333333336</v>
      </c>
      <c r="K77" s="19">
        <v>432.44444444444446</v>
      </c>
      <c r="L77" s="19">
        <v>37.786407766990287</v>
      </c>
      <c r="M77" s="1">
        <f t="shared" si="4"/>
        <v>76</v>
      </c>
      <c r="N77" s="1">
        <f t="shared" si="5"/>
        <v>76</v>
      </c>
    </row>
    <row r="78" spans="1:14" x14ac:dyDescent="0.2">
      <c r="A78" s="17">
        <f t="shared" si="3"/>
        <v>77</v>
      </c>
      <c r="B78" s="18" t="s">
        <v>236</v>
      </c>
      <c r="C78" s="18">
        <v>7</v>
      </c>
      <c r="D78" s="18">
        <v>1</v>
      </c>
      <c r="E78" s="18">
        <v>16</v>
      </c>
      <c r="F78" s="18">
        <v>3</v>
      </c>
      <c r="G78" s="18">
        <v>6855</v>
      </c>
      <c r="H78" s="18">
        <v>550</v>
      </c>
      <c r="I78" s="20">
        <v>78.571428571428569</v>
      </c>
      <c r="J78" s="20">
        <v>34.375</v>
      </c>
      <c r="K78" s="19">
        <v>428.4375</v>
      </c>
      <c r="L78" s="19">
        <v>37.390909090909091</v>
      </c>
      <c r="M78" s="1">
        <f t="shared" si="4"/>
        <v>77</v>
      </c>
      <c r="N78" s="1">
        <f t="shared" si="5"/>
        <v>77</v>
      </c>
    </row>
    <row r="79" spans="1:14" x14ac:dyDescent="0.2">
      <c r="A79" s="17">
        <f t="shared" si="3"/>
        <v>78</v>
      </c>
      <c r="B79" s="18" t="s">
        <v>166</v>
      </c>
      <c r="C79" s="18">
        <v>11</v>
      </c>
      <c r="D79" s="18">
        <v>3</v>
      </c>
      <c r="E79" s="18">
        <v>25</v>
      </c>
      <c r="F79" s="18">
        <v>7</v>
      </c>
      <c r="G79" s="18">
        <v>11003</v>
      </c>
      <c r="H79" s="18">
        <v>885</v>
      </c>
      <c r="I79" s="20">
        <v>80.454545454545453</v>
      </c>
      <c r="J79" s="20">
        <v>35.4</v>
      </c>
      <c r="K79" s="19">
        <v>440.12</v>
      </c>
      <c r="L79" s="19">
        <v>37.298305084745763</v>
      </c>
      <c r="M79" s="1">
        <f t="shared" si="4"/>
        <v>78</v>
      </c>
      <c r="N79" s="1">
        <f t="shared" si="5"/>
        <v>78</v>
      </c>
    </row>
    <row r="80" spans="1:14" x14ac:dyDescent="0.2">
      <c r="A80" s="17">
        <f t="shared" si="3"/>
        <v>79</v>
      </c>
      <c r="B80" s="35" t="s">
        <v>194</v>
      </c>
      <c r="C80" s="18">
        <v>9</v>
      </c>
      <c r="D80" s="18">
        <v>2</v>
      </c>
      <c r="E80" s="18">
        <v>20</v>
      </c>
      <c r="F80" s="18">
        <v>6</v>
      </c>
      <c r="G80" s="18">
        <v>8856</v>
      </c>
      <c r="H80" s="18">
        <v>724</v>
      </c>
      <c r="I80" s="20">
        <v>80.444444444444443</v>
      </c>
      <c r="J80" s="20">
        <v>36.200000000000003</v>
      </c>
      <c r="K80" s="19">
        <v>442.8</v>
      </c>
      <c r="L80" s="19">
        <v>36.696132596685082</v>
      </c>
      <c r="M80" s="1">
        <f t="shared" si="4"/>
        <v>79</v>
      </c>
      <c r="N80" s="1">
        <f t="shared" si="5"/>
        <v>79</v>
      </c>
    </row>
    <row r="81" spans="1:14" x14ac:dyDescent="0.2">
      <c r="A81" s="17">
        <f t="shared" si="3"/>
        <v>80</v>
      </c>
      <c r="B81" s="18" t="s">
        <v>231</v>
      </c>
      <c r="C81" s="18">
        <v>2</v>
      </c>
      <c r="D81" s="18">
        <v>1</v>
      </c>
      <c r="E81" s="18">
        <v>6</v>
      </c>
      <c r="F81" s="18">
        <v>3</v>
      </c>
      <c r="G81" s="18">
        <v>2914</v>
      </c>
      <c r="H81" s="18">
        <v>241</v>
      </c>
      <c r="I81" s="20">
        <v>120.5</v>
      </c>
      <c r="J81" s="20">
        <v>40.166666666666664</v>
      </c>
      <c r="K81" s="19">
        <v>485.66666666666669</v>
      </c>
      <c r="L81" s="19">
        <v>36.273858921161825</v>
      </c>
      <c r="M81" s="1">
        <f t="shared" si="4"/>
        <v>80</v>
      </c>
      <c r="N81" s="1">
        <f t="shared" si="5"/>
        <v>80</v>
      </c>
    </row>
    <row r="82" spans="1:14" x14ac:dyDescent="0.2">
      <c r="A82" s="17">
        <f t="shared" si="3"/>
        <v>81</v>
      </c>
      <c r="B82" s="18" t="s">
        <v>238</v>
      </c>
      <c r="C82" s="18">
        <v>10</v>
      </c>
      <c r="D82" s="18">
        <v>0</v>
      </c>
      <c r="E82" s="18">
        <v>22</v>
      </c>
      <c r="F82" s="18">
        <v>2</v>
      </c>
      <c r="G82" s="18">
        <v>8468</v>
      </c>
      <c r="H82" s="18">
        <v>705</v>
      </c>
      <c r="I82" s="20">
        <v>70.5</v>
      </c>
      <c r="J82" s="20">
        <v>32.045454545454547</v>
      </c>
      <c r="K82" s="19">
        <v>384.90909090909093</v>
      </c>
      <c r="L82" s="19">
        <v>36.034042553191483</v>
      </c>
      <c r="M82" s="1">
        <f t="shared" si="4"/>
        <v>81</v>
      </c>
      <c r="N82" s="1">
        <f t="shared" si="5"/>
        <v>81</v>
      </c>
    </row>
    <row r="83" spans="1:14" x14ac:dyDescent="0.2">
      <c r="A83" s="17">
        <f t="shared" si="3"/>
        <v>82</v>
      </c>
      <c r="B83" s="18" t="s">
        <v>302</v>
      </c>
      <c r="C83" s="18">
        <v>2</v>
      </c>
      <c r="D83" s="18">
        <v>0</v>
      </c>
      <c r="E83" s="18">
        <v>5</v>
      </c>
      <c r="F83" s="18">
        <v>1</v>
      </c>
      <c r="G83" s="18">
        <v>2370</v>
      </c>
      <c r="H83" s="18">
        <v>199</v>
      </c>
      <c r="I83" s="20">
        <v>99.5</v>
      </c>
      <c r="J83" s="20">
        <v>39.799999999999997</v>
      </c>
      <c r="K83" s="19">
        <v>474</v>
      </c>
      <c r="L83" s="19">
        <v>35.7286432160804</v>
      </c>
      <c r="M83" s="1">
        <f t="shared" si="4"/>
        <v>82</v>
      </c>
      <c r="N83" s="1">
        <f t="shared" si="5"/>
        <v>82</v>
      </c>
    </row>
    <row r="84" spans="1:14" x14ac:dyDescent="0.2">
      <c r="A84" s="17">
        <f t="shared" si="3"/>
        <v>83</v>
      </c>
      <c r="B84" s="18" t="s">
        <v>275</v>
      </c>
      <c r="C84" s="18">
        <v>4</v>
      </c>
      <c r="D84" s="18">
        <v>1</v>
      </c>
      <c r="E84" s="18">
        <v>8</v>
      </c>
      <c r="F84" s="18">
        <v>2</v>
      </c>
      <c r="G84" s="18">
        <v>3582</v>
      </c>
      <c r="H84" s="18">
        <v>316</v>
      </c>
      <c r="I84" s="20">
        <v>79</v>
      </c>
      <c r="J84" s="20">
        <v>39.5</v>
      </c>
      <c r="K84" s="19">
        <v>447.75</v>
      </c>
      <c r="L84" s="19">
        <v>34.006329113924046</v>
      </c>
      <c r="M84" s="1">
        <f t="shared" si="4"/>
        <v>83</v>
      </c>
      <c r="N84" s="1">
        <f t="shared" si="5"/>
        <v>83</v>
      </c>
    </row>
    <row r="85" spans="1:14" x14ac:dyDescent="0.2">
      <c r="A85" s="17">
        <f t="shared" si="3"/>
        <v>84</v>
      </c>
      <c r="B85" s="18" t="s">
        <v>202</v>
      </c>
      <c r="C85" s="18">
        <v>1</v>
      </c>
      <c r="D85" s="18">
        <v>0</v>
      </c>
      <c r="E85" s="18">
        <v>2</v>
      </c>
      <c r="F85" s="18">
        <v>0</v>
      </c>
      <c r="G85" s="18">
        <v>961</v>
      </c>
      <c r="H85" s="18">
        <v>90</v>
      </c>
      <c r="I85" s="20">
        <v>90</v>
      </c>
      <c r="J85" s="20">
        <v>45</v>
      </c>
      <c r="K85" s="19">
        <v>480.5</v>
      </c>
      <c r="L85" s="19">
        <v>32.033333333333331</v>
      </c>
      <c r="M85" s="1">
        <f t="shared" si="4"/>
        <v>84</v>
      </c>
      <c r="N85" s="1">
        <f t="shared" si="5"/>
        <v>84</v>
      </c>
    </row>
    <row r="86" spans="1:14" x14ac:dyDescent="0.2">
      <c r="A86" s="17">
        <f t="shared" si="3"/>
        <v>85</v>
      </c>
      <c r="B86" s="18" t="s">
        <v>235</v>
      </c>
      <c r="C86" s="18">
        <v>2</v>
      </c>
      <c r="D86" s="18">
        <v>0</v>
      </c>
      <c r="E86" s="18">
        <v>5</v>
      </c>
      <c r="F86" s="18">
        <v>1</v>
      </c>
      <c r="G86" s="18">
        <v>2233</v>
      </c>
      <c r="H86" s="18">
        <v>219</v>
      </c>
      <c r="I86" s="20">
        <v>109.5</v>
      </c>
      <c r="J86" s="20">
        <v>43.8</v>
      </c>
      <c r="K86" s="19">
        <v>446.6</v>
      </c>
      <c r="L86" s="19">
        <v>30.589041095890408</v>
      </c>
      <c r="M86" s="1">
        <f t="shared" si="4"/>
        <v>85</v>
      </c>
      <c r="N86" s="1">
        <f t="shared" si="5"/>
        <v>85</v>
      </c>
    </row>
    <row r="87" spans="1:14" x14ac:dyDescent="0.2">
      <c r="A87" s="17">
        <f t="shared" si="3"/>
        <v>86</v>
      </c>
      <c r="B87" s="18" t="s">
        <v>288</v>
      </c>
      <c r="C87" s="18">
        <v>1</v>
      </c>
      <c r="D87" s="18">
        <v>1</v>
      </c>
      <c r="E87" s="18">
        <v>3</v>
      </c>
      <c r="F87" s="18">
        <v>2</v>
      </c>
      <c r="G87" s="18">
        <v>1483</v>
      </c>
      <c r="H87" s="18">
        <v>161</v>
      </c>
      <c r="I87" s="20">
        <v>161</v>
      </c>
      <c r="J87" s="20">
        <v>53.666666666666664</v>
      </c>
      <c r="K87" s="19">
        <v>494.33333333333331</v>
      </c>
      <c r="L87" s="19">
        <v>27.633540372670808</v>
      </c>
      <c r="M87" s="1">
        <f t="shared" si="4"/>
        <v>86</v>
      </c>
      <c r="N87" s="1">
        <f t="shared" si="5"/>
        <v>86</v>
      </c>
    </row>
    <row r="88" spans="1:14" x14ac:dyDescent="0.2">
      <c r="A88" s="17">
        <f t="shared" si="3"/>
        <v>87</v>
      </c>
      <c r="B88" s="18" t="s">
        <v>228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20">
        <v>0</v>
      </c>
      <c r="J88" s="20">
        <v>0</v>
      </c>
      <c r="K88" s="19">
        <v>0</v>
      </c>
      <c r="L88" s="19">
        <v>0</v>
      </c>
      <c r="M88" s="1">
        <f t="shared" si="4"/>
        <v>87</v>
      </c>
      <c r="N88" s="1">
        <f t="shared" si="5"/>
        <v>87</v>
      </c>
    </row>
    <row r="89" spans="1:14" x14ac:dyDescent="0.2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>
        <f t="shared" si="4"/>
        <v>87</v>
      </c>
      <c r="N89" s="1">
        <f t="shared" si="5"/>
        <v>88</v>
      </c>
    </row>
    <row r="90" spans="1:14" x14ac:dyDescent="0.2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88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9</v>
      </c>
      <c r="C2" s="18">
        <f>'CRICKET CLUB'!EE3</f>
        <v>2</v>
      </c>
      <c r="D2" s="18">
        <f>'CRICKET CLUB'!EF3</f>
        <v>20</v>
      </c>
      <c r="E2" s="18">
        <f>'CRICKET CLUB'!EG3</f>
        <v>6</v>
      </c>
      <c r="F2" s="18">
        <f>'CRICKET CLUB'!EH3</f>
        <v>8856</v>
      </c>
      <c r="G2" s="18">
        <f>'CRICKET CLUB'!EI3</f>
        <v>724</v>
      </c>
      <c r="H2" s="20">
        <f>'CRICKET CLUB'!EL3</f>
        <v>80.444444444444443</v>
      </c>
      <c r="I2" s="20">
        <f>'CRICKET CLUB'!EM3</f>
        <v>36.200000000000003</v>
      </c>
      <c r="J2" s="19">
        <f>'CRICKET CLUB'!EK3</f>
        <v>442.8</v>
      </c>
      <c r="K2" s="19">
        <f>'CRICKET CLUB'!EJ3</f>
        <v>36.696132596685082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13</v>
      </c>
      <c r="C3" s="18">
        <f>'CRICKET CLUB'!EE4</f>
        <v>5</v>
      </c>
      <c r="D3" s="18">
        <f>'CRICKET CLUB'!EF4</f>
        <v>32</v>
      </c>
      <c r="E3" s="18">
        <f>'CRICKET CLUB'!EG4</f>
        <v>15</v>
      </c>
      <c r="F3" s="18">
        <f>'CRICKET CLUB'!EH4</f>
        <v>15548</v>
      </c>
      <c r="G3" s="18">
        <f>'CRICKET CLUB'!EI4</f>
        <v>934</v>
      </c>
      <c r="H3" s="20">
        <f>'CRICKET CLUB'!EL4</f>
        <v>71.84615384615384</v>
      </c>
      <c r="I3" s="20">
        <f>'CRICKET CLUB'!EM4</f>
        <v>29.1875</v>
      </c>
      <c r="J3" s="19">
        <f>'CRICKET CLUB'!EK4</f>
        <v>485.875</v>
      </c>
      <c r="K3" s="19">
        <f>'CRICKET CLUB'!EJ4</f>
        <v>49.940042826552464</v>
      </c>
      <c r="L3" s="5">
        <f t="shared" ref="L3:L66" si="0">IF(B3&gt;=10,1,0)</f>
        <v>1</v>
      </c>
      <c r="M3" s="17"/>
    </row>
    <row r="4" spans="1:13" x14ac:dyDescent="0.2">
      <c r="A4" s="35" t="str">
        <f>'CRICKET CLUB'!A5</f>
        <v>CHRIS WAYMAN</v>
      </c>
      <c r="B4" s="18">
        <f>'CRICKET CLUB'!ED5</f>
        <v>9</v>
      </c>
      <c r="C4" s="18">
        <f>'CRICKET CLUB'!EE5</f>
        <v>4</v>
      </c>
      <c r="D4" s="18">
        <f>'CRICKET CLUB'!EF5</f>
        <v>23</v>
      </c>
      <c r="E4" s="18">
        <f>'CRICKET CLUB'!EG5</f>
        <v>11</v>
      </c>
      <c r="F4" s="18">
        <f>'CRICKET CLUB'!EH5</f>
        <v>10778</v>
      </c>
      <c r="G4" s="18">
        <f>'CRICKET CLUB'!EI5</f>
        <v>728</v>
      </c>
      <c r="H4" s="20">
        <f>'CRICKET CLUB'!EL5</f>
        <v>80.888888888888886</v>
      </c>
      <c r="I4" s="20">
        <f>'CRICKET CLUB'!EM5</f>
        <v>31.652173913043477</v>
      </c>
      <c r="J4" s="19">
        <f>'CRICKET CLUB'!EK5</f>
        <v>468.60869565217394</v>
      </c>
      <c r="K4" s="19">
        <f>'CRICKET CLUB'!EJ5</f>
        <v>44.414835164835168</v>
      </c>
      <c r="L4" s="5">
        <f t="shared" si="0"/>
        <v>0</v>
      </c>
      <c r="M4" s="17"/>
    </row>
    <row r="5" spans="1:13" x14ac:dyDescent="0.2">
      <c r="A5" s="35" t="str">
        <f>'CRICKET CLUB'!A6</f>
        <v>BEN JACK</v>
      </c>
      <c r="B5" s="18">
        <f>'CRICKET CLUB'!ED6</f>
        <v>13</v>
      </c>
      <c r="C5" s="18">
        <f>'CRICKET CLUB'!EE6</f>
        <v>4</v>
      </c>
      <c r="D5" s="18">
        <f>'CRICKET CLUB'!EF6</f>
        <v>32</v>
      </c>
      <c r="E5" s="18">
        <f>'CRICKET CLUB'!EG6</f>
        <v>12</v>
      </c>
      <c r="F5" s="18">
        <f>'CRICKET CLUB'!EH6</f>
        <v>14861</v>
      </c>
      <c r="G5" s="18">
        <f>'CRICKET CLUB'!EI6</f>
        <v>1008</v>
      </c>
      <c r="H5" s="20">
        <f>'CRICKET CLUB'!EL6</f>
        <v>77.538461538461533</v>
      </c>
      <c r="I5" s="20">
        <f>'CRICKET CLUB'!EM6</f>
        <v>31.5</v>
      </c>
      <c r="J5" s="19">
        <f>'CRICKET CLUB'!EK6</f>
        <v>464.40625</v>
      </c>
      <c r="K5" s="19">
        <f>'CRICKET CLUB'!EJ6</f>
        <v>44.229166666666664</v>
      </c>
      <c r="L5" s="5">
        <f t="shared" si="0"/>
        <v>1</v>
      </c>
      <c r="M5" s="17"/>
    </row>
    <row r="6" spans="1:13" x14ac:dyDescent="0.2">
      <c r="A6" s="35" t="str">
        <f>'CRICKET CLUB'!A7</f>
        <v>JAMIE BATY</v>
      </c>
      <c r="B6" s="18">
        <f>'CRICKET CLUB'!ED7</f>
        <v>13</v>
      </c>
      <c r="C6" s="18">
        <f>'CRICKET CLUB'!EE7</f>
        <v>10</v>
      </c>
      <c r="D6" s="18">
        <f>'CRICKET CLUB'!EF7</f>
        <v>31</v>
      </c>
      <c r="E6" s="18">
        <f>'CRICKET CLUB'!EG7</f>
        <v>22</v>
      </c>
      <c r="F6" s="18">
        <f>'CRICKET CLUB'!EH7</f>
        <v>15312</v>
      </c>
      <c r="G6" s="18">
        <f>'CRICKET CLUB'!EI7</f>
        <v>861</v>
      </c>
      <c r="H6" s="20">
        <f>'CRICKET CLUB'!EL7</f>
        <v>66.230769230769226</v>
      </c>
      <c r="I6" s="20">
        <f>'CRICKET CLUB'!EM7</f>
        <v>27.774193548387096</v>
      </c>
      <c r="J6" s="19">
        <f>'CRICKET CLUB'!EK7</f>
        <v>493.93548387096774</v>
      </c>
      <c r="K6" s="19">
        <f>'CRICKET CLUB'!EJ7</f>
        <v>53.351916376306619</v>
      </c>
      <c r="L6" s="5">
        <f t="shared" si="0"/>
        <v>1</v>
      </c>
      <c r="M6" s="17"/>
    </row>
    <row r="7" spans="1:13" x14ac:dyDescent="0.2">
      <c r="A7" s="35" t="str">
        <f>'CRICKET CLUB'!A8</f>
        <v>MIKE WAYMAN</v>
      </c>
      <c r="B7" s="18">
        <f>'CRICKET CLUB'!ED8</f>
        <v>11</v>
      </c>
      <c r="C7" s="18">
        <f>'CRICKET CLUB'!EE8</f>
        <v>10</v>
      </c>
      <c r="D7" s="18">
        <f>'CRICKET CLUB'!EF8</f>
        <v>24</v>
      </c>
      <c r="E7" s="18">
        <f>'CRICKET CLUB'!EG8</f>
        <v>20</v>
      </c>
      <c r="F7" s="18">
        <f>'CRICKET CLUB'!EH8</f>
        <v>11495</v>
      </c>
      <c r="G7" s="18">
        <f>'CRICKET CLUB'!EI8</f>
        <v>604</v>
      </c>
      <c r="H7" s="20">
        <f>'CRICKET CLUB'!EL8</f>
        <v>54.909090909090907</v>
      </c>
      <c r="I7" s="20">
        <f>'CRICKET CLUB'!EM8</f>
        <v>25.166666666666668</v>
      </c>
      <c r="J7" s="19">
        <f>'CRICKET CLUB'!EK8</f>
        <v>478.95833333333331</v>
      </c>
      <c r="K7" s="19">
        <f>'CRICKET CLUB'!EJ8</f>
        <v>57.09437086092715</v>
      </c>
      <c r="L7" s="5">
        <f t="shared" si="0"/>
        <v>1</v>
      </c>
      <c r="M7" s="17"/>
    </row>
    <row r="8" spans="1:13" x14ac:dyDescent="0.2">
      <c r="A8" s="35" t="str">
        <f>'CRICKET CLUB'!A9</f>
        <v>JAMES EASTON</v>
      </c>
      <c r="B8" s="18">
        <f>'CRICKET CLUB'!ED9</f>
        <v>9</v>
      </c>
      <c r="C8" s="18">
        <f>'CRICKET CLUB'!EE9</f>
        <v>3</v>
      </c>
      <c r="D8" s="18">
        <f>'CRICKET CLUB'!EF9</f>
        <v>21</v>
      </c>
      <c r="E8" s="18">
        <f>'CRICKET CLUB'!EG9</f>
        <v>8</v>
      </c>
      <c r="F8" s="18">
        <f>'CRICKET CLUB'!EH9</f>
        <v>9309</v>
      </c>
      <c r="G8" s="18">
        <f>'CRICKET CLUB'!EI9</f>
        <v>654</v>
      </c>
      <c r="H8" s="20">
        <f>'CRICKET CLUB'!EL9</f>
        <v>72.666666666666671</v>
      </c>
      <c r="I8" s="20">
        <f>'CRICKET CLUB'!EM9</f>
        <v>31.142857142857142</v>
      </c>
      <c r="J8" s="19">
        <f>'CRICKET CLUB'!EK9</f>
        <v>443.28571428571428</v>
      </c>
      <c r="K8" s="19">
        <f>'CRICKET CLUB'!EJ9</f>
        <v>42.701834862385319</v>
      </c>
      <c r="L8" s="5">
        <f t="shared" si="0"/>
        <v>0</v>
      </c>
      <c r="M8" s="17"/>
    </row>
    <row r="9" spans="1:13" x14ac:dyDescent="0.2">
      <c r="A9" s="35" t="str">
        <f>'CRICKET CLUB'!A10</f>
        <v>PHIL WAYMAN</v>
      </c>
      <c r="B9" s="18">
        <f>'CRICKET CLUB'!ED10</f>
        <v>1</v>
      </c>
      <c r="C9" s="18">
        <f>'CRICKET CLUB'!EE10</f>
        <v>0</v>
      </c>
      <c r="D9" s="18">
        <f>'CRICKET CLUB'!EF10</f>
        <v>2</v>
      </c>
      <c r="E9" s="18">
        <f>'CRICKET CLUB'!EG10</f>
        <v>0</v>
      </c>
      <c r="F9" s="18">
        <f>'CRICKET CLUB'!EH10</f>
        <v>765</v>
      </c>
      <c r="G9" s="18">
        <f>'CRICKET CLUB'!EI10</f>
        <v>42</v>
      </c>
      <c r="H9" s="20">
        <f>'CRICKET CLUB'!EL10</f>
        <v>42</v>
      </c>
      <c r="I9" s="20">
        <f>'CRICKET CLUB'!EM10</f>
        <v>21</v>
      </c>
      <c r="J9" s="19">
        <f>'CRICKET CLUB'!EK10</f>
        <v>382.5</v>
      </c>
      <c r="K9" s="19">
        <f>'CRICKET CLUB'!EJ10</f>
        <v>54.642857142857146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13</v>
      </c>
      <c r="C14" s="35">
        <f>SPORTSMANS!EE3</f>
        <v>6</v>
      </c>
      <c r="D14" s="35">
        <f>SPORTSMANS!EF3</f>
        <v>30</v>
      </c>
      <c r="E14" s="35">
        <f>SPORTSMANS!EG3</f>
        <v>13</v>
      </c>
      <c r="F14" s="35">
        <f>SPORTSMANS!EH3</f>
        <v>13689</v>
      </c>
      <c r="G14" s="35">
        <f>SPORTSMANS!EI3</f>
        <v>791</v>
      </c>
      <c r="H14" s="111">
        <f>SPORTSMANS!EL3</f>
        <v>60.846153846153847</v>
      </c>
      <c r="I14" s="111">
        <f>SPORTSMANS!EM3</f>
        <v>26.366666666666667</v>
      </c>
      <c r="J14" s="109">
        <f>SPORTSMANS!EK3</f>
        <v>456.3</v>
      </c>
      <c r="K14" s="109">
        <f>SPORTSMANS!EJ3</f>
        <v>51.917825537294569</v>
      </c>
      <c r="L14" s="5">
        <f t="shared" si="0"/>
        <v>1</v>
      </c>
      <c r="M14" s="17"/>
    </row>
    <row r="15" spans="1:13" x14ac:dyDescent="0.2">
      <c r="A15" s="35" t="str">
        <f>SPORTSMANS!A4</f>
        <v>KYLE YOUNG</v>
      </c>
      <c r="B15" s="35">
        <f>SPORTSMANS!ED4</f>
        <v>11</v>
      </c>
      <c r="C15" s="35">
        <f>SPORTSMANS!EE4</f>
        <v>10</v>
      </c>
      <c r="D15" s="35">
        <f>SPORTSMANS!EF4</f>
        <v>24</v>
      </c>
      <c r="E15" s="35">
        <f>SPORTSMANS!EG4</f>
        <v>20</v>
      </c>
      <c r="F15" s="35">
        <f>SPORTSMANS!EH4</f>
        <v>11716</v>
      </c>
      <c r="G15" s="35">
        <f>SPORTSMANS!EI4</f>
        <v>550</v>
      </c>
      <c r="H15" s="111">
        <f>SPORTSMANS!EL4</f>
        <v>50</v>
      </c>
      <c r="I15" s="111">
        <f>SPORTSMANS!EM4</f>
        <v>22.916666666666668</v>
      </c>
      <c r="J15" s="109">
        <f>SPORTSMANS!EK4</f>
        <v>488.16666666666669</v>
      </c>
      <c r="K15" s="109">
        <f>SPORTSMANS!EJ4</f>
        <v>63.905454545454546</v>
      </c>
      <c r="L15" s="5">
        <f t="shared" si="0"/>
        <v>1</v>
      </c>
      <c r="M15" s="17"/>
    </row>
    <row r="16" spans="1:13" x14ac:dyDescent="0.2">
      <c r="A16" s="35" t="str">
        <f>SPORTSMANS!A5</f>
        <v>IAN WHITTAKER</v>
      </c>
      <c r="B16" s="35">
        <f>SPORTSMANS!ED5</f>
        <v>13</v>
      </c>
      <c r="C16" s="35">
        <f>SPORTSMANS!EE5</f>
        <v>12</v>
      </c>
      <c r="D16" s="35">
        <f>SPORTSMANS!EF5</f>
        <v>28</v>
      </c>
      <c r="E16" s="35">
        <f>SPORTSMANS!EG5</f>
        <v>25</v>
      </c>
      <c r="F16" s="35">
        <f>SPORTSMANS!EH5</f>
        <v>13751</v>
      </c>
      <c r="G16" s="35">
        <f>SPORTSMANS!EI5</f>
        <v>675</v>
      </c>
      <c r="H16" s="111">
        <f>SPORTSMANS!EL5</f>
        <v>51.92307692307692</v>
      </c>
      <c r="I16" s="111">
        <f>SPORTSMANS!EM5</f>
        <v>24.107142857142858</v>
      </c>
      <c r="J16" s="109">
        <f>SPORTSMANS!EK5</f>
        <v>491.10714285714283</v>
      </c>
      <c r="K16" s="109">
        <f>SPORTSMANS!EJ5</f>
        <v>61.115555555555552</v>
      </c>
      <c r="L16" s="5">
        <f t="shared" si="0"/>
        <v>1</v>
      </c>
      <c r="M16" s="17"/>
    </row>
    <row r="17" spans="1:13" x14ac:dyDescent="0.2">
      <c r="A17" s="35" t="str">
        <f>SPORTSMANS!A6</f>
        <v>GARY OUTRAM</v>
      </c>
      <c r="B17" s="35">
        <f>SPORTSMANS!ED6</f>
        <v>13</v>
      </c>
      <c r="C17" s="35">
        <f>SPORTSMANS!EE6</f>
        <v>10</v>
      </c>
      <c r="D17" s="35">
        <f>SPORTSMANS!EF6</f>
        <v>32</v>
      </c>
      <c r="E17" s="35">
        <f>SPORTSMANS!EG6</f>
        <v>22</v>
      </c>
      <c r="F17" s="35">
        <f>SPORTSMANS!EH6</f>
        <v>15617</v>
      </c>
      <c r="G17" s="35">
        <f>SPORTSMANS!EI6</f>
        <v>901</v>
      </c>
      <c r="H17" s="111">
        <f>SPORTSMANS!EL6</f>
        <v>69.307692307692307</v>
      </c>
      <c r="I17" s="111">
        <f>SPORTSMANS!EM6</f>
        <v>28.15625</v>
      </c>
      <c r="J17" s="109">
        <f>SPORTSMANS!EK6</f>
        <v>488.03125</v>
      </c>
      <c r="K17" s="109">
        <f>SPORTSMANS!EJ6</f>
        <v>51.998890122086571</v>
      </c>
      <c r="L17" s="5">
        <f t="shared" si="0"/>
        <v>1</v>
      </c>
      <c r="M17" s="17"/>
    </row>
    <row r="18" spans="1:13" x14ac:dyDescent="0.2">
      <c r="A18" s="35" t="str">
        <f>SPORTSMANS!A7</f>
        <v>GABE BRADLEY</v>
      </c>
      <c r="B18" s="35">
        <f>SPORTSMANS!ED7</f>
        <v>9</v>
      </c>
      <c r="C18" s="35">
        <f>SPORTSMANS!EE7</f>
        <v>4</v>
      </c>
      <c r="D18" s="35">
        <f>SPORTSMANS!EF7</f>
        <v>21</v>
      </c>
      <c r="E18" s="35">
        <f>SPORTSMANS!EG7</f>
        <v>10</v>
      </c>
      <c r="F18" s="35">
        <f>SPORTSMANS!EH7</f>
        <v>9753</v>
      </c>
      <c r="G18" s="35">
        <f>SPORTSMANS!EI7</f>
        <v>664</v>
      </c>
      <c r="H18" s="111">
        <f>SPORTSMANS!EL7</f>
        <v>73.777777777777771</v>
      </c>
      <c r="I18" s="111">
        <f>SPORTSMANS!EM7</f>
        <v>31.61904761904762</v>
      </c>
      <c r="J18" s="109">
        <f>SPORTSMANS!EK7</f>
        <v>464.42857142857144</v>
      </c>
      <c r="K18" s="109">
        <f>SPORTSMANS!EJ7</f>
        <v>44.064759036144579</v>
      </c>
      <c r="L18" s="5">
        <f t="shared" si="0"/>
        <v>0</v>
      </c>
      <c r="M18" s="17"/>
    </row>
    <row r="19" spans="1:13" x14ac:dyDescent="0.2">
      <c r="A19" s="35" t="str">
        <f>SPORTSMANS!A8</f>
        <v>NIGE OUTRAM</v>
      </c>
      <c r="B19" s="35">
        <f>SPORTSMANS!ED8</f>
        <v>13</v>
      </c>
      <c r="C19" s="35">
        <f>SPORTSMANS!EE8</f>
        <v>12</v>
      </c>
      <c r="D19" s="35">
        <f>SPORTSMANS!EF8</f>
        <v>28</v>
      </c>
      <c r="E19" s="35">
        <f>SPORTSMANS!EG8</f>
        <v>24</v>
      </c>
      <c r="F19" s="35">
        <f>SPORTSMANS!EH8</f>
        <v>13767</v>
      </c>
      <c r="G19" s="35">
        <f>SPORTSMANS!EI8</f>
        <v>661</v>
      </c>
      <c r="H19" s="111">
        <f>SPORTSMANS!EL8</f>
        <v>50.846153846153847</v>
      </c>
      <c r="I19" s="111">
        <f>SPORTSMANS!EM8</f>
        <v>23.607142857142858</v>
      </c>
      <c r="J19" s="109">
        <f>SPORTSMANS!EK8</f>
        <v>491.67857142857144</v>
      </c>
      <c r="K19" s="109">
        <f>SPORTSMANS!EJ8</f>
        <v>62.48260211800303</v>
      </c>
      <c r="L19" s="5">
        <f t="shared" si="0"/>
        <v>1</v>
      </c>
      <c r="M19" s="17"/>
    </row>
    <row r="20" spans="1:13" x14ac:dyDescent="0.2">
      <c r="A20" s="35" t="str">
        <f>SPORTSMANS!A9</f>
        <v>MARTIN YOUNG</v>
      </c>
      <c r="B20" s="35">
        <f>SPORTSMANS!ED9</f>
        <v>6</v>
      </c>
      <c r="C20" s="35">
        <f>SPORTSMANS!EE9</f>
        <v>3</v>
      </c>
      <c r="D20" s="35">
        <f>SPORTSMANS!EF9</f>
        <v>15</v>
      </c>
      <c r="E20" s="35">
        <f>SPORTSMANS!EG9</f>
        <v>7</v>
      </c>
      <c r="F20" s="35">
        <f>SPORTSMANS!EH9</f>
        <v>6955</v>
      </c>
      <c r="G20" s="35">
        <f>SPORTSMANS!EI9</f>
        <v>466</v>
      </c>
      <c r="H20" s="111">
        <f>SPORTSMANS!EL9</f>
        <v>77.666666666666671</v>
      </c>
      <c r="I20" s="111">
        <f>SPORTSMANS!EM9</f>
        <v>31.066666666666666</v>
      </c>
      <c r="J20" s="109">
        <f>SPORTSMANS!EK9</f>
        <v>463.66666666666669</v>
      </c>
      <c r="K20" s="109">
        <f>SPORTSMANS!EJ9</f>
        <v>44.774678111587981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12</v>
      </c>
      <c r="C26" s="18">
        <f>'TICKLE TOBY'!EE3</f>
        <v>7</v>
      </c>
      <c r="D26" s="18">
        <f>'TICKLE TOBY'!EF3</f>
        <v>30</v>
      </c>
      <c r="E26" s="18">
        <f>'TICKLE TOBY'!EG3</f>
        <v>17</v>
      </c>
      <c r="F26" s="18">
        <f>'TICKLE TOBY'!EH3</f>
        <v>14105</v>
      </c>
      <c r="G26" s="18">
        <f>'TICKLE TOBY'!EI3</f>
        <v>818</v>
      </c>
      <c r="H26" s="20">
        <f>'TICKLE TOBY'!EL3</f>
        <v>68.166666666666671</v>
      </c>
      <c r="I26" s="20">
        <f>'TICKLE TOBY'!EM3</f>
        <v>27.266666666666666</v>
      </c>
      <c r="J26" s="19">
        <f>'TICKLE TOBY'!EK3</f>
        <v>470.16666666666669</v>
      </c>
      <c r="K26" s="19">
        <f>'TICKLE TOBY'!EJ3</f>
        <v>51.729828850855739</v>
      </c>
      <c r="L26" s="5">
        <f t="shared" si="0"/>
        <v>1</v>
      </c>
      <c r="M26" s="17"/>
    </row>
    <row r="27" spans="1:13" x14ac:dyDescent="0.2">
      <c r="A27" s="18" t="str">
        <f>'TICKLE TOBY'!A4</f>
        <v>ANDY JOHNSON</v>
      </c>
      <c r="B27" s="18">
        <f>'TICKLE TOBY'!ED4</f>
        <v>11</v>
      </c>
      <c r="C27" s="18">
        <f>'TICKLE TOBY'!EE4</f>
        <v>7</v>
      </c>
      <c r="D27" s="18">
        <f>'TICKLE TOBY'!EF4</f>
        <v>27</v>
      </c>
      <c r="E27" s="18">
        <f>'TICKLE TOBY'!EG4</f>
        <v>16</v>
      </c>
      <c r="F27" s="18">
        <f>'TICKLE TOBY'!EH4</f>
        <v>12446</v>
      </c>
      <c r="G27" s="18">
        <f>'TICKLE TOBY'!EI4</f>
        <v>802</v>
      </c>
      <c r="H27" s="20">
        <f>'TICKLE TOBY'!EL4</f>
        <v>72.909090909090907</v>
      </c>
      <c r="I27" s="20">
        <f>'TICKLE TOBY'!EM4</f>
        <v>29.703703703703702</v>
      </c>
      <c r="J27" s="19">
        <f>'TICKLE TOBY'!EK4</f>
        <v>460.96296296296299</v>
      </c>
      <c r="K27" s="19">
        <f>'TICKLE TOBY'!EJ4</f>
        <v>46.556109725685786</v>
      </c>
      <c r="L27" s="5">
        <f t="shared" si="0"/>
        <v>1</v>
      </c>
      <c r="M27" s="17"/>
    </row>
    <row r="28" spans="1:13" x14ac:dyDescent="0.2">
      <c r="A28" s="18" t="str">
        <f>'TICKLE TOBY'!A5</f>
        <v>STEVE TRUMAN</v>
      </c>
      <c r="B28" s="18">
        <f>'TICKLE TOBY'!ED5</f>
        <v>12</v>
      </c>
      <c r="C28" s="18">
        <f>'TICKLE TOBY'!EE5</f>
        <v>9</v>
      </c>
      <c r="D28" s="18">
        <f>'TICKLE TOBY'!EF5</f>
        <v>30</v>
      </c>
      <c r="E28" s="18">
        <f>'TICKLE TOBY'!EG5</f>
        <v>18</v>
      </c>
      <c r="F28" s="18">
        <f>'TICKLE TOBY'!EH5</f>
        <v>14544</v>
      </c>
      <c r="G28" s="18">
        <f>'TICKLE TOBY'!EI5</f>
        <v>897</v>
      </c>
      <c r="H28" s="20">
        <f>'TICKLE TOBY'!EL5</f>
        <v>74.75</v>
      </c>
      <c r="I28" s="20">
        <f>'TICKLE TOBY'!EM5</f>
        <v>29.9</v>
      </c>
      <c r="J28" s="19">
        <f>'TICKLE TOBY'!EK5</f>
        <v>484.8</v>
      </c>
      <c r="K28" s="19">
        <f>'TICKLE TOBY'!EJ5</f>
        <v>48.642140468227424</v>
      </c>
      <c r="L28" s="5">
        <f t="shared" si="0"/>
        <v>1</v>
      </c>
      <c r="M28" s="17"/>
    </row>
    <row r="29" spans="1:13" x14ac:dyDescent="0.2">
      <c r="A29" s="18" t="str">
        <f>'TICKLE TOBY'!A6</f>
        <v>AL SPENCE</v>
      </c>
      <c r="B29" s="18">
        <f>'TICKLE TOBY'!ED6</f>
        <v>11</v>
      </c>
      <c r="C29" s="18">
        <f>'TICKLE TOBY'!EE6</f>
        <v>6</v>
      </c>
      <c r="D29" s="18">
        <f>'TICKLE TOBY'!EF6</f>
        <v>26</v>
      </c>
      <c r="E29" s="18">
        <f>'TICKLE TOBY'!EG6</f>
        <v>14</v>
      </c>
      <c r="F29" s="18">
        <f>'TICKLE TOBY'!EH6</f>
        <v>12390</v>
      </c>
      <c r="G29" s="18">
        <f>'TICKLE TOBY'!EI6</f>
        <v>712</v>
      </c>
      <c r="H29" s="20">
        <f>'TICKLE TOBY'!EL6</f>
        <v>64.727272727272734</v>
      </c>
      <c r="I29" s="20">
        <f>'TICKLE TOBY'!EM6</f>
        <v>27.384615384615383</v>
      </c>
      <c r="J29" s="19">
        <f>'TICKLE TOBY'!EK6</f>
        <v>476.53846153846155</v>
      </c>
      <c r="K29" s="19">
        <f>'TICKLE TOBY'!EJ6</f>
        <v>52.205056179775276</v>
      </c>
      <c r="L29" s="5">
        <f t="shared" si="0"/>
        <v>1</v>
      </c>
      <c r="M29" s="17"/>
    </row>
    <row r="30" spans="1:13" x14ac:dyDescent="0.2">
      <c r="A30" s="18" t="str">
        <f>'TICKLE TOBY'!A7</f>
        <v>DAVE ATKINSON</v>
      </c>
      <c r="B30" s="18">
        <f>'TICKLE TOBY'!ED7</f>
        <v>6</v>
      </c>
      <c r="C30" s="18">
        <f>'TICKLE TOBY'!EE7</f>
        <v>1</v>
      </c>
      <c r="D30" s="18">
        <f>'TICKLE TOBY'!EF7</f>
        <v>14</v>
      </c>
      <c r="E30" s="18">
        <f>'TICKLE TOBY'!EG7</f>
        <v>4</v>
      </c>
      <c r="F30" s="18">
        <f>'TICKLE TOBY'!EH7</f>
        <v>5689</v>
      </c>
      <c r="G30" s="18">
        <f>'TICKLE TOBY'!EI7</f>
        <v>389</v>
      </c>
      <c r="H30" s="20">
        <f>'TICKLE TOBY'!EL7</f>
        <v>64.833333333333329</v>
      </c>
      <c r="I30" s="20">
        <f>'TICKLE TOBY'!EM7</f>
        <v>27.785714285714285</v>
      </c>
      <c r="J30" s="19">
        <f>'TICKLE TOBY'!EK7</f>
        <v>406.35714285714283</v>
      </c>
      <c r="K30" s="19">
        <f>'TICKLE TOBY'!EJ7</f>
        <v>43.874035989717221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11</v>
      </c>
      <c r="C31" s="18">
        <f>'TICKLE TOBY'!EE8</f>
        <v>7</v>
      </c>
      <c r="D31" s="18">
        <f>'TICKLE TOBY'!EF8</f>
        <v>27</v>
      </c>
      <c r="E31" s="18">
        <f>'TICKLE TOBY'!EG8</f>
        <v>17</v>
      </c>
      <c r="F31" s="18">
        <f>'TICKLE TOBY'!EH8</f>
        <v>13100</v>
      </c>
      <c r="G31" s="18">
        <f>'TICKLE TOBY'!EI8</f>
        <v>659</v>
      </c>
      <c r="H31" s="20">
        <f>'TICKLE TOBY'!EL8</f>
        <v>59.909090909090907</v>
      </c>
      <c r="I31" s="20">
        <f>'TICKLE TOBY'!EM8</f>
        <v>24.407407407407408</v>
      </c>
      <c r="J31" s="19">
        <f>'TICKLE TOBY'!EK8</f>
        <v>485.18518518518516</v>
      </c>
      <c r="K31" s="19">
        <f>'TICKLE TOBY'!EJ8</f>
        <v>59.635811836115323</v>
      </c>
      <c r="L31" s="5">
        <f t="shared" si="0"/>
        <v>1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2</v>
      </c>
      <c r="C32" s="18">
        <f>'TICKLE TOBY'!EE9</f>
        <v>0</v>
      </c>
      <c r="D32" s="18">
        <f>'TICKLE TOBY'!EF9</f>
        <v>5</v>
      </c>
      <c r="E32" s="18">
        <f>'TICKLE TOBY'!EG9</f>
        <v>1</v>
      </c>
      <c r="F32" s="18">
        <f>'TICKLE TOBY'!EH9</f>
        <v>2233</v>
      </c>
      <c r="G32" s="18">
        <f>'TICKLE TOBY'!EI9</f>
        <v>219</v>
      </c>
      <c r="H32" s="20">
        <f>'TICKLE TOBY'!EL9</f>
        <v>109.5</v>
      </c>
      <c r="I32" s="20">
        <f>'TICKLE TOBY'!EM9</f>
        <v>43.8</v>
      </c>
      <c r="J32" s="19">
        <f>'TICKLE TOBY'!EK9</f>
        <v>446.6</v>
      </c>
      <c r="K32" s="19">
        <f>'TICKLE TOBY'!EJ9</f>
        <v>30.589041095890408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7</v>
      </c>
      <c r="C33" s="18">
        <f>'TICKLE TOBY'!EE10</f>
        <v>1</v>
      </c>
      <c r="D33" s="18">
        <f>'TICKLE TOBY'!EF10</f>
        <v>16</v>
      </c>
      <c r="E33" s="18">
        <f>'TICKLE TOBY'!EG10</f>
        <v>3</v>
      </c>
      <c r="F33" s="18">
        <f>'TICKLE TOBY'!EH10</f>
        <v>6855</v>
      </c>
      <c r="G33" s="18">
        <f>'TICKLE TOBY'!EI10</f>
        <v>550</v>
      </c>
      <c r="H33" s="20">
        <f>'TICKLE TOBY'!EL10</f>
        <v>78.571428571428569</v>
      </c>
      <c r="I33" s="20">
        <f>'TICKLE TOBY'!EM10</f>
        <v>34.375</v>
      </c>
      <c r="J33" s="19">
        <f>'TICKLE TOBY'!EK10</f>
        <v>428.4375</v>
      </c>
      <c r="K33" s="19">
        <f>'TICKLE TOBY'!EJ10</f>
        <v>37.390909090909091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12</v>
      </c>
      <c r="C38" s="18">
        <f>CROWN!EE3</f>
        <v>3</v>
      </c>
      <c r="D38" s="18">
        <f>CROWN!EF3</f>
        <v>29</v>
      </c>
      <c r="E38" s="18">
        <f>CROWN!EG3</f>
        <v>10</v>
      </c>
      <c r="F38" s="18">
        <f>CROWN!EH3</f>
        <v>13356</v>
      </c>
      <c r="G38" s="18">
        <f>CROWN!EI3</f>
        <v>797</v>
      </c>
      <c r="H38" s="20">
        <f>CROWN!EL3</f>
        <v>66.416666666666671</v>
      </c>
      <c r="I38" s="20">
        <f>CROWN!EM3</f>
        <v>27.482758620689655</v>
      </c>
      <c r="J38" s="19">
        <f>CROWN!EK3</f>
        <v>460.55172413793105</v>
      </c>
      <c r="K38" s="19">
        <f>CROWN!EJ3</f>
        <v>50.273525721455457</v>
      </c>
      <c r="L38" s="5">
        <f t="shared" si="0"/>
        <v>1</v>
      </c>
      <c r="M38" s="17"/>
    </row>
    <row r="39" spans="1:13" x14ac:dyDescent="0.2">
      <c r="A39" s="18" t="str">
        <f>CROWN!A4</f>
        <v>MATHEW CORNFORTH</v>
      </c>
      <c r="B39" s="18">
        <f>CROWN!ED4</f>
        <v>12</v>
      </c>
      <c r="C39" s="18">
        <f>CROWN!EE4</f>
        <v>10</v>
      </c>
      <c r="D39" s="18">
        <f>CROWN!EF4</f>
        <v>28</v>
      </c>
      <c r="E39" s="18">
        <f>CROWN!EG4</f>
        <v>20</v>
      </c>
      <c r="F39" s="18">
        <f>CROWN!EH4</f>
        <v>13650</v>
      </c>
      <c r="G39" s="18">
        <f>CROWN!EI4</f>
        <v>724</v>
      </c>
      <c r="H39" s="20">
        <f>CROWN!EL4</f>
        <v>60.333333333333336</v>
      </c>
      <c r="I39" s="20">
        <f>CROWN!EM4</f>
        <v>25.857142857142858</v>
      </c>
      <c r="J39" s="19">
        <f>CROWN!EK4</f>
        <v>487.5</v>
      </c>
      <c r="K39" s="19">
        <f>CROWN!EJ4</f>
        <v>56.560773480662981</v>
      </c>
      <c r="L39" s="5">
        <f t="shared" si="0"/>
        <v>1</v>
      </c>
      <c r="M39" s="17"/>
    </row>
    <row r="40" spans="1:13" x14ac:dyDescent="0.2">
      <c r="A40" s="18" t="str">
        <f>CROWN!A5</f>
        <v>STEVE ROSE</v>
      </c>
      <c r="B40" s="18">
        <f>CROWN!ED5</f>
        <v>12</v>
      </c>
      <c r="C40" s="18">
        <f>CROWN!EE5</f>
        <v>4</v>
      </c>
      <c r="D40" s="18">
        <f>CROWN!EF5</f>
        <v>113</v>
      </c>
      <c r="E40" s="18">
        <f>CROWN!EG5</f>
        <v>12</v>
      </c>
      <c r="F40" s="18">
        <f>CROWN!EH5</f>
        <v>12870</v>
      </c>
      <c r="G40" s="18">
        <f>CROWN!EI5</f>
        <v>917</v>
      </c>
      <c r="H40" s="20">
        <f>CROWN!EL5</f>
        <v>76.416666666666671</v>
      </c>
      <c r="I40" s="20">
        <f>CROWN!EM5</f>
        <v>8.1150442477876101</v>
      </c>
      <c r="J40" s="19">
        <f>CROWN!EK5</f>
        <v>113.89380530973452</v>
      </c>
      <c r="K40" s="19">
        <f>CROWN!EJ5</f>
        <v>42.104689203925844</v>
      </c>
      <c r="L40" s="5">
        <f t="shared" si="0"/>
        <v>1</v>
      </c>
      <c r="M40" s="17"/>
    </row>
    <row r="41" spans="1:13" x14ac:dyDescent="0.2">
      <c r="A41" s="18" t="str">
        <f>CROWN!A6</f>
        <v>IAN LOMER</v>
      </c>
      <c r="B41" s="18">
        <f>CROWN!ED6</f>
        <v>8</v>
      </c>
      <c r="C41" s="18">
        <f>CROWN!EE6</f>
        <v>5</v>
      </c>
      <c r="D41" s="18">
        <f>CROWN!EF6</f>
        <v>19</v>
      </c>
      <c r="E41" s="18">
        <f>CROWN!EG6</f>
        <v>11</v>
      </c>
      <c r="F41" s="18">
        <f>CROWN!EH6</f>
        <v>8956</v>
      </c>
      <c r="G41" s="18">
        <f>CROWN!EI6</f>
        <v>545</v>
      </c>
      <c r="H41" s="20">
        <f>CROWN!EL6</f>
        <v>68.125</v>
      </c>
      <c r="I41" s="20">
        <f>CROWN!EM6</f>
        <v>28.684210526315791</v>
      </c>
      <c r="J41" s="19">
        <f>CROWN!EK6</f>
        <v>471.36842105263156</v>
      </c>
      <c r="K41" s="19">
        <f>CROWN!EJ6</f>
        <v>49.299082568807343</v>
      </c>
      <c r="L41" s="5">
        <f t="shared" si="0"/>
        <v>0</v>
      </c>
      <c r="M41" s="17"/>
    </row>
    <row r="42" spans="1:13" x14ac:dyDescent="0.2">
      <c r="A42" s="18" t="str">
        <f>CROWN!A7</f>
        <v>CHRIS NORTON</v>
      </c>
      <c r="B42" s="18">
        <f>CROWN!ED7</f>
        <v>6</v>
      </c>
      <c r="C42" s="18">
        <f>CROWN!EE7</f>
        <v>3</v>
      </c>
      <c r="D42" s="18">
        <f>CROWN!EF7</f>
        <v>14</v>
      </c>
      <c r="E42" s="18">
        <f>CROWN!EG7</f>
        <v>8</v>
      </c>
      <c r="F42" s="18">
        <f>CROWN!EH7</f>
        <v>6766</v>
      </c>
      <c r="G42" s="18">
        <f>CROWN!EI7</f>
        <v>398</v>
      </c>
      <c r="H42" s="20">
        <f>CROWN!EL7</f>
        <v>66.333333333333329</v>
      </c>
      <c r="I42" s="20">
        <f>CROWN!EM7</f>
        <v>28.428571428571427</v>
      </c>
      <c r="J42" s="19">
        <f>CROWN!EK7</f>
        <v>483.28571428571428</v>
      </c>
      <c r="K42" s="19">
        <f>CROWN!EJ7</f>
        <v>51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8</v>
      </c>
      <c r="C43" s="18">
        <f>CROWN!EE8</f>
        <v>1</v>
      </c>
      <c r="D43" s="18">
        <f>CROWN!EF8</f>
        <v>20</v>
      </c>
      <c r="E43" s="18">
        <f>CROWN!EG8</f>
        <v>6</v>
      </c>
      <c r="F43" s="18">
        <f>CROWN!EH8</f>
        <v>9196</v>
      </c>
      <c r="G43" s="18">
        <f>CROWN!EI8</f>
        <v>601</v>
      </c>
      <c r="H43" s="20">
        <f>CROWN!EL8</f>
        <v>75.125</v>
      </c>
      <c r="I43" s="20">
        <f>CROWN!EM8</f>
        <v>30.05</v>
      </c>
      <c r="J43" s="19">
        <f>CROWN!EK8</f>
        <v>459.8</v>
      </c>
      <c r="K43" s="19">
        <f>CROWN!EJ8</f>
        <v>45.903494176372718</v>
      </c>
      <c r="L43" s="5">
        <f t="shared" si="0"/>
        <v>0</v>
      </c>
      <c r="M43" s="17"/>
    </row>
    <row r="44" spans="1:13" x14ac:dyDescent="0.2">
      <c r="A44" s="18" t="str">
        <f>CROWN!A9</f>
        <v>DAN WARD</v>
      </c>
      <c r="B44" s="18">
        <f>CROWN!ED9</f>
        <v>2</v>
      </c>
      <c r="C44" s="18">
        <f>CROWN!EE9</f>
        <v>1</v>
      </c>
      <c r="D44" s="18">
        <f>CROWN!EF9</f>
        <v>6</v>
      </c>
      <c r="E44" s="18">
        <f>CROWN!EG9</f>
        <v>3</v>
      </c>
      <c r="F44" s="18">
        <f>CROWN!EH9</f>
        <v>2914</v>
      </c>
      <c r="G44" s="18">
        <f>CROWN!EI9</f>
        <v>241</v>
      </c>
      <c r="H44" s="20">
        <f>CROWN!EL9</f>
        <v>120.5</v>
      </c>
      <c r="I44" s="20">
        <f>CROWN!EM9</f>
        <v>40.166666666666664</v>
      </c>
      <c r="J44" s="19">
        <f>CROWN!EK9</f>
        <v>485.66666666666669</v>
      </c>
      <c r="K44" s="19">
        <f>CROWN!EJ9</f>
        <v>36.273858921161825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5</v>
      </c>
      <c r="C45" s="18">
        <f>CROWN!EE10</f>
        <v>0</v>
      </c>
      <c r="D45" s="18">
        <f>CROWN!EF10</f>
        <v>12</v>
      </c>
      <c r="E45" s="18">
        <f>CROWN!EG10</f>
        <v>2</v>
      </c>
      <c r="F45" s="18">
        <f>CROWN!EH10</f>
        <v>5032</v>
      </c>
      <c r="G45" s="18">
        <f>CROWN!EI10</f>
        <v>338</v>
      </c>
      <c r="H45" s="20">
        <f>CROWN!EL10</f>
        <v>67.599999999999994</v>
      </c>
      <c r="I45" s="20">
        <f>CROWN!EM10</f>
        <v>28.166666666666668</v>
      </c>
      <c r="J45" s="19">
        <f>CROWN!EK10</f>
        <v>419.33333333333331</v>
      </c>
      <c r="K45" s="19">
        <f>CROWN!EJ10</f>
        <v>44.662721893491124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7</v>
      </c>
      <c r="C46" s="18">
        <f>CROWN!EE11</f>
        <v>5</v>
      </c>
      <c r="D46" s="18">
        <f>CROWN!EF11</f>
        <v>16</v>
      </c>
      <c r="E46" s="18">
        <f>CROWN!EG11</f>
        <v>10</v>
      </c>
      <c r="F46" s="18">
        <f>CROWN!EH11</f>
        <v>7587</v>
      </c>
      <c r="G46" s="18">
        <f>CROWN!EI11</f>
        <v>487</v>
      </c>
      <c r="H46" s="20">
        <f>CROWN!EL11</f>
        <v>69.571428571428569</v>
      </c>
      <c r="I46" s="20">
        <f>CROWN!EM11</f>
        <v>30.4375</v>
      </c>
      <c r="J46" s="19">
        <f>CROWN!EK11</f>
        <v>474.1875</v>
      </c>
      <c r="K46" s="19">
        <f>CROWN!EJ11</f>
        <v>46.737166324435321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10</v>
      </c>
      <c r="C50" s="18">
        <f>'JOLLY MINSTER "A"'!EE3</f>
        <v>9</v>
      </c>
      <c r="D50" s="18">
        <f>'JOLLY MINSTER "A"'!EF3</f>
        <v>21</v>
      </c>
      <c r="E50" s="18">
        <f>'JOLLY MINSTER "A"'!EG3</f>
        <v>18</v>
      </c>
      <c r="F50" s="18">
        <f>'JOLLY MINSTER "A"'!EH3</f>
        <v>10265</v>
      </c>
      <c r="G50" s="18">
        <f>'JOLLY MINSTER "A"'!EI3</f>
        <v>443</v>
      </c>
      <c r="H50" s="20">
        <f>'JOLLY MINSTER "A"'!EL3</f>
        <v>44.3</v>
      </c>
      <c r="I50" s="20">
        <f>'JOLLY MINSTER "A"'!EM3</f>
        <v>21.095238095238095</v>
      </c>
      <c r="J50" s="19">
        <f>'JOLLY MINSTER "A"'!EK3</f>
        <v>488.8095238095238</v>
      </c>
      <c r="K50" s="19">
        <f>'JOLLY MINSTER "A"'!EJ3</f>
        <v>69.514672686230256</v>
      </c>
      <c r="L50" s="5">
        <f t="shared" si="0"/>
        <v>1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10</v>
      </c>
      <c r="C51" s="18">
        <f>'JOLLY MINSTER "A"'!EE4</f>
        <v>8</v>
      </c>
      <c r="D51" s="18">
        <f>'JOLLY MINSTER "A"'!EF4</f>
        <v>24</v>
      </c>
      <c r="E51" s="18">
        <f>'JOLLY MINSTER "A"'!EG4</f>
        <v>18</v>
      </c>
      <c r="F51" s="18">
        <f>'JOLLY MINSTER "A"'!EH4</f>
        <v>11662</v>
      </c>
      <c r="G51" s="18">
        <f>'JOLLY MINSTER "A"'!EI4</f>
        <v>608</v>
      </c>
      <c r="H51" s="20">
        <f>'JOLLY MINSTER "A"'!EL4</f>
        <v>60.8</v>
      </c>
      <c r="I51" s="20">
        <f>'JOLLY MINSTER "A"'!EM4</f>
        <v>25.333333333333332</v>
      </c>
      <c r="J51" s="19">
        <f>'JOLLY MINSTER "A"'!EK4</f>
        <v>485.91666666666669</v>
      </c>
      <c r="K51" s="19">
        <f>'JOLLY MINSTER "A"'!EJ4</f>
        <v>57.54276315789474</v>
      </c>
      <c r="L51" s="5">
        <f t="shared" si="0"/>
        <v>1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4</v>
      </c>
      <c r="C52" s="18">
        <f>'JOLLY MINSTER "A"'!EE5</f>
        <v>1</v>
      </c>
      <c r="D52" s="18">
        <f>'JOLLY MINSTER "A"'!EF5</f>
        <v>10</v>
      </c>
      <c r="E52" s="18">
        <f>'JOLLY MINSTER "A"'!EG5</f>
        <v>3</v>
      </c>
      <c r="F52" s="18">
        <f>'JOLLY MINSTER "A"'!EH5</f>
        <v>4633</v>
      </c>
      <c r="G52" s="18">
        <f>'JOLLY MINSTER "A"'!EI5</f>
        <v>282</v>
      </c>
      <c r="H52" s="20">
        <f>'JOLLY MINSTER "A"'!EL5</f>
        <v>70.5</v>
      </c>
      <c r="I52" s="20">
        <f>'JOLLY MINSTER "A"'!EM5</f>
        <v>28.2</v>
      </c>
      <c r="J52" s="19">
        <f>'JOLLY MINSTER "A"'!EK5</f>
        <v>463.3</v>
      </c>
      <c r="K52" s="19">
        <f>'JOLLY MINSTER "A"'!EJ5</f>
        <v>49.287234042553195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10</v>
      </c>
      <c r="C53" s="18">
        <f>'JOLLY MINSTER "A"'!EE6</f>
        <v>5</v>
      </c>
      <c r="D53" s="18">
        <f>'JOLLY MINSTER "A"'!EF6</f>
        <v>24</v>
      </c>
      <c r="E53" s="18">
        <f>'JOLLY MINSTER "A"'!EG6</f>
        <v>11</v>
      </c>
      <c r="F53" s="18">
        <f>'JOLLY MINSTER "A"'!EH6</f>
        <v>11112</v>
      </c>
      <c r="G53" s="18">
        <f>'JOLLY MINSTER "A"'!EI6</f>
        <v>695</v>
      </c>
      <c r="H53" s="20">
        <f>'JOLLY MINSTER "A"'!EL6</f>
        <v>69.5</v>
      </c>
      <c r="I53" s="20">
        <f>'JOLLY MINSTER "A"'!EM6</f>
        <v>28.958333333333332</v>
      </c>
      <c r="J53" s="19">
        <f>'JOLLY MINSTER "A"'!EK6</f>
        <v>463</v>
      </c>
      <c r="K53" s="19">
        <f>'JOLLY MINSTER "A"'!EJ6</f>
        <v>47.965467625899279</v>
      </c>
      <c r="L53" s="5">
        <f t="shared" si="0"/>
        <v>1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8</v>
      </c>
      <c r="C54" s="18">
        <f>'JOLLY MINSTER "A"'!EE7</f>
        <v>4</v>
      </c>
      <c r="D54" s="18">
        <f>'JOLLY MINSTER "A"'!EF7</f>
        <v>21</v>
      </c>
      <c r="E54" s="18">
        <f>'JOLLY MINSTER "A"'!EG7</f>
        <v>10</v>
      </c>
      <c r="F54" s="18">
        <f>'JOLLY MINSTER "A"'!EH7</f>
        <v>10068</v>
      </c>
      <c r="G54" s="18">
        <f>'JOLLY MINSTER "A"'!EI7</f>
        <v>782</v>
      </c>
      <c r="H54" s="20">
        <f>'JOLLY MINSTER "A"'!EL7</f>
        <v>97.75</v>
      </c>
      <c r="I54" s="20">
        <f>'JOLLY MINSTER "A"'!EM7</f>
        <v>37.238095238095241</v>
      </c>
      <c r="J54" s="19">
        <f>'JOLLY MINSTER "A"'!EK7</f>
        <v>479.42857142857144</v>
      </c>
      <c r="K54" s="19">
        <f>'JOLLY MINSTER "A"'!EJ7</f>
        <v>38.624040920716112</v>
      </c>
      <c r="L54" s="5">
        <f t="shared" si="0"/>
        <v>0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12</v>
      </c>
      <c r="C55" s="18">
        <f>'JOLLY MINSTER "A"'!EE8</f>
        <v>8</v>
      </c>
      <c r="D55" s="18">
        <f>'JOLLY MINSTER "A"'!EF8</f>
        <v>26</v>
      </c>
      <c r="E55" s="18">
        <f>'JOLLY MINSTER "A"'!EG8</f>
        <v>16</v>
      </c>
      <c r="F55" s="18">
        <f>'JOLLY MINSTER "A"'!EH8</f>
        <v>11969</v>
      </c>
      <c r="G55" s="18">
        <f>'JOLLY MINSTER "A"'!EI8</f>
        <v>670</v>
      </c>
      <c r="H55" s="20">
        <f>'JOLLY MINSTER "A"'!EL8</f>
        <v>55.833333333333336</v>
      </c>
      <c r="I55" s="20">
        <f>'JOLLY MINSTER "A"'!EM8</f>
        <v>25.76923076923077</v>
      </c>
      <c r="J55" s="19">
        <f>'JOLLY MINSTER "A"'!EK8</f>
        <v>460.34615384615387</v>
      </c>
      <c r="K55" s="19">
        <f>'JOLLY MINSTER "A"'!EJ8</f>
        <v>53.592537313432828</v>
      </c>
      <c r="L55" s="5">
        <f t="shared" si="0"/>
        <v>1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11</v>
      </c>
      <c r="C56" s="18">
        <f>'JOLLY MINSTER "A"'!EE9</f>
        <v>6</v>
      </c>
      <c r="D56" s="18">
        <f>'JOLLY MINSTER "A"'!EF9</f>
        <v>30</v>
      </c>
      <c r="E56" s="18">
        <f>'JOLLY MINSTER "A"'!EG9</f>
        <v>16</v>
      </c>
      <c r="F56" s="18">
        <f>'JOLLY MINSTER "A"'!EH9</f>
        <v>14450</v>
      </c>
      <c r="G56" s="18">
        <f>'JOLLY MINSTER "A"'!EI9</f>
        <v>850</v>
      </c>
      <c r="H56" s="20">
        <f>'JOLLY MINSTER "A"'!EL9</f>
        <v>77.272727272727266</v>
      </c>
      <c r="I56" s="20">
        <f>'JOLLY MINSTER "A"'!EM9</f>
        <v>28.333333333333332</v>
      </c>
      <c r="J56" s="19">
        <f>'JOLLY MINSTER "A"'!EK9</f>
        <v>481.66666666666669</v>
      </c>
      <c r="K56" s="19">
        <f>'JOLLY MINSTER "A"'!EJ9</f>
        <v>51</v>
      </c>
      <c r="L56" s="5">
        <f t="shared" si="0"/>
        <v>1</v>
      </c>
      <c r="M56" s="17"/>
    </row>
    <row r="57" spans="1:13" x14ac:dyDescent="0.2">
      <c r="A57" s="18" t="str">
        <f>'JOLLY MINSTER "A"'!A10</f>
        <v>NILE GOTT</v>
      </c>
      <c r="B57" s="18">
        <f>'JOLLY MINSTER "A"'!ED10</f>
        <v>2</v>
      </c>
      <c r="C57" s="18">
        <f>'JOLLY MINSTER "A"'!EE10</f>
        <v>1</v>
      </c>
      <c r="D57" s="18">
        <f>'JOLLY MINSTER "A"'!EF10</f>
        <v>6</v>
      </c>
      <c r="E57" s="18">
        <f>'JOLLY MINSTER "A"'!EG10</f>
        <v>3</v>
      </c>
      <c r="F57" s="18">
        <f>'JOLLY MINSTER "A"'!EH10</f>
        <v>2960</v>
      </c>
      <c r="G57" s="18">
        <f>'JOLLY MINSTER "A"'!EI10</f>
        <v>163</v>
      </c>
      <c r="H57" s="20">
        <f>'JOLLY MINSTER "A"'!EL10</f>
        <v>81.5</v>
      </c>
      <c r="I57" s="20">
        <f>'JOLLY MINSTER "A"'!EM10</f>
        <v>27.166666666666668</v>
      </c>
      <c r="J57" s="19">
        <f>'JOLLY MINSTER "A"'!EK10</f>
        <v>493.33333333333331</v>
      </c>
      <c r="K57" s="19">
        <f>'JOLLY MINSTER "A"'!EJ10</f>
        <v>54.478527607361968</v>
      </c>
      <c r="L57" s="5">
        <f t="shared" si="0"/>
        <v>0</v>
      </c>
      <c r="M57" s="17"/>
    </row>
    <row r="58" spans="1:13" x14ac:dyDescent="0.2">
      <c r="A58" s="18" t="str">
        <f>'JOLLY MINSTER "A"'!A11</f>
        <v>MAXWELL HEADLAM</v>
      </c>
      <c r="B58" s="18">
        <f>'JOLLY MINSTER "A"'!ED11</f>
        <v>5</v>
      </c>
      <c r="C58" s="18">
        <f>'JOLLY MINSTER "A"'!EE11</f>
        <v>4</v>
      </c>
      <c r="D58" s="18">
        <f>'JOLLY MINSTER "A"'!EF11</f>
        <v>13</v>
      </c>
      <c r="E58" s="18">
        <f>'JOLLY MINSTER "A"'!EG11</f>
        <v>8</v>
      </c>
      <c r="F58" s="18">
        <f>'JOLLY MINSTER "A"'!EH11</f>
        <v>5997</v>
      </c>
      <c r="G58" s="18">
        <f>'JOLLY MINSTER "A"'!EI11</f>
        <v>363</v>
      </c>
      <c r="H58" s="20">
        <f>'JOLLY MINSTER "A"'!EL11</f>
        <v>72.599999999999994</v>
      </c>
      <c r="I58" s="20">
        <f>'JOLLY MINSTER "A"'!EM11</f>
        <v>27.923076923076923</v>
      </c>
      <c r="J58" s="19">
        <f>'JOLLY MINSTER "A"'!EK11</f>
        <v>461.30769230769232</v>
      </c>
      <c r="K58" s="19">
        <f>'JOLLY MINSTER "A"'!EJ11</f>
        <v>49.561983471074385</v>
      </c>
      <c r="L58" s="5">
        <f t="shared" si="0"/>
        <v>0</v>
      </c>
      <c r="M58" s="17"/>
    </row>
    <row r="59" spans="1:13" x14ac:dyDescent="0.2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x14ac:dyDescent="0.2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13</v>
      </c>
      <c r="C62" s="18">
        <f>'JOLLY MINSTER "B"'!EE3</f>
        <v>10</v>
      </c>
      <c r="D62" s="18">
        <f>'JOLLY MINSTER "B"'!EF3</f>
        <v>30</v>
      </c>
      <c r="E62" s="18">
        <f>'JOLLY MINSTER "B"'!EG3</f>
        <v>21</v>
      </c>
      <c r="F62" s="18">
        <f>'JOLLY MINSTER "B"'!EH3</f>
        <v>14417</v>
      </c>
      <c r="G62" s="18">
        <f>'JOLLY MINSTER "B"'!EI3</f>
        <v>822</v>
      </c>
      <c r="H62" s="20">
        <f>'JOLLY MINSTER "B"'!EL3</f>
        <v>63.230769230769234</v>
      </c>
      <c r="I62" s="20">
        <f>'JOLLY MINSTER "B"'!EM3</f>
        <v>27.4</v>
      </c>
      <c r="J62" s="19">
        <f>'JOLLY MINSTER "B"'!EK3</f>
        <v>480.56666666666666</v>
      </c>
      <c r="K62" s="19">
        <f>'JOLLY MINSTER "B"'!EJ3</f>
        <v>52.616788321167888</v>
      </c>
      <c r="L62" s="5">
        <f t="shared" si="0"/>
        <v>1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9</v>
      </c>
      <c r="C63" s="18">
        <f>'JOLLY MINSTER "B"'!EE4</f>
        <v>5</v>
      </c>
      <c r="D63" s="18">
        <f>'JOLLY MINSTER "B"'!EF4</f>
        <v>22</v>
      </c>
      <c r="E63" s="18">
        <f>'JOLLY MINSTER "B"'!EG4</f>
        <v>11</v>
      </c>
      <c r="F63" s="18">
        <f>'JOLLY MINSTER "B"'!EH4</f>
        <v>10073</v>
      </c>
      <c r="G63" s="18">
        <f>'JOLLY MINSTER "B"'!EI4</f>
        <v>689</v>
      </c>
      <c r="H63" s="20">
        <f>'JOLLY MINSTER "B"'!EL4</f>
        <v>76.555555555555557</v>
      </c>
      <c r="I63" s="20">
        <f>'JOLLY MINSTER "B"'!EM4</f>
        <v>31.318181818181817</v>
      </c>
      <c r="J63" s="19">
        <f>'JOLLY MINSTER "B"'!EK4</f>
        <v>457.86363636363637</v>
      </c>
      <c r="K63" s="19">
        <f>'JOLLY MINSTER "B"'!EJ4</f>
        <v>43.859216255442668</v>
      </c>
      <c r="L63" s="5">
        <f t="shared" si="0"/>
        <v>0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13</v>
      </c>
      <c r="C64" s="18">
        <f>'JOLLY MINSTER "B"'!EE5</f>
        <v>4</v>
      </c>
      <c r="D64" s="18">
        <f>'JOLLY MINSTER "B"'!EF5</f>
        <v>34</v>
      </c>
      <c r="E64" s="18">
        <f>'JOLLY MINSTER "B"'!EG5</f>
        <v>13</v>
      </c>
      <c r="F64" s="18">
        <f>'JOLLY MINSTER "B"'!EH5</f>
        <v>15512</v>
      </c>
      <c r="G64" s="18">
        <f>'JOLLY MINSTER "B"'!EI5</f>
        <v>1099</v>
      </c>
      <c r="H64" s="20">
        <f>'JOLLY MINSTER "B"'!EL5</f>
        <v>84.538461538461533</v>
      </c>
      <c r="I64" s="20">
        <f>'JOLLY MINSTER "B"'!EM5</f>
        <v>32.323529411764703</v>
      </c>
      <c r="J64" s="19">
        <f>'JOLLY MINSTER "B"'!EK5</f>
        <v>456.23529411764707</v>
      </c>
      <c r="K64" s="19">
        <f>'JOLLY MINSTER "B"'!EJ5</f>
        <v>42.34394904458599</v>
      </c>
      <c r="L64" s="5">
        <f t="shared" si="0"/>
        <v>1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13</v>
      </c>
      <c r="C65" s="18">
        <f>'JOLLY MINSTER "B"'!EE6</f>
        <v>10</v>
      </c>
      <c r="D65" s="18">
        <f>'JOLLY MINSTER "B"'!EF6</f>
        <v>29</v>
      </c>
      <c r="E65" s="18">
        <f>'JOLLY MINSTER "B"'!EG6</f>
        <v>22</v>
      </c>
      <c r="F65" s="18">
        <f>'JOLLY MINSTER "B"'!EH6</f>
        <v>14307</v>
      </c>
      <c r="G65" s="18">
        <f>'JOLLY MINSTER "B"'!EI6</f>
        <v>743</v>
      </c>
      <c r="H65" s="20">
        <f>'JOLLY MINSTER "B"'!EL6</f>
        <v>57.153846153846153</v>
      </c>
      <c r="I65" s="20">
        <f>'JOLLY MINSTER "B"'!EM6</f>
        <v>25.620689655172413</v>
      </c>
      <c r="J65" s="19">
        <f>'JOLLY MINSTER "B"'!EK6</f>
        <v>493.34482758620692</v>
      </c>
      <c r="K65" s="19">
        <f>'JOLLY MINSTER "B"'!EJ6</f>
        <v>57.767160161507405</v>
      </c>
      <c r="L65" s="5">
        <f t="shared" si="0"/>
        <v>1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10</v>
      </c>
      <c r="C66" s="18">
        <f>'JOLLY MINSTER "B"'!EE7</f>
        <v>0</v>
      </c>
      <c r="D66" s="18">
        <f>'JOLLY MINSTER "B"'!EF7</f>
        <v>22</v>
      </c>
      <c r="E66" s="18">
        <f>'JOLLY MINSTER "B"'!EG7</f>
        <v>2</v>
      </c>
      <c r="F66" s="18">
        <f>'JOLLY MINSTER "B"'!EH7</f>
        <v>8468</v>
      </c>
      <c r="G66" s="18">
        <f>'JOLLY MINSTER "B"'!EI7</f>
        <v>705</v>
      </c>
      <c r="H66" s="20">
        <f>'JOLLY MINSTER "B"'!EL7</f>
        <v>70.5</v>
      </c>
      <c r="I66" s="20">
        <f>'JOLLY MINSTER "B"'!EM7</f>
        <v>32.045454545454547</v>
      </c>
      <c r="J66" s="19">
        <f>'JOLLY MINSTER "B"'!EK7</f>
        <v>384.90909090909093</v>
      </c>
      <c r="K66" s="19">
        <f>'JOLLY MINSTER "B"'!EJ7</f>
        <v>36.034042553191483</v>
      </c>
      <c r="L66" s="5">
        <f t="shared" si="0"/>
        <v>1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11</v>
      </c>
      <c r="C67" s="18">
        <f>'JOLLY MINSTER "B"'!EE8</f>
        <v>1</v>
      </c>
      <c r="D67" s="18">
        <f>'JOLLY MINSTER "B"'!EF8</f>
        <v>25</v>
      </c>
      <c r="E67" s="18">
        <f>'JOLLY MINSTER "B"'!EG8</f>
        <v>4</v>
      </c>
      <c r="F67" s="18">
        <f>'JOLLY MINSTER "B"'!EH8</f>
        <v>10819</v>
      </c>
      <c r="G67" s="18">
        <f>'JOLLY MINSTER "B"'!EI8</f>
        <v>721</v>
      </c>
      <c r="H67" s="20">
        <f>'JOLLY MINSTER "B"'!EL8</f>
        <v>65.545454545454547</v>
      </c>
      <c r="I67" s="20">
        <f>'JOLLY MINSTER "B"'!EM8</f>
        <v>28.84</v>
      </c>
      <c r="J67" s="19">
        <f>'JOLLY MINSTER "B"'!EK8</f>
        <v>432.76</v>
      </c>
      <c r="K67" s="19">
        <f>'JOLLY MINSTER "B"'!EJ8</f>
        <v>45.016643550624131</v>
      </c>
      <c r="L67" s="5">
        <f t="shared" ref="L67:L118" si="1">IF(B67&gt;=10,1,0)</f>
        <v>1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 t="str">
        <f>'JOLLY MINSTER "B"'!A10</f>
        <v>TRACY ANDERSON</v>
      </c>
      <c r="B69" s="18">
        <f>'JOLLY MINSTER "B"'!ED10</f>
        <v>1</v>
      </c>
      <c r="C69" s="18">
        <f>'JOLLY MINSTER "B"'!EE10</f>
        <v>1</v>
      </c>
      <c r="D69" s="18">
        <f>'JOLLY MINSTER "B"'!EF10</f>
        <v>3</v>
      </c>
      <c r="E69" s="18">
        <f>'JOLLY MINSTER "B"'!EG10</f>
        <v>2</v>
      </c>
      <c r="F69" s="18">
        <f>'JOLLY MINSTER "B"'!EH10</f>
        <v>1483</v>
      </c>
      <c r="G69" s="18">
        <f>'JOLLY MINSTER "B"'!EI10</f>
        <v>161</v>
      </c>
      <c r="H69" s="20">
        <f>'JOLLY MINSTER "B"'!EL10</f>
        <v>161</v>
      </c>
      <c r="I69" s="20">
        <f>'JOLLY MINSTER "B"'!EM10</f>
        <v>53.666666666666664</v>
      </c>
      <c r="J69" s="19">
        <f>'JOLLY MINSTER "B"'!EK10</f>
        <v>494.33333333333331</v>
      </c>
      <c r="K69" s="19">
        <f>'JOLLY MINSTER "B"'!EJ10</f>
        <v>27.633540372670808</v>
      </c>
      <c r="L69" s="5">
        <f t="shared" si="1"/>
        <v>0</v>
      </c>
      <c r="M69" s="17"/>
    </row>
    <row r="70" spans="1:13" x14ac:dyDescent="0.2">
      <c r="A70" s="18" t="str">
        <f>'JOLLY MINSTER "B"'!A11</f>
        <v>C. SMITH</v>
      </c>
      <c r="B70" s="18">
        <f>'JOLLY MINSTER "B"'!ED11</f>
        <v>1</v>
      </c>
      <c r="C70" s="18">
        <f>'JOLLY MINSTER "B"'!EE11</f>
        <v>1</v>
      </c>
      <c r="D70" s="18">
        <f>'JOLLY MINSTER "B"'!EF11</f>
        <v>2</v>
      </c>
      <c r="E70" s="18">
        <f>'JOLLY MINSTER "B"'!EG11</f>
        <v>2</v>
      </c>
      <c r="F70" s="18">
        <f>'JOLLY MINSTER "B"'!EH11</f>
        <v>1002</v>
      </c>
      <c r="G70" s="18">
        <f>'JOLLY MINSTER "B"'!EI11</f>
        <v>59</v>
      </c>
      <c r="H70" s="20">
        <f>'JOLLY MINSTER "B"'!EL11</f>
        <v>59</v>
      </c>
      <c r="I70" s="20">
        <f>'JOLLY MINSTER "B"'!EM11</f>
        <v>29.5</v>
      </c>
      <c r="J70" s="19">
        <f>'JOLLY MINSTER "B"'!EK11</f>
        <v>501</v>
      </c>
      <c r="K70" s="19">
        <f>'JOLLY MINSTER "B"'!EJ11</f>
        <v>50.949152542372879</v>
      </c>
      <c r="L70" s="5">
        <f t="shared" si="1"/>
        <v>0</v>
      </c>
      <c r="M70" s="17"/>
    </row>
    <row r="71" spans="1:13" x14ac:dyDescent="0.2">
      <c r="A71" s="18" t="str">
        <f>'JOLLY MINSTER "B"'!A12</f>
        <v>C. TOWMAN</v>
      </c>
      <c r="B71" s="18">
        <f>'JOLLY MINSTER "B"'!ED12</f>
        <v>1</v>
      </c>
      <c r="C71" s="18">
        <f>'JOLLY MINSTER "B"'!EE12</f>
        <v>0</v>
      </c>
      <c r="D71" s="18">
        <f>'JOLLY MINSTER "B"'!EF12</f>
        <v>2</v>
      </c>
      <c r="E71" s="18">
        <f>'JOLLY MINSTER "B"'!EG12</f>
        <v>0</v>
      </c>
      <c r="F71" s="18">
        <f>'JOLLY MINSTER "B"'!EH12</f>
        <v>726</v>
      </c>
      <c r="G71" s="18">
        <f>'JOLLY MINSTER "B"'!EI12</f>
        <v>54</v>
      </c>
      <c r="H71" s="20">
        <f>'JOLLY MINSTER "B"'!EL12</f>
        <v>54</v>
      </c>
      <c r="I71" s="20">
        <f>'JOLLY MINSTER "B"'!EM12</f>
        <v>27</v>
      </c>
      <c r="J71" s="19">
        <f>'JOLLY MINSTER "B"'!EK12</f>
        <v>363</v>
      </c>
      <c r="K71" s="19">
        <f>'JOLLY MINSTER "B"'!EJ12</f>
        <v>40.333333333333336</v>
      </c>
      <c r="L71" s="5">
        <f t="shared" si="1"/>
        <v>0</v>
      </c>
      <c r="M71" s="17"/>
    </row>
    <row r="72" spans="1:13" x14ac:dyDescent="0.2">
      <c r="A72" s="18" t="str">
        <f>'JOLLY MINSTER "B"'!A13</f>
        <v>ALEX SINCLAIRE (2)</v>
      </c>
      <c r="B72" s="18">
        <f>'JOLLY MINSTER "B"'!ED13</f>
        <v>5</v>
      </c>
      <c r="C72" s="18">
        <f>'JOLLY MINSTER "B"'!EE13</f>
        <v>2</v>
      </c>
      <c r="D72" s="18">
        <f>'JOLLY MINSTER "B"'!EF13</f>
        <v>14</v>
      </c>
      <c r="E72" s="18">
        <f>'JOLLY MINSTER "B"'!EG13</f>
        <v>7</v>
      </c>
      <c r="F72" s="18">
        <f>'JOLLY MINSTER "B"'!EH13</f>
        <v>6714</v>
      </c>
      <c r="G72" s="18">
        <f>'JOLLY MINSTER "B"'!EI13</f>
        <v>402</v>
      </c>
      <c r="H72" s="20">
        <f>'JOLLY MINSTER "B"'!EL13</f>
        <v>80.400000000000006</v>
      </c>
      <c r="I72" s="20">
        <f>'JOLLY MINSTER "B"'!EM13</f>
        <v>28.714285714285715</v>
      </c>
      <c r="J72" s="19">
        <f>'JOLLY MINSTER "B"'!EK13</f>
        <v>479.57142857142856</v>
      </c>
      <c r="K72" s="19">
        <f>'JOLLY MINSTER "B"'!EJ13</f>
        <v>50.104477611940297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13</v>
      </c>
      <c r="C74" s="18">
        <f>'WORKMENS CLUB "A"'!EE3</f>
        <v>2</v>
      </c>
      <c r="D74" s="18">
        <f>'WORKMENS CLUB "A"'!EF3</f>
        <v>32</v>
      </c>
      <c r="E74" s="18">
        <f>'WORKMENS CLUB "A"'!EG3</f>
        <v>8</v>
      </c>
      <c r="F74" s="18">
        <f>'WORKMENS CLUB "A"'!EH3</f>
        <v>14483</v>
      </c>
      <c r="G74" s="18">
        <f>'WORKMENS CLUB "A"'!EI3</f>
        <v>898</v>
      </c>
      <c r="H74" s="20">
        <f>'WORKMENS CLUB "A"'!EL3</f>
        <v>69.07692307692308</v>
      </c>
      <c r="I74" s="20">
        <f>'WORKMENS CLUB "A"'!EM3</f>
        <v>28.0625</v>
      </c>
      <c r="J74" s="19">
        <f>'WORKMENS CLUB "A"'!EK3</f>
        <v>452.59375</v>
      </c>
      <c r="K74" s="19">
        <f>'WORKMENS CLUB "A"'!EJ3</f>
        <v>48.384187082405347</v>
      </c>
      <c r="L74" s="5">
        <f t="shared" si="1"/>
        <v>1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11</v>
      </c>
      <c r="C75" s="18">
        <f>'WORKMENS CLUB "A"'!EE4</f>
        <v>5</v>
      </c>
      <c r="D75" s="18">
        <f>'WORKMENS CLUB "A"'!EF4</f>
        <v>27</v>
      </c>
      <c r="E75" s="18">
        <f>'WORKMENS CLUB "A"'!EG4</f>
        <v>13</v>
      </c>
      <c r="F75" s="18">
        <f>'WORKMENS CLUB "A"'!EH4</f>
        <v>12584</v>
      </c>
      <c r="G75" s="18">
        <f>'WORKMENS CLUB "A"'!EI4</f>
        <v>778</v>
      </c>
      <c r="H75" s="20">
        <f>'WORKMENS CLUB "A"'!EL4</f>
        <v>70.727272727272734</v>
      </c>
      <c r="I75" s="20">
        <f>'WORKMENS CLUB "A"'!EM4</f>
        <v>28.814814814814813</v>
      </c>
      <c r="J75" s="19">
        <f>'WORKMENS CLUB "A"'!EK4</f>
        <v>466.07407407407408</v>
      </c>
      <c r="K75" s="19">
        <f>'WORKMENS CLUB "A"'!EJ4</f>
        <v>48.524421593830333</v>
      </c>
      <c r="L75" s="5">
        <f t="shared" si="1"/>
        <v>1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6</v>
      </c>
      <c r="C76" s="18">
        <f>'WORKMENS CLUB "A"'!EE5</f>
        <v>2</v>
      </c>
      <c r="D76" s="18">
        <f>'WORKMENS CLUB "A"'!EF5</f>
        <v>13</v>
      </c>
      <c r="E76" s="18">
        <f>'WORKMENS CLUB "A"'!EG5</f>
        <v>5</v>
      </c>
      <c r="F76" s="18">
        <f>'WORKMENS CLUB "A"'!EH5</f>
        <v>5843</v>
      </c>
      <c r="G76" s="18">
        <f>'WORKMENS CLUB "A"'!EI5</f>
        <v>417</v>
      </c>
      <c r="H76" s="20">
        <f>'WORKMENS CLUB "A"'!EL5</f>
        <v>69.5</v>
      </c>
      <c r="I76" s="20">
        <f>'WORKMENS CLUB "A"'!EM5</f>
        <v>32.07692307692308</v>
      </c>
      <c r="J76" s="19">
        <f>'WORKMENS CLUB "A"'!EK5</f>
        <v>449.46153846153845</v>
      </c>
      <c r="K76" s="19">
        <f>'WORKMENS CLUB "A"'!EJ5</f>
        <v>42.035971223021583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9</v>
      </c>
      <c r="C78" s="18">
        <f>'WORKMENS CLUB "A"'!EE7</f>
        <v>6</v>
      </c>
      <c r="D78" s="18">
        <f>'WORKMENS CLUB "A"'!EF7</f>
        <v>25</v>
      </c>
      <c r="E78" s="18">
        <f>'WORKMENS CLUB "A"'!EG7</f>
        <v>15</v>
      </c>
      <c r="F78" s="18">
        <f>'WORKMENS CLUB "A"'!EH7</f>
        <v>12040</v>
      </c>
      <c r="G78" s="18">
        <f>'WORKMENS CLUB "A"'!EI7</f>
        <v>712</v>
      </c>
      <c r="H78" s="20">
        <f>'WORKMENS CLUB "A"'!EL7</f>
        <v>79.111111111111114</v>
      </c>
      <c r="I78" s="20">
        <f>'WORKMENS CLUB "A"'!EM7</f>
        <v>28.48</v>
      </c>
      <c r="J78" s="19">
        <f>'WORKMENS CLUB "A"'!EK7</f>
        <v>481.6</v>
      </c>
      <c r="K78" s="19">
        <f>'WORKMENS CLUB "A"'!EJ7</f>
        <v>50.730337078651687</v>
      </c>
      <c r="L78" s="5">
        <f t="shared" si="1"/>
        <v>0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12</v>
      </c>
      <c r="C79" s="18">
        <f>'WORKMENS CLUB "A"'!EE8</f>
        <v>6</v>
      </c>
      <c r="D79" s="18">
        <f>'WORKMENS CLUB "A"'!EF8</f>
        <v>27</v>
      </c>
      <c r="E79" s="18">
        <f>'WORKMENS CLUB "A"'!EG8</f>
        <v>12</v>
      </c>
      <c r="F79" s="18">
        <f>'WORKMENS CLUB "A"'!EH8</f>
        <v>12897</v>
      </c>
      <c r="G79" s="18">
        <f>'WORKMENS CLUB "A"'!EI8</f>
        <v>908</v>
      </c>
      <c r="H79" s="20">
        <f>'WORKMENS CLUB "A"'!EL8</f>
        <v>75.666666666666671</v>
      </c>
      <c r="I79" s="20">
        <f>'WORKMENS CLUB "A"'!EM8</f>
        <v>33.629629629629626</v>
      </c>
      <c r="J79" s="19">
        <f>'WORKMENS CLUB "A"'!EK8</f>
        <v>477.66666666666669</v>
      </c>
      <c r="K79" s="19">
        <f>'WORKMENS CLUB "A"'!EJ8</f>
        <v>42.61123348017621</v>
      </c>
      <c r="L79" s="5">
        <f t="shared" si="1"/>
        <v>1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1</v>
      </c>
      <c r="C80" s="18">
        <f>'WORKMENS CLUB "A"'!EE9</f>
        <v>0</v>
      </c>
      <c r="D80" s="18">
        <f>'WORKMENS CLUB "A"'!EF9</f>
        <v>2</v>
      </c>
      <c r="E80" s="18">
        <f>'WORKMENS CLUB "A"'!EG9</f>
        <v>0</v>
      </c>
      <c r="F80" s="18">
        <f>'WORKMENS CLUB "A"'!EH9</f>
        <v>676</v>
      </c>
      <c r="G80" s="18">
        <f>'WORKMENS CLUB "A"'!EI9</f>
        <v>51</v>
      </c>
      <c r="H80" s="20">
        <f>'WORKMENS CLUB "A"'!EL9</f>
        <v>51</v>
      </c>
      <c r="I80" s="20">
        <f>'WORKMENS CLUB "A"'!EM9</f>
        <v>25.5</v>
      </c>
      <c r="J80" s="19">
        <f>'WORKMENS CLUB "A"'!EK9</f>
        <v>338</v>
      </c>
      <c r="K80" s="19">
        <f>'WORKMENS CLUB "A"'!EJ9</f>
        <v>39.764705882352942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5</v>
      </c>
      <c r="C81" s="18">
        <f>'WORKMENS CLUB "A"'!EE10</f>
        <v>1</v>
      </c>
      <c r="D81" s="18">
        <f>'WORKMENS CLUB "A"'!EF10</f>
        <v>11</v>
      </c>
      <c r="E81" s="18">
        <f>'WORKMENS CLUB "A"'!EG10</f>
        <v>3</v>
      </c>
      <c r="F81" s="18">
        <f>'WORKMENS CLUB "A"'!EH10</f>
        <v>4985</v>
      </c>
      <c r="G81" s="18">
        <f>'WORKMENS CLUB "A"'!EI10</f>
        <v>341</v>
      </c>
      <c r="H81" s="20">
        <f>'WORKMENS CLUB "A"'!EL10</f>
        <v>68.2</v>
      </c>
      <c r="I81" s="20">
        <f>'WORKMENS CLUB "A"'!EM10</f>
        <v>31</v>
      </c>
      <c r="J81" s="19">
        <f>'WORKMENS CLUB "A"'!EK10</f>
        <v>453.18181818181819</v>
      </c>
      <c r="K81" s="19">
        <f>'WORKMENS CLUB "A"'!EJ10</f>
        <v>43.856304985337246</v>
      </c>
      <c r="L81" s="5">
        <f t="shared" si="1"/>
        <v>0</v>
      </c>
      <c r="M81" s="17"/>
    </row>
    <row r="82" spans="1:13" x14ac:dyDescent="0.2">
      <c r="A82" s="18" t="str">
        <f>'WORKMENS CLUB "A"'!A11</f>
        <v>G. HORSMAN</v>
      </c>
      <c r="B82" s="18">
        <f>'WORKMENS CLUB "A"'!ED11</f>
        <v>3</v>
      </c>
      <c r="C82" s="18">
        <f>'WORKMENS CLUB "A"'!EE11</f>
        <v>1</v>
      </c>
      <c r="D82" s="18">
        <f>'WORKMENS CLUB "A"'!EF11</f>
        <v>6</v>
      </c>
      <c r="E82" s="18">
        <f>'WORKMENS CLUB "A"'!EG11</f>
        <v>2</v>
      </c>
      <c r="F82" s="18">
        <f>'WORKMENS CLUB "A"'!EH11</f>
        <v>2786</v>
      </c>
      <c r="G82" s="18">
        <f>'WORKMENS CLUB "A"'!EI11</f>
        <v>210</v>
      </c>
      <c r="H82" s="20">
        <f>'WORKMENS CLUB "A"'!EL11</f>
        <v>70</v>
      </c>
      <c r="I82" s="20">
        <f>'WORKMENS CLUB "A"'!EM11</f>
        <v>35</v>
      </c>
      <c r="J82" s="19">
        <f>'WORKMENS CLUB "A"'!EK11</f>
        <v>464.33333333333331</v>
      </c>
      <c r="K82" s="19">
        <f>'WORKMENS CLUB "A"'!EJ11</f>
        <v>39.800000000000004</v>
      </c>
      <c r="L82" s="5">
        <f t="shared" si="1"/>
        <v>0</v>
      </c>
      <c r="M82" s="17"/>
    </row>
    <row r="83" spans="1:13" x14ac:dyDescent="0.2">
      <c r="A83" s="18" t="str">
        <f>'WORKMENS CLUB "A"'!A12</f>
        <v>KIAN WHITING (2)</v>
      </c>
      <c r="B83" s="18">
        <f>'WORKMENS CLUB "A"'!ED12</f>
        <v>3</v>
      </c>
      <c r="C83" s="18">
        <f>'WORKMENS CLUB "A"'!EE12</f>
        <v>0</v>
      </c>
      <c r="D83" s="18">
        <f>'WORKMENS CLUB "A"'!EF12</f>
        <v>7</v>
      </c>
      <c r="E83" s="18">
        <f>'WORKMENS CLUB "A"'!EG12</f>
        <v>1</v>
      </c>
      <c r="F83" s="18">
        <f>'WORKMENS CLUB "A"'!EH12</f>
        <v>3165</v>
      </c>
      <c r="G83" s="18">
        <f>'WORKMENS CLUB "A"'!EI12</f>
        <v>189</v>
      </c>
      <c r="H83" s="20">
        <f>'WORKMENS CLUB "A"'!EL12</f>
        <v>63</v>
      </c>
      <c r="I83" s="20">
        <f>'WORKMENS CLUB "A"'!EM12</f>
        <v>27</v>
      </c>
      <c r="J83" s="19">
        <f>'WORKMENS CLUB "A"'!EK12</f>
        <v>452.14285714285717</v>
      </c>
      <c r="K83" s="19">
        <f>'WORKMENS CLUB "A"'!EJ12</f>
        <v>50.238095238095241</v>
      </c>
      <c r="L83" s="5">
        <f t="shared" si="1"/>
        <v>0</v>
      </c>
      <c r="M83" s="17"/>
    </row>
    <row r="84" spans="1:13" x14ac:dyDescent="0.2">
      <c r="A84" s="18" t="str">
        <f>'WORKMENS CLUB "A"'!A13</f>
        <v>LEO GOODALL</v>
      </c>
      <c r="B84" s="18">
        <f>'WORKMENS CLUB "A"'!ED13</f>
        <v>9</v>
      </c>
      <c r="C84" s="18">
        <f>'WORKMENS CLUB "A"'!EE13</f>
        <v>4</v>
      </c>
      <c r="D84" s="18">
        <f>'WORKMENS CLUB "A"'!EF13</f>
        <v>22</v>
      </c>
      <c r="E84" s="18">
        <f>'WORKMENS CLUB "A"'!EG13</f>
        <v>10</v>
      </c>
      <c r="F84" s="18">
        <f>'WORKMENS CLUB "A"'!EH13</f>
        <v>10561</v>
      </c>
      <c r="G84" s="18">
        <f>'WORKMENS CLUB "A"'!EI13</f>
        <v>645</v>
      </c>
      <c r="H84" s="20">
        <f>'WORKMENS CLUB "A"'!EL13</f>
        <v>71.666666666666671</v>
      </c>
      <c r="I84" s="20">
        <f>'WORKMENS CLUB "A"'!EM13</f>
        <v>29.318181818181817</v>
      </c>
      <c r="J84" s="19">
        <f>'WORKMENS CLUB "A"'!EK13</f>
        <v>480.04545454545456</v>
      </c>
      <c r="K84" s="19">
        <f>'WORKMENS CLUB "A"'!EJ13</f>
        <v>49.120930232558145</v>
      </c>
      <c r="L84" s="5">
        <f t="shared" si="1"/>
        <v>0</v>
      </c>
      <c r="M84" s="17"/>
    </row>
    <row r="85" spans="1:13" x14ac:dyDescent="0.2">
      <c r="A85" s="18" t="str">
        <f>'WORKMENS CLUB "A"'!A14</f>
        <v>WAYNE GRIFFITHS</v>
      </c>
      <c r="B85" s="18">
        <f>'WORKMENS CLUB "A"'!ED14</f>
        <v>4</v>
      </c>
      <c r="C85" s="18">
        <f>'WORKMENS CLUB "A"'!EE14</f>
        <v>1</v>
      </c>
      <c r="D85" s="18">
        <f>'WORKMENS CLUB "A"'!EF14</f>
        <v>8</v>
      </c>
      <c r="E85" s="18">
        <f>'WORKMENS CLUB "A"'!EG14</f>
        <v>2</v>
      </c>
      <c r="F85" s="18">
        <f>'WORKMENS CLUB "A"'!EH14</f>
        <v>3582</v>
      </c>
      <c r="G85" s="18">
        <f>'WORKMENS CLUB "A"'!EI14</f>
        <v>316</v>
      </c>
      <c r="H85" s="20">
        <f>'WORKMENS CLUB "A"'!EL14</f>
        <v>79</v>
      </c>
      <c r="I85" s="20">
        <f>'WORKMENS CLUB "A"'!EM14</f>
        <v>39.5</v>
      </c>
      <c r="J85" s="19">
        <f>'WORKMENS CLUB "A"'!EK14</f>
        <v>447.75</v>
      </c>
      <c r="K85" s="19">
        <f>'WORKMENS CLUB "A"'!EJ14</f>
        <v>34.006329113924046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11</v>
      </c>
      <c r="C86" s="18">
        <f>'WORKMENS CLUB "B"'!EE3</f>
        <v>4</v>
      </c>
      <c r="D86" s="18">
        <f>'WORKMENS CLUB "B"'!EF3</f>
        <v>26</v>
      </c>
      <c r="E86" s="18">
        <f>'WORKMENS CLUB "B"'!EG3</f>
        <v>10</v>
      </c>
      <c r="F86" s="18">
        <f>'WORKMENS CLUB "B"'!EH3</f>
        <v>12414</v>
      </c>
      <c r="G86" s="18">
        <f>'WORKMENS CLUB "B"'!EI3</f>
        <v>806</v>
      </c>
      <c r="H86" s="20">
        <f>'WORKMENS CLUB "B"'!EL3</f>
        <v>73.272727272727266</v>
      </c>
      <c r="I86" s="20">
        <f>'WORKMENS CLUB "B"'!EM3</f>
        <v>31</v>
      </c>
      <c r="J86" s="19">
        <f>'WORKMENS CLUB "B"'!EK3</f>
        <v>477.46153846153845</v>
      </c>
      <c r="K86" s="19">
        <f>'WORKMENS CLUB "B"'!EJ3</f>
        <v>46.205955334987593</v>
      </c>
      <c r="L86" s="5">
        <f t="shared" si="1"/>
        <v>1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11</v>
      </c>
      <c r="C87" s="18">
        <f>'WORKMENS CLUB "B"'!EE4</f>
        <v>3</v>
      </c>
      <c r="D87" s="18">
        <f>'WORKMENS CLUB "B"'!EF4</f>
        <v>25</v>
      </c>
      <c r="E87" s="18">
        <f>'WORKMENS CLUB "B"'!EG4</f>
        <v>7</v>
      </c>
      <c r="F87" s="18">
        <f>'WORKMENS CLUB "B"'!EH4</f>
        <v>11003</v>
      </c>
      <c r="G87" s="18">
        <f>'WORKMENS CLUB "B"'!EI4</f>
        <v>885</v>
      </c>
      <c r="H87" s="20">
        <f>'WORKMENS CLUB "B"'!EL4</f>
        <v>80.454545454545453</v>
      </c>
      <c r="I87" s="20">
        <f>'WORKMENS CLUB "B"'!EM4</f>
        <v>35.4</v>
      </c>
      <c r="J87" s="19">
        <f>'WORKMENS CLUB "B"'!EK4</f>
        <v>440.12</v>
      </c>
      <c r="K87" s="19">
        <f>'WORKMENS CLUB "B"'!EJ4</f>
        <v>37.298305084745763</v>
      </c>
      <c r="L87" s="5">
        <f t="shared" si="1"/>
        <v>1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12</v>
      </c>
      <c r="C88" s="18">
        <f>'WORKMENS CLUB "B"'!EE5</f>
        <v>6</v>
      </c>
      <c r="D88" s="18">
        <f>'WORKMENS CLUB "B"'!EF5</f>
        <v>29</v>
      </c>
      <c r="E88" s="18">
        <f>'WORKMENS CLUB "B"'!EG5</f>
        <v>15</v>
      </c>
      <c r="F88" s="18">
        <f>'WORKMENS CLUB "B"'!EH5</f>
        <v>13354</v>
      </c>
      <c r="G88" s="18">
        <f>'WORKMENS CLUB "B"'!EI5</f>
        <v>891</v>
      </c>
      <c r="H88" s="20">
        <f>'WORKMENS CLUB "B"'!EL5</f>
        <v>74.25</v>
      </c>
      <c r="I88" s="20">
        <f>'WORKMENS CLUB "B"'!EM5</f>
        <v>30.724137931034484</v>
      </c>
      <c r="J88" s="19">
        <f>'WORKMENS CLUB "B"'!EK5</f>
        <v>460.48275862068965</v>
      </c>
      <c r="K88" s="19">
        <f>'WORKMENS CLUB "B"'!EJ5</f>
        <v>44.962962962962962</v>
      </c>
      <c r="L88" s="5">
        <f t="shared" si="1"/>
        <v>1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13</v>
      </c>
      <c r="C90" s="18">
        <f>'WORKMENS CLUB "B"'!EE7</f>
        <v>10</v>
      </c>
      <c r="D90" s="18">
        <f>'WORKMENS CLUB "B"'!EF7</f>
        <v>30</v>
      </c>
      <c r="E90" s="18">
        <f>'WORKMENS CLUB "B"'!EG7</f>
        <v>20</v>
      </c>
      <c r="F90" s="18">
        <f>'WORKMENS CLUB "B"'!EH7</f>
        <v>14556</v>
      </c>
      <c r="G90" s="18">
        <f>'WORKMENS CLUB "B"'!EI7</f>
        <v>845</v>
      </c>
      <c r="H90" s="20">
        <f>'WORKMENS CLUB "B"'!EL7</f>
        <v>65</v>
      </c>
      <c r="I90" s="20">
        <f>'WORKMENS CLUB "B"'!EM7</f>
        <v>28.166666666666668</v>
      </c>
      <c r="J90" s="19">
        <f>'WORKMENS CLUB "B"'!EK7</f>
        <v>485.2</v>
      </c>
      <c r="K90" s="19">
        <f>'WORKMENS CLUB "B"'!EJ7</f>
        <v>51.678106508875743</v>
      </c>
      <c r="L90" s="5">
        <f t="shared" si="1"/>
        <v>1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4</v>
      </c>
      <c r="C93" s="18">
        <f>'WORKMENS CLUB "B"'!EE10</f>
        <v>0</v>
      </c>
      <c r="D93" s="18">
        <f>'WORKMENS CLUB "B"'!EF10</f>
        <v>10</v>
      </c>
      <c r="E93" s="18">
        <f>'WORKMENS CLUB "B"'!EG10</f>
        <v>2</v>
      </c>
      <c r="F93" s="18">
        <f>'WORKMENS CLUB "B"'!EH10</f>
        <v>4260</v>
      </c>
      <c r="G93" s="18">
        <f>'WORKMENS CLUB "B"'!EI10</f>
        <v>319</v>
      </c>
      <c r="H93" s="20">
        <f>'WORKMENS CLUB "B"'!EL10</f>
        <v>79.75</v>
      </c>
      <c r="I93" s="20">
        <f>'WORKMENS CLUB "B"'!EM10</f>
        <v>31.9</v>
      </c>
      <c r="J93" s="19">
        <f>'WORKMENS CLUB "B"'!EK10</f>
        <v>426</v>
      </c>
      <c r="K93" s="19">
        <f>'WORKMENS CLUB "B"'!EJ10</f>
        <v>40.062695924764888</v>
      </c>
      <c r="L93" s="5">
        <f t="shared" si="1"/>
        <v>0</v>
      </c>
      <c r="M93" s="17"/>
    </row>
    <row r="94" spans="1:13" x14ac:dyDescent="0.2">
      <c r="A94" s="18" t="str">
        <f>'WORKMENS CLUB "B"'!A11</f>
        <v>MATHEW LOFTUS</v>
      </c>
      <c r="B94" s="18">
        <f>'WORKMENS CLUB "B"'!ED11</f>
        <v>11</v>
      </c>
      <c r="C94" s="18">
        <f>'WORKMENS CLUB "B"'!EE11</f>
        <v>4</v>
      </c>
      <c r="D94" s="18">
        <f>'WORKMENS CLUB "B"'!EF11</f>
        <v>27</v>
      </c>
      <c r="E94" s="18">
        <f>'WORKMENS CLUB "B"'!EG11</f>
        <v>11</v>
      </c>
      <c r="F94" s="18">
        <f>'WORKMENS CLUB "B"'!EH11</f>
        <v>13096</v>
      </c>
      <c r="G94" s="18">
        <f>'WORKMENS CLUB "B"'!EI11</f>
        <v>971</v>
      </c>
      <c r="H94" s="20">
        <f>'WORKMENS CLUB "B"'!EL11</f>
        <v>88.272727272727266</v>
      </c>
      <c r="I94" s="20">
        <f>'WORKMENS CLUB "B"'!EM11</f>
        <v>35.962962962962962</v>
      </c>
      <c r="J94" s="19">
        <f>'WORKMENS CLUB "B"'!EK11</f>
        <v>485.03703703703701</v>
      </c>
      <c r="K94" s="19">
        <f>'WORKMENS CLUB "B"'!EJ11</f>
        <v>40.461380020597318</v>
      </c>
      <c r="L94" s="5">
        <f t="shared" si="1"/>
        <v>1</v>
      </c>
      <c r="M94" s="17"/>
    </row>
    <row r="95" spans="1:13" x14ac:dyDescent="0.2">
      <c r="A95" s="18" t="str">
        <f>'WORKMENS CLUB "B"'!A12</f>
        <v>LEE PARSLEY</v>
      </c>
      <c r="B95" s="18">
        <f>'WORKMENS CLUB "B"'!ED12</f>
        <v>6</v>
      </c>
      <c r="C95" s="18">
        <f>'WORKMENS CLUB "B"'!EE12</f>
        <v>0</v>
      </c>
      <c r="D95" s="18">
        <f>'WORKMENS CLUB "B"'!EF12</f>
        <v>16</v>
      </c>
      <c r="E95" s="18">
        <f>'WORKMENS CLUB "B"'!EG12</f>
        <v>4</v>
      </c>
      <c r="F95" s="18">
        <f>'WORKMENS CLUB "B"'!EH12</f>
        <v>6631</v>
      </c>
      <c r="G95" s="18">
        <f>'WORKMENS CLUB "B"'!EI12</f>
        <v>480</v>
      </c>
      <c r="H95" s="20">
        <f>'WORKMENS CLUB "B"'!EL12</f>
        <v>80</v>
      </c>
      <c r="I95" s="20">
        <f>'WORKMENS CLUB "B"'!EM12</f>
        <v>30</v>
      </c>
      <c r="J95" s="19">
        <f>'WORKMENS CLUB "B"'!EK12</f>
        <v>414.4375</v>
      </c>
      <c r="K95" s="19">
        <f>'WORKMENS CLUB "B"'!EJ12</f>
        <v>41.443750000000001</v>
      </c>
      <c r="L95" s="5">
        <f t="shared" si="1"/>
        <v>0</v>
      </c>
      <c r="M95" s="17"/>
    </row>
    <row r="96" spans="1:13" x14ac:dyDescent="0.2">
      <c r="A96" s="18" t="str">
        <f>'WORKMENS CLUB "B"'!A13</f>
        <v>JOE HUTCHINSON</v>
      </c>
      <c r="B96" s="18">
        <f>'WORKMENS CLUB "B"'!ED13</f>
        <v>3</v>
      </c>
      <c r="C96" s="18">
        <f>'WORKMENS CLUB "B"'!EE13</f>
        <v>1</v>
      </c>
      <c r="D96" s="18">
        <f>'WORKMENS CLUB "B"'!EF13</f>
        <v>7</v>
      </c>
      <c r="E96" s="18">
        <f>'WORKMENS CLUB "B"'!EG13</f>
        <v>2</v>
      </c>
      <c r="F96" s="18">
        <f>'WORKMENS CLUB "B"'!EH13</f>
        <v>2615</v>
      </c>
      <c r="G96" s="18">
        <f>'WORKMENS CLUB "B"'!EI13</f>
        <v>180</v>
      </c>
      <c r="H96" s="20">
        <f>'WORKMENS CLUB "B"'!EL13</f>
        <v>60</v>
      </c>
      <c r="I96" s="20">
        <f>'WORKMENS CLUB "B"'!EM13</f>
        <v>25.714285714285715</v>
      </c>
      <c r="J96" s="19">
        <f>'WORKMENS CLUB "B"'!EK13</f>
        <v>373.57142857142856</v>
      </c>
      <c r="K96" s="19">
        <f>'WORKMENS CLUB "B"'!EJ13</f>
        <v>43.583333333333336</v>
      </c>
      <c r="L96" s="5">
        <f t="shared" si="1"/>
        <v>0</v>
      </c>
      <c r="M96" s="17"/>
    </row>
    <row r="97" spans="1:13" x14ac:dyDescent="0.2">
      <c r="A97" s="18" t="str">
        <f>'WORKMENS CLUB "B"'!A14</f>
        <v>ANDREAS (2)</v>
      </c>
      <c r="B97" s="18">
        <f>'WORKMENS CLUB "B"'!ED14</f>
        <v>4</v>
      </c>
      <c r="C97" s="18">
        <f>'WORKMENS CLUB "B"'!EE14</f>
        <v>4</v>
      </c>
      <c r="D97" s="18">
        <f>'WORKMENS CLUB "B"'!EF14</f>
        <v>11</v>
      </c>
      <c r="E97" s="18">
        <f>'WORKMENS CLUB "B"'!EG14</f>
        <v>8</v>
      </c>
      <c r="F97" s="18">
        <f>'WORKMENS CLUB "B"'!EH14</f>
        <v>5436</v>
      </c>
      <c r="G97" s="18">
        <f>'WORKMENS CLUB "B"'!EI14</f>
        <v>308</v>
      </c>
      <c r="H97" s="20">
        <f>'WORKMENS CLUB "B"'!EL14</f>
        <v>77</v>
      </c>
      <c r="I97" s="20">
        <f>'WORKMENS CLUB "B"'!EM14</f>
        <v>28</v>
      </c>
      <c r="J97" s="19">
        <f>'WORKMENS CLUB "B"'!EK14</f>
        <v>494.18181818181819</v>
      </c>
      <c r="K97" s="19">
        <f>'WORKMENS CLUB "B"'!EJ14</f>
        <v>52.94805194805194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7</v>
      </c>
      <c r="C99" s="18">
        <f>'MASONS ARMS'!EE4</f>
        <v>4</v>
      </c>
      <c r="D99" s="18">
        <f>'MASONS ARMS'!EF4</f>
        <v>15</v>
      </c>
      <c r="E99" s="18">
        <f>'MASONS ARMS'!EG4</f>
        <v>8</v>
      </c>
      <c r="F99" s="18">
        <f>'MASONS ARMS'!EH4</f>
        <v>6908</v>
      </c>
      <c r="G99" s="18">
        <f>'MASONS ARMS'!EI4</f>
        <v>394</v>
      </c>
      <c r="H99" s="20">
        <f>'MASONS ARMS'!EL4</f>
        <v>56.285714285714285</v>
      </c>
      <c r="I99" s="20">
        <f>'MASONS ARMS'!EM4</f>
        <v>26.266666666666666</v>
      </c>
      <c r="J99" s="19">
        <f>'MASONS ARMS'!EK4</f>
        <v>460.53333333333336</v>
      </c>
      <c r="K99" s="19">
        <f>'MASONS ARMS'!EJ4</f>
        <v>52.598984771573598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7</v>
      </c>
      <c r="C100" s="18">
        <f>'MASONS ARMS'!EE5</f>
        <v>2</v>
      </c>
      <c r="D100" s="18">
        <f>'MASONS ARMS'!EF5</f>
        <v>17</v>
      </c>
      <c r="E100" s="18">
        <f>'MASONS ARMS'!EG5</f>
        <v>5</v>
      </c>
      <c r="F100" s="18">
        <f>'MASONS ARMS'!EH5</f>
        <v>7978</v>
      </c>
      <c r="G100" s="18">
        <f>'MASONS ARMS'!EI5</f>
        <v>437</v>
      </c>
      <c r="H100" s="20">
        <f>'MASONS ARMS'!EL5</f>
        <v>62.428571428571431</v>
      </c>
      <c r="I100" s="20">
        <f>'MASONS ARMS'!EM5</f>
        <v>25.705882352941178</v>
      </c>
      <c r="J100" s="19">
        <f>'MASONS ARMS'!EK5</f>
        <v>469.29411764705884</v>
      </c>
      <c r="K100" s="19">
        <f>'MASONS ARMS'!EJ5</f>
        <v>54.768878718535476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6</v>
      </c>
      <c r="C101" s="18">
        <f>'MASONS ARMS'!EE6</f>
        <v>5</v>
      </c>
      <c r="D101" s="18">
        <f>'MASONS ARMS'!EF6</f>
        <v>15</v>
      </c>
      <c r="E101" s="18">
        <f>'MASONS ARMS'!EG6</f>
        <v>11</v>
      </c>
      <c r="F101" s="18">
        <f>'MASONS ARMS'!EH6</f>
        <v>7231</v>
      </c>
      <c r="G101" s="18">
        <f>'MASONS ARMS'!EI6</f>
        <v>446</v>
      </c>
      <c r="H101" s="20">
        <f>'MASONS ARMS'!EL6</f>
        <v>74.333333333333329</v>
      </c>
      <c r="I101" s="20">
        <f>'MASONS ARMS'!EM6</f>
        <v>29.733333333333334</v>
      </c>
      <c r="J101" s="19">
        <f>'MASONS ARMS'!EK6</f>
        <v>482.06666666666666</v>
      </c>
      <c r="K101" s="19">
        <f>'MASONS ARMS'!EJ6</f>
        <v>48.639013452914796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4</v>
      </c>
      <c r="C102" s="18">
        <f>'MASONS ARMS'!EE7</f>
        <v>2</v>
      </c>
      <c r="D102" s="18">
        <f>'MASONS ARMS'!EF7</f>
        <v>10</v>
      </c>
      <c r="E102" s="18">
        <f>'MASONS ARMS'!EG7</f>
        <v>5</v>
      </c>
      <c r="F102" s="18">
        <f>'MASONS ARMS'!EH7</f>
        <v>4868</v>
      </c>
      <c r="G102" s="18">
        <f>'MASONS ARMS'!EI7</f>
        <v>276</v>
      </c>
      <c r="H102" s="20">
        <f>'MASONS ARMS'!EL7</f>
        <v>69</v>
      </c>
      <c r="I102" s="20">
        <f>'MASONS ARMS'!EM7</f>
        <v>27.6</v>
      </c>
      <c r="J102" s="19">
        <f>'MASONS ARMS'!EK7</f>
        <v>486.8</v>
      </c>
      <c r="K102" s="19">
        <f>'MASONS ARMS'!EJ7</f>
        <v>52.913043478260867</v>
      </c>
      <c r="L102" s="5">
        <f t="shared" si="1"/>
        <v>0</v>
      </c>
      <c r="M102" s="17"/>
    </row>
    <row r="103" spans="1:13" x14ac:dyDescent="0.2">
      <c r="A103" s="18">
        <f>'MASONS ARMS'!A8</f>
        <v>0</v>
      </c>
      <c r="B103" s="18">
        <f>'MASONS ARMS'!ED8</f>
        <v>0</v>
      </c>
      <c r="C103" s="18">
        <f>'MASONS ARMS'!EE8</f>
        <v>0</v>
      </c>
      <c r="D103" s="18">
        <f>'MASONS ARMS'!EF8</f>
        <v>0</v>
      </c>
      <c r="E103" s="18">
        <f>'MASONS ARMS'!EG8</f>
        <v>0</v>
      </c>
      <c r="F103" s="18">
        <f>'MASONS ARMS'!EH8</f>
        <v>0</v>
      </c>
      <c r="G103" s="18">
        <f>'MASONS ARMS'!EI8</f>
        <v>0</v>
      </c>
      <c r="H103" s="20">
        <f>'MASONS ARMS'!EL8</f>
        <v>0</v>
      </c>
      <c r="I103" s="20">
        <f>'MASONS ARMS'!EM8</f>
        <v>0</v>
      </c>
      <c r="J103" s="19">
        <f>'MASONS ARMS'!EK8</f>
        <v>0</v>
      </c>
      <c r="K103" s="19">
        <f>'MASONS ARMS'!EJ8</f>
        <v>0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3</v>
      </c>
      <c r="C106" s="18">
        <f>'MASONS ARMS'!EE11</f>
        <v>0</v>
      </c>
      <c r="D106" s="18">
        <f>'MASONS ARMS'!EF11</f>
        <v>9</v>
      </c>
      <c r="E106" s="18">
        <f>'MASONS ARMS'!EG11</f>
        <v>3</v>
      </c>
      <c r="F106" s="18">
        <f>'MASONS ARMS'!EH11</f>
        <v>4354</v>
      </c>
      <c r="G106" s="18">
        <f>'MASONS ARMS'!EI11</f>
        <v>284</v>
      </c>
      <c r="H106" s="20">
        <f>'MASONS ARMS'!EL11</f>
        <v>94.666666666666671</v>
      </c>
      <c r="I106" s="20">
        <f>'MASONS ARMS'!EM11</f>
        <v>31.555555555555557</v>
      </c>
      <c r="J106" s="19">
        <f>'MASONS ARMS'!EK11</f>
        <v>483.77777777777777</v>
      </c>
      <c r="K106" s="19">
        <f>'MASONS ARMS'!EJ11</f>
        <v>45.992957746478872</v>
      </c>
      <c r="L106" s="5">
        <f t="shared" si="1"/>
        <v>0</v>
      </c>
      <c r="M106" s="17"/>
    </row>
    <row r="107" spans="1:13" x14ac:dyDescent="0.2">
      <c r="A107" s="18" t="str">
        <f>'MASONS ARMS'!A12</f>
        <v>CHRIS WIDDOWSON</v>
      </c>
      <c r="B107" s="18">
        <f>'MASONS ARMS'!ED12</f>
        <v>5</v>
      </c>
      <c r="C107" s="18">
        <f>'MASONS ARMS'!EE12</f>
        <v>1</v>
      </c>
      <c r="D107" s="18">
        <f>'MASONS ARMS'!EF12</f>
        <v>11</v>
      </c>
      <c r="E107" s="18">
        <f>'MASONS ARMS'!EG12</f>
        <v>3</v>
      </c>
      <c r="F107" s="18">
        <f>'MASONS ARMS'!EH12</f>
        <v>4820</v>
      </c>
      <c r="G107" s="18">
        <f>'MASONS ARMS'!EI12</f>
        <v>348</v>
      </c>
      <c r="H107" s="20">
        <f>'MASONS ARMS'!EL12</f>
        <v>69.599999999999994</v>
      </c>
      <c r="I107" s="20">
        <f>'MASONS ARMS'!EM12</f>
        <v>31.636363636363637</v>
      </c>
      <c r="J107" s="19">
        <f>'MASONS ARMS'!EK12</f>
        <v>438.18181818181819</v>
      </c>
      <c r="K107" s="19">
        <f>'MASONS ARMS'!EJ12</f>
        <v>41.551724137931032</v>
      </c>
      <c r="L107" s="5">
        <f t="shared" si="1"/>
        <v>0</v>
      </c>
      <c r="M107" s="17"/>
    </row>
    <row r="108" spans="1:13" x14ac:dyDescent="0.2">
      <c r="A108" s="18" t="str">
        <f>'MASONS ARMS'!A13</f>
        <v>IAN POWELL</v>
      </c>
      <c r="B108" s="18">
        <f>'MASONS ARMS'!ED13</f>
        <v>4</v>
      </c>
      <c r="C108" s="18">
        <f>'MASONS ARMS'!EE13</f>
        <v>0</v>
      </c>
      <c r="D108" s="18">
        <f>'MASONS ARMS'!EF13</f>
        <v>9</v>
      </c>
      <c r="E108" s="18">
        <f>'MASONS ARMS'!EG13</f>
        <v>1</v>
      </c>
      <c r="F108" s="18">
        <f>'MASONS ARMS'!EH13</f>
        <v>3892</v>
      </c>
      <c r="G108" s="18">
        <f>'MASONS ARMS'!EI13</f>
        <v>309</v>
      </c>
      <c r="H108" s="20">
        <f>'MASONS ARMS'!EL13</f>
        <v>77.25</v>
      </c>
      <c r="I108" s="20">
        <f>'MASONS ARMS'!EM13</f>
        <v>34.333333333333336</v>
      </c>
      <c r="J108" s="19">
        <f>'MASONS ARMS'!EK13</f>
        <v>432.44444444444446</v>
      </c>
      <c r="K108" s="19">
        <f>'MASONS ARMS'!EJ13</f>
        <v>37.786407766990287</v>
      </c>
      <c r="L108" s="5">
        <f t="shared" si="1"/>
        <v>0</v>
      </c>
      <c r="M108" s="17"/>
    </row>
    <row r="109" spans="1:13" x14ac:dyDescent="0.2">
      <c r="A109" s="18" t="str">
        <f>'MASONS ARMS'!A14</f>
        <v>SHARON ENGLAND</v>
      </c>
      <c r="B109" s="18">
        <f>'MASONS ARMS'!ED14</f>
        <v>2</v>
      </c>
      <c r="C109" s="18">
        <f>'MASONS ARMS'!EE14</f>
        <v>0</v>
      </c>
      <c r="D109" s="18">
        <f>'MASONS ARMS'!EF14</f>
        <v>5</v>
      </c>
      <c r="E109" s="18">
        <f>'MASONS ARMS'!EG14</f>
        <v>1</v>
      </c>
      <c r="F109" s="18">
        <f>'MASONS ARMS'!EH14</f>
        <v>2370</v>
      </c>
      <c r="G109" s="18">
        <f>'MASONS ARMS'!EI14</f>
        <v>199</v>
      </c>
      <c r="H109" s="20">
        <f>'MASONS ARMS'!EL14</f>
        <v>99.5</v>
      </c>
      <c r="I109" s="20">
        <f>'MASONS ARMS'!EM14</f>
        <v>39.799999999999997</v>
      </c>
      <c r="J109" s="19">
        <f>'MASONS ARMS'!EK14</f>
        <v>474</v>
      </c>
      <c r="K109" s="19">
        <f>'MASONS ARMS'!EJ14</f>
        <v>35.7286432160804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154</v>
      </c>
      <c r="C2" s="18">
        <v>13</v>
      </c>
      <c r="D2" s="20">
        <v>57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158</v>
      </c>
      <c r="C3" s="18">
        <v>12</v>
      </c>
      <c r="D3" s="20">
        <v>45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2</v>
      </c>
      <c r="B4" s="18" t="s">
        <v>149</v>
      </c>
      <c r="C4" s="18">
        <v>10</v>
      </c>
      <c r="D4" s="20">
        <v>45</v>
      </c>
      <c r="E4" s="23"/>
      <c r="F4" s="13">
        <f t="shared" ref="F4:F67" si="1">IF(D4=D3,A3,G4)</f>
        <v>2</v>
      </c>
      <c r="G4" s="12">
        <f t="shared" ref="G4:G67" si="2">SUM(G3+1)</f>
        <v>3</v>
      </c>
    </row>
    <row r="5" spans="1:9" x14ac:dyDescent="0.2">
      <c r="A5" s="17">
        <f t="shared" si="0"/>
        <v>2</v>
      </c>
      <c r="B5" s="18" t="s">
        <v>237</v>
      </c>
      <c r="C5" s="18">
        <v>13</v>
      </c>
      <c r="D5" s="20">
        <v>45</v>
      </c>
      <c r="E5" s="23"/>
      <c r="F5" s="13">
        <f t="shared" si="1"/>
        <v>2</v>
      </c>
      <c r="G5" s="12">
        <f t="shared" si="2"/>
        <v>4</v>
      </c>
    </row>
    <row r="6" spans="1:9" x14ac:dyDescent="0.2">
      <c r="A6" s="17">
        <f t="shared" si="0"/>
        <v>5</v>
      </c>
      <c r="B6" s="18" t="s">
        <v>151</v>
      </c>
      <c r="C6" s="18">
        <v>11</v>
      </c>
      <c r="D6" s="20">
        <v>44</v>
      </c>
      <c r="E6" s="23"/>
      <c r="F6" s="13">
        <f t="shared" si="1"/>
        <v>5</v>
      </c>
      <c r="G6" s="12">
        <f t="shared" si="2"/>
        <v>5</v>
      </c>
    </row>
    <row r="7" spans="1:9" x14ac:dyDescent="0.2">
      <c r="A7" s="17">
        <f t="shared" si="0"/>
        <v>5</v>
      </c>
      <c r="B7" s="18" t="s">
        <v>153</v>
      </c>
      <c r="C7" s="18">
        <v>13</v>
      </c>
      <c r="D7" s="20">
        <v>44</v>
      </c>
      <c r="E7" s="23"/>
      <c r="F7" s="13">
        <f t="shared" si="1"/>
        <v>5</v>
      </c>
      <c r="G7" s="12">
        <f t="shared" si="2"/>
        <v>6</v>
      </c>
    </row>
    <row r="8" spans="1:9" x14ac:dyDescent="0.2">
      <c r="A8" s="17">
        <f t="shared" si="0"/>
        <v>7</v>
      </c>
      <c r="B8" s="18" t="s">
        <v>164</v>
      </c>
      <c r="C8" s="18">
        <v>13</v>
      </c>
      <c r="D8" s="20">
        <v>43</v>
      </c>
      <c r="E8" s="23"/>
      <c r="F8" s="13">
        <f t="shared" si="1"/>
        <v>7</v>
      </c>
      <c r="G8" s="12">
        <f t="shared" si="2"/>
        <v>7</v>
      </c>
    </row>
    <row r="9" spans="1:9" x14ac:dyDescent="0.2">
      <c r="A9" s="17">
        <f t="shared" si="0"/>
        <v>8</v>
      </c>
      <c r="B9" s="18" t="s">
        <v>147</v>
      </c>
      <c r="C9" s="18">
        <v>10</v>
      </c>
      <c r="D9" s="20">
        <v>41</v>
      </c>
      <c r="E9" s="23"/>
      <c r="F9" s="13">
        <f t="shared" si="1"/>
        <v>8</v>
      </c>
      <c r="G9" s="12">
        <f t="shared" si="2"/>
        <v>8</v>
      </c>
    </row>
    <row r="10" spans="1:9" x14ac:dyDescent="0.2">
      <c r="A10" s="17">
        <f t="shared" si="0"/>
        <v>8</v>
      </c>
      <c r="B10" s="18" t="s">
        <v>185</v>
      </c>
      <c r="C10" s="18">
        <v>13</v>
      </c>
      <c r="D10" s="20">
        <v>41</v>
      </c>
      <c r="E10" s="23"/>
      <c r="F10" s="13">
        <f t="shared" si="1"/>
        <v>8</v>
      </c>
      <c r="G10" s="12">
        <f t="shared" si="2"/>
        <v>9</v>
      </c>
    </row>
    <row r="11" spans="1:9" x14ac:dyDescent="0.2">
      <c r="A11" s="17">
        <f t="shared" si="0"/>
        <v>10</v>
      </c>
      <c r="B11" s="18" t="s">
        <v>141</v>
      </c>
      <c r="C11" s="18">
        <v>12</v>
      </c>
      <c r="D11" s="20">
        <v>39</v>
      </c>
      <c r="E11" s="23"/>
      <c r="F11" s="13">
        <f t="shared" si="1"/>
        <v>10</v>
      </c>
      <c r="G11" s="12">
        <f t="shared" si="2"/>
        <v>10</v>
      </c>
    </row>
    <row r="12" spans="1:9" x14ac:dyDescent="0.2">
      <c r="A12" s="17">
        <f t="shared" si="0"/>
        <v>11</v>
      </c>
      <c r="B12" s="18" t="s">
        <v>180</v>
      </c>
      <c r="C12" s="18">
        <v>13</v>
      </c>
      <c r="D12" s="20">
        <v>37</v>
      </c>
      <c r="E12" s="23"/>
      <c r="F12" s="13">
        <f t="shared" si="1"/>
        <v>11</v>
      </c>
      <c r="G12" s="12">
        <f t="shared" si="2"/>
        <v>11</v>
      </c>
    </row>
    <row r="13" spans="1:9" x14ac:dyDescent="0.2">
      <c r="A13" s="17">
        <f t="shared" si="0"/>
        <v>12</v>
      </c>
      <c r="B13" s="18" t="s">
        <v>162</v>
      </c>
      <c r="C13" s="18">
        <v>11</v>
      </c>
      <c r="D13" s="20">
        <v>36</v>
      </c>
      <c r="E13" s="23"/>
      <c r="F13" s="13">
        <f t="shared" si="1"/>
        <v>12</v>
      </c>
      <c r="G13" s="12">
        <f t="shared" si="2"/>
        <v>12</v>
      </c>
    </row>
    <row r="14" spans="1:9" x14ac:dyDescent="0.2">
      <c r="A14" s="17">
        <f t="shared" si="0"/>
        <v>12</v>
      </c>
      <c r="B14" s="18" t="s">
        <v>165</v>
      </c>
      <c r="C14" s="18">
        <v>13</v>
      </c>
      <c r="D14" s="20">
        <v>36</v>
      </c>
      <c r="E14" s="23"/>
      <c r="F14" s="13">
        <f t="shared" si="1"/>
        <v>12</v>
      </c>
      <c r="G14" s="12">
        <f t="shared" si="2"/>
        <v>13</v>
      </c>
    </row>
    <row r="15" spans="1:9" x14ac:dyDescent="0.2">
      <c r="A15" s="17">
        <f t="shared" si="0"/>
        <v>12</v>
      </c>
      <c r="B15" s="18" t="s">
        <v>191</v>
      </c>
      <c r="C15" s="18">
        <v>13</v>
      </c>
      <c r="D15" s="20">
        <v>36</v>
      </c>
      <c r="E15" s="23"/>
      <c r="F15" s="13">
        <f t="shared" si="1"/>
        <v>12</v>
      </c>
      <c r="G15" s="12">
        <f t="shared" si="2"/>
        <v>14</v>
      </c>
    </row>
    <row r="16" spans="1:9" x14ac:dyDescent="0.2">
      <c r="A16" s="17">
        <f t="shared" si="0"/>
        <v>15</v>
      </c>
      <c r="B16" s="18" t="s">
        <v>195</v>
      </c>
      <c r="C16" s="18">
        <v>13</v>
      </c>
      <c r="D16" s="20">
        <v>35</v>
      </c>
      <c r="E16" s="23"/>
      <c r="F16" s="13">
        <f t="shared" si="1"/>
        <v>15</v>
      </c>
      <c r="G16" s="12">
        <f t="shared" si="2"/>
        <v>15</v>
      </c>
    </row>
    <row r="17" spans="1:7" x14ac:dyDescent="0.2">
      <c r="A17" s="17">
        <f t="shared" si="0"/>
        <v>16</v>
      </c>
      <c r="B17" s="18" t="s">
        <v>142</v>
      </c>
      <c r="C17" s="18">
        <v>11</v>
      </c>
      <c r="D17" s="20">
        <v>33</v>
      </c>
      <c r="E17" s="23"/>
      <c r="F17" s="13">
        <f t="shared" si="1"/>
        <v>16</v>
      </c>
      <c r="G17" s="12">
        <f t="shared" si="2"/>
        <v>16</v>
      </c>
    </row>
    <row r="18" spans="1:7" x14ac:dyDescent="0.2">
      <c r="A18" s="17">
        <f t="shared" si="0"/>
        <v>17</v>
      </c>
      <c r="B18" s="18" t="s">
        <v>145</v>
      </c>
      <c r="C18" s="18">
        <v>11</v>
      </c>
      <c r="D18" s="20">
        <v>32</v>
      </c>
      <c r="E18" s="23"/>
      <c r="F18" s="13">
        <f t="shared" si="1"/>
        <v>17</v>
      </c>
      <c r="G18" s="12">
        <f t="shared" si="2"/>
        <v>17</v>
      </c>
    </row>
    <row r="19" spans="1:7" x14ac:dyDescent="0.2">
      <c r="A19" s="17">
        <f t="shared" si="0"/>
        <v>18</v>
      </c>
      <c r="B19" s="18" t="s">
        <v>155</v>
      </c>
      <c r="C19" s="18">
        <v>9</v>
      </c>
      <c r="D19" s="20">
        <v>31</v>
      </c>
      <c r="E19" s="23"/>
      <c r="F19" s="13">
        <f t="shared" si="1"/>
        <v>18</v>
      </c>
      <c r="G19" s="12">
        <f t="shared" si="2"/>
        <v>18</v>
      </c>
    </row>
    <row r="20" spans="1:7" x14ac:dyDescent="0.2">
      <c r="A20" s="17">
        <f t="shared" si="0"/>
        <v>19</v>
      </c>
      <c r="B20" s="18" t="s">
        <v>146</v>
      </c>
      <c r="C20" s="18">
        <v>11</v>
      </c>
      <c r="D20" s="20">
        <v>30</v>
      </c>
      <c r="E20" s="23"/>
      <c r="F20" s="13">
        <f t="shared" si="1"/>
        <v>19</v>
      </c>
      <c r="G20" s="12">
        <f t="shared" si="2"/>
        <v>19</v>
      </c>
    </row>
    <row r="21" spans="1:7" x14ac:dyDescent="0.2">
      <c r="A21" s="17">
        <f t="shared" si="0"/>
        <v>20</v>
      </c>
      <c r="B21" s="18" t="s">
        <v>184</v>
      </c>
      <c r="C21" s="18">
        <v>12</v>
      </c>
      <c r="D21" s="20">
        <v>29</v>
      </c>
      <c r="E21" s="23"/>
      <c r="F21" s="13">
        <f t="shared" si="1"/>
        <v>20</v>
      </c>
      <c r="G21" s="12">
        <f t="shared" si="2"/>
        <v>20</v>
      </c>
    </row>
    <row r="22" spans="1:7" x14ac:dyDescent="0.2">
      <c r="A22" s="17">
        <f t="shared" si="0"/>
        <v>21</v>
      </c>
      <c r="B22" s="18" t="s">
        <v>152</v>
      </c>
      <c r="C22" s="18">
        <v>13</v>
      </c>
      <c r="D22" s="20">
        <v>28</v>
      </c>
      <c r="E22" s="23"/>
      <c r="F22" s="13">
        <f t="shared" si="1"/>
        <v>21</v>
      </c>
      <c r="G22" s="12">
        <f t="shared" si="2"/>
        <v>21</v>
      </c>
    </row>
    <row r="23" spans="1:7" x14ac:dyDescent="0.2">
      <c r="A23" s="17">
        <f t="shared" si="0"/>
        <v>21</v>
      </c>
      <c r="B23" s="18" t="s">
        <v>144</v>
      </c>
      <c r="C23" s="18">
        <v>12</v>
      </c>
      <c r="D23" s="20">
        <v>28</v>
      </c>
      <c r="E23" s="23"/>
      <c r="F23" s="13">
        <f t="shared" si="1"/>
        <v>21</v>
      </c>
      <c r="G23" s="12">
        <f t="shared" si="2"/>
        <v>22</v>
      </c>
    </row>
    <row r="24" spans="1:7" x14ac:dyDescent="0.2">
      <c r="A24" s="17">
        <f t="shared" si="0"/>
        <v>23</v>
      </c>
      <c r="B24" s="18" t="s">
        <v>157</v>
      </c>
      <c r="C24" s="18">
        <v>12</v>
      </c>
      <c r="D24" s="20">
        <v>26</v>
      </c>
      <c r="E24" s="23"/>
      <c r="F24" s="13">
        <f t="shared" si="1"/>
        <v>23</v>
      </c>
      <c r="G24" s="12">
        <f t="shared" si="2"/>
        <v>23</v>
      </c>
    </row>
    <row r="25" spans="1:7" x14ac:dyDescent="0.2">
      <c r="A25" s="17">
        <f t="shared" si="0"/>
        <v>24</v>
      </c>
      <c r="B25" s="18" t="s">
        <v>160</v>
      </c>
      <c r="C25" s="18">
        <v>9</v>
      </c>
      <c r="D25" s="20">
        <v>25</v>
      </c>
      <c r="E25" s="23"/>
      <c r="F25" s="13">
        <f t="shared" si="1"/>
        <v>24</v>
      </c>
      <c r="G25" s="12">
        <f t="shared" si="2"/>
        <v>24</v>
      </c>
    </row>
    <row r="26" spans="1:7" x14ac:dyDescent="0.2">
      <c r="A26" s="17">
        <f t="shared" si="0"/>
        <v>25</v>
      </c>
      <c r="B26" s="18" t="s">
        <v>163</v>
      </c>
      <c r="C26" s="18">
        <v>11</v>
      </c>
      <c r="D26" s="20">
        <v>24</v>
      </c>
      <c r="E26" s="23"/>
      <c r="F26" s="13">
        <f t="shared" si="1"/>
        <v>25</v>
      </c>
      <c r="G26" s="12">
        <f t="shared" si="2"/>
        <v>25</v>
      </c>
    </row>
    <row r="27" spans="1:7" x14ac:dyDescent="0.2">
      <c r="A27" s="17">
        <f t="shared" si="0"/>
        <v>26</v>
      </c>
      <c r="B27" s="18" t="s">
        <v>161</v>
      </c>
      <c r="C27" s="18">
        <v>13</v>
      </c>
      <c r="D27" s="20">
        <v>23</v>
      </c>
      <c r="E27" s="23"/>
      <c r="F27" s="13">
        <f t="shared" si="1"/>
        <v>26</v>
      </c>
      <c r="G27" s="12">
        <f t="shared" si="2"/>
        <v>26</v>
      </c>
    </row>
    <row r="28" spans="1:7" x14ac:dyDescent="0.2">
      <c r="A28" s="17">
        <f t="shared" si="0"/>
        <v>26</v>
      </c>
      <c r="B28" s="18" t="s">
        <v>188</v>
      </c>
      <c r="C28" s="18">
        <v>7</v>
      </c>
      <c r="D28" s="20">
        <v>23</v>
      </c>
      <c r="E28" s="23"/>
      <c r="F28" s="13">
        <f t="shared" si="1"/>
        <v>26</v>
      </c>
      <c r="G28" s="12">
        <f t="shared" si="2"/>
        <v>27</v>
      </c>
    </row>
    <row r="29" spans="1:7" x14ac:dyDescent="0.2">
      <c r="A29" s="17">
        <f t="shared" si="0"/>
        <v>28</v>
      </c>
      <c r="B29" s="18" t="s">
        <v>189</v>
      </c>
      <c r="C29" s="18">
        <v>11</v>
      </c>
      <c r="D29" s="20">
        <v>22</v>
      </c>
      <c r="E29" s="23"/>
      <c r="F29" s="13">
        <f t="shared" si="1"/>
        <v>28</v>
      </c>
      <c r="G29" s="12">
        <f t="shared" si="2"/>
        <v>28</v>
      </c>
    </row>
    <row r="30" spans="1:7" x14ac:dyDescent="0.2">
      <c r="A30" s="17">
        <f t="shared" si="0"/>
        <v>28</v>
      </c>
      <c r="B30" s="18" t="s">
        <v>256</v>
      </c>
      <c r="C30" s="18">
        <v>11</v>
      </c>
      <c r="D30" s="20">
        <v>22</v>
      </c>
      <c r="E30" s="23"/>
      <c r="F30" s="13">
        <f t="shared" si="1"/>
        <v>28</v>
      </c>
      <c r="G30" s="12">
        <f t="shared" si="2"/>
        <v>29</v>
      </c>
    </row>
    <row r="31" spans="1:7" x14ac:dyDescent="0.2">
      <c r="A31" s="17">
        <f t="shared" si="0"/>
        <v>30</v>
      </c>
      <c r="B31" s="18" t="s">
        <v>150</v>
      </c>
      <c r="C31" s="18">
        <v>10</v>
      </c>
      <c r="D31" s="20">
        <v>21</v>
      </c>
      <c r="E31" s="23"/>
      <c r="F31" s="13">
        <f t="shared" si="1"/>
        <v>30</v>
      </c>
      <c r="G31" s="12">
        <f t="shared" si="2"/>
        <v>30</v>
      </c>
    </row>
    <row r="32" spans="1:7" x14ac:dyDescent="0.2">
      <c r="A32" s="17">
        <f t="shared" si="0"/>
        <v>31</v>
      </c>
      <c r="B32" s="18" t="s">
        <v>156</v>
      </c>
      <c r="C32" s="18">
        <v>12</v>
      </c>
      <c r="D32" s="20">
        <v>20</v>
      </c>
      <c r="E32" s="23"/>
      <c r="F32" s="13">
        <f t="shared" si="1"/>
        <v>31</v>
      </c>
      <c r="G32" s="12">
        <f t="shared" si="2"/>
        <v>31</v>
      </c>
    </row>
    <row r="33" spans="1:7" x14ac:dyDescent="0.2">
      <c r="A33" s="17">
        <f t="shared" si="0"/>
        <v>32</v>
      </c>
      <c r="B33" s="18" t="s">
        <v>197</v>
      </c>
      <c r="C33" s="18">
        <v>12</v>
      </c>
      <c r="D33" s="20">
        <v>19</v>
      </c>
      <c r="E33" s="23"/>
      <c r="F33" s="13">
        <f t="shared" si="1"/>
        <v>32</v>
      </c>
      <c r="G33" s="12">
        <f t="shared" si="2"/>
        <v>32</v>
      </c>
    </row>
    <row r="34" spans="1:7" x14ac:dyDescent="0.2">
      <c r="A34" s="17">
        <f t="shared" si="0"/>
        <v>32</v>
      </c>
      <c r="B34" s="18" t="s">
        <v>205</v>
      </c>
      <c r="C34" s="18">
        <v>12</v>
      </c>
      <c r="D34" s="20">
        <v>19</v>
      </c>
      <c r="E34" s="23"/>
      <c r="F34" s="13">
        <f t="shared" si="1"/>
        <v>32</v>
      </c>
      <c r="G34" s="12">
        <f t="shared" si="2"/>
        <v>33</v>
      </c>
    </row>
    <row r="35" spans="1:7" x14ac:dyDescent="0.2">
      <c r="A35" s="17">
        <f t="shared" si="0"/>
        <v>32</v>
      </c>
      <c r="B35" s="18" t="s">
        <v>190</v>
      </c>
      <c r="C35" s="18">
        <v>11</v>
      </c>
      <c r="D35" s="20">
        <v>19</v>
      </c>
      <c r="E35" s="23"/>
      <c r="F35" s="13">
        <f t="shared" si="1"/>
        <v>32</v>
      </c>
      <c r="G35" s="12">
        <f t="shared" si="2"/>
        <v>34</v>
      </c>
    </row>
    <row r="36" spans="1:7" x14ac:dyDescent="0.2">
      <c r="A36" s="17">
        <f t="shared" si="0"/>
        <v>32</v>
      </c>
      <c r="B36" s="18" t="s">
        <v>226</v>
      </c>
      <c r="C36" s="18">
        <v>6</v>
      </c>
      <c r="D36" s="20">
        <v>19</v>
      </c>
      <c r="E36" s="23"/>
      <c r="F36" s="13">
        <f t="shared" si="1"/>
        <v>32</v>
      </c>
      <c r="G36" s="12">
        <f t="shared" si="2"/>
        <v>35</v>
      </c>
    </row>
    <row r="37" spans="1:7" x14ac:dyDescent="0.2">
      <c r="A37" s="17">
        <f t="shared" si="0"/>
        <v>36</v>
      </c>
      <c r="B37" s="18" t="s">
        <v>187</v>
      </c>
      <c r="C37" s="18">
        <v>13</v>
      </c>
      <c r="D37" s="20">
        <v>18</v>
      </c>
      <c r="E37" s="23"/>
      <c r="F37" s="13">
        <f t="shared" si="1"/>
        <v>36</v>
      </c>
      <c r="G37" s="12">
        <f t="shared" si="2"/>
        <v>36</v>
      </c>
    </row>
    <row r="38" spans="1:7" x14ac:dyDescent="0.2">
      <c r="A38" s="17">
        <f t="shared" si="0"/>
        <v>36</v>
      </c>
      <c r="B38" s="18" t="s">
        <v>225</v>
      </c>
      <c r="C38" s="18">
        <v>7</v>
      </c>
      <c r="D38" s="20">
        <v>18</v>
      </c>
      <c r="E38" s="23"/>
      <c r="F38" s="13">
        <f t="shared" si="1"/>
        <v>36</v>
      </c>
      <c r="G38" s="12">
        <f t="shared" si="2"/>
        <v>37</v>
      </c>
    </row>
    <row r="39" spans="1:7" x14ac:dyDescent="0.2">
      <c r="A39" s="17">
        <f t="shared" si="0"/>
        <v>38</v>
      </c>
      <c r="B39" s="18" t="s">
        <v>183</v>
      </c>
      <c r="C39" s="18">
        <v>8</v>
      </c>
      <c r="D39" s="20">
        <v>16</v>
      </c>
      <c r="E39" s="23"/>
      <c r="F39" s="13">
        <f t="shared" si="1"/>
        <v>38</v>
      </c>
      <c r="G39" s="12">
        <f t="shared" si="2"/>
        <v>38</v>
      </c>
    </row>
    <row r="40" spans="1:7" x14ac:dyDescent="0.2">
      <c r="A40" s="17">
        <f t="shared" si="0"/>
        <v>39</v>
      </c>
      <c r="B40" s="18" t="s">
        <v>352</v>
      </c>
      <c r="C40" s="18">
        <v>5</v>
      </c>
      <c r="D40" s="20">
        <v>15</v>
      </c>
      <c r="E40" s="23"/>
      <c r="F40" s="13">
        <f t="shared" si="1"/>
        <v>39</v>
      </c>
      <c r="G40" s="12">
        <f t="shared" si="2"/>
        <v>39</v>
      </c>
    </row>
    <row r="41" spans="1:7" x14ac:dyDescent="0.2">
      <c r="A41" s="17">
        <f t="shared" si="0"/>
        <v>40</v>
      </c>
      <c r="B41" s="18" t="s">
        <v>224</v>
      </c>
      <c r="C41" s="18">
        <v>9</v>
      </c>
      <c r="D41" s="20">
        <v>14</v>
      </c>
      <c r="E41" s="23"/>
      <c r="F41" s="13">
        <f t="shared" si="1"/>
        <v>40</v>
      </c>
      <c r="G41" s="12">
        <f t="shared" si="2"/>
        <v>40</v>
      </c>
    </row>
    <row r="42" spans="1:7" x14ac:dyDescent="0.2">
      <c r="A42" s="17">
        <f t="shared" si="0"/>
        <v>40</v>
      </c>
      <c r="B42" s="18" t="s">
        <v>186</v>
      </c>
      <c r="C42" s="18">
        <v>9</v>
      </c>
      <c r="D42" s="20">
        <v>14</v>
      </c>
      <c r="E42" s="23"/>
      <c r="F42" s="13">
        <f t="shared" si="1"/>
        <v>40</v>
      </c>
      <c r="G42" s="12">
        <f t="shared" si="2"/>
        <v>41</v>
      </c>
    </row>
    <row r="43" spans="1:7" x14ac:dyDescent="0.2">
      <c r="A43" s="17">
        <f t="shared" si="0"/>
        <v>40</v>
      </c>
      <c r="B43" s="18" t="s">
        <v>274</v>
      </c>
      <c r="C43" s="18">
        <v>9</v>
      </c>
      <c r="D43" s="20">
        <v>14</v>
      </c>
      <c r="E43" s="23"/>
      <c r="F43" s="13">
        <f t="shared" si="1"/>
        <v>40</v>
      </c>
      <c r="G43" s="12">
        <f t="shared" si="2"/>
        <v>42</v>
      </c>
    </row>
    <row r="44" spans="1:7" x14ac:dyDescent="0.2">
      <c r="A44" s="17">
        <f t="shared" si="0"/>
        <v>40</v>
      </c>
      <c r="B44" s="18" t="s">
        <v>340</v>
      </c>
      <c r="C44" s="18">
        <v>4</v>
      </c>
      <c r="D44" s="20">
        <v>14</v>
      </c>
      <c r="E44" s="23"/>
      <c r="F44" s="13">
        <f t="shared" si="1"/>
        <v>40</v>
      </c>
      <c r="G44" s="12">
        <f t="shared" si="2"/>
        <v>43</v>
      </c>
    </row>
    <row r="45" spans="1:7" x14ac:dyDescent="0.2">
      <c r="A45" s="17">
        <f t="shared" si="0"/>
        <v>44</v>
      </c>
      <c r="B45" s="18" t="s">
        <v>200</v>
      </c>
      <c r="C45" s="18">
        <v>6</v>
      </c>
      <c r="D45" s="20">
        <v>13</v>
      </c>
      <c r="E45" s="23"/>
      <c r="F45" s="13">
        <f t="shared" si="1"/>
        <v>44</v>
      </c>
      <c r="G45" s="12">
        <f t="shared" si="2"/>
        <v>44</v>
      </c>
    </row>
    <row r="46" spans="1:7" x14ac:dyDescent="0.2">
      <c r="A46" s="17">
        <f t="shared" si="0"/>
        <v>44</v>
      </c>
      <c r="B46" s="18" t="s">
        <v>198</v>
      </c>
      <c r="C46" s="18">
        <v>8</v>
      </c>
      <c r="D46" s="20">
        <v>13</v>
      </c>
      <c r="E46" s="23"/>
      <c r="F46" s="13">
        <f t="shared" si="1"/>
        <v>44</v>
      </c>
      <c r="G46" s="12">
        <f t="shared" si="2"/>
        <v>45</v>
      </c>
    </row>
    <row r="47" spans="1:7" x14ac:dyDescent="0.2">
      <c r="A47" s="17">
        <f t="shared" si="0"/>
        <v>46</v>
      </c>
      <c r="B47" s="18" t="s">
        <v>286</v>
      </c>
      <c r="C47" s="18">
        <v>9</v>
      </c>
      <c r="D47" s="20">
        <v>12</v>
      </c>
      <c r="E47" s="23"/>
      <c r="F47" s="13">
        <f t="shared" si="1"/>
        <v>46</v>
      </c>
      <c r="G47" s="12">
        <f t="shared" si="2"/>
        <v>46</v>
      </c>
    </row>
    <row r="48" spans="1:7" x14ac:dyDescent="0.2">
      <c r="A48" s="17">
        <f t="shared" si="0"/>
        <v>46</v>
      </c>
      <c r="B48" s="18" t="s">
        <v>159</v>
      </c>
      <c r="C48" s="18">
        <v>6</v>
      </c>
      <c r="D48" s="20">
        <v>12</v>
      </c>
      <c r="E48" s="23"/>
      <c r="F48" s="13">
        <f t="shared" si="1"/>
        <v>46</v>
      </c>
      <c r="G48" s="12">
        <f t="shared" si="2"/>
        <v>47</v>
      </c>
    </row>
    <row r="49" spans="1:7" x14ac:dyDescent="0.2">
      <c r="A49" s="17">
        <f t="shared" si="0"/>
        <v>46</v>
      </c>
      <c r="B49" s="18" t="s">
        <v>233</v>
      </c>
      <c r="C49" s="18">
        <v>7</v>
      </c>
      <c r="D49" s="20">
        <v>12</v>
      </c>
      <c r="E49" s="23"/>
      <c r="F49" s="13">
        <f t="shared" si="1"/>
        <v>46</v>
      </c>
      <c r="G49" s="12">
        <f t="shared" si="2"/>
        <v>48</v>
      </c>
    </row>
    <row r="50" spans="1:7" x14ac:dyDescent="0.2">
      <c r="A50" s="17">
        <f t="shared" si="0"/>
        <v>46</v>
      </c>
      <c r="B50" s="18" t="s">
        <v>339</v>
      </c>
      <c r="C50" s="18">
        <v>5</v>
      </c>
      <c r="D50" s="20">
        <v>12</v>
      </c>
      <c r="E50" s="23"/>
      <c r="F50" s="13">
        <f t="shared" si="1"/>
        <v>46</v>
      </c>
      <c r="G50" s="12">
        <f t="shared" si="2"/>
        <v>49</v>
      </c>
    </row>
    <row r="51" spans="1:7" x14ac:dyDescent="0.2">
      <c r="A51" s="17">
        <f t="shared" si="0"/>
        <v>50</v>
      </c>
      <c r="B51" s="18" t="s">
        <v>239</v>
      </c>
      <c r="C51" s="18">
        <v>11</v>
      </c>
      <c r="D51" s="20">
        <v>11</v>
      </c>
      <c r="E51" s="23"/>
      <c r="F51" s="13">
        <f t="shared" si="1"/>
        <v>50</v>
      </c>
      <c r="G51" s="12">
        <f t="shared" si="2"/>
        <v>50</v>
      </c>
    </row>
    <row r="52" spans="1:7" x14ac:dyDescent="0.2">
      <c r="A52" s="17">
        <f t="shared" si="0"/>
        <v>51</v>
      </c>
      <c r="B52" s="18" t="s">
        <v>143</v>
      </c>
      <c r="C52" s="18">
        <v>6</v>
      </c>
      <c r="D52" s="20">
        <v>10</v>
      </c>
      <c r="E52" s="23"/>
      <c r="F52" s="13">
        <f t="shared" si="1"/>
        <v>51</v>
      </c>
      <c r="G52" s="12">
        <f t="shared" si="2"/>
        <v>51</v>
      </c>
    </row>
    <row r="53" spans="1:7" x14ac:dyDescent="0.2">
      <c r="A53" s="17">
        <f t="shared" si="0"/>
        <v>51</v>
      </c>
      <c r="B53" s="18" t="s">
        <v>236</v>
      </c>
      <c r="C53" s="18">
        <v>7</v>
      </c>
      <c r="D53" s="20">
        <v>10</v>
      </c>
      <c r="E53" s="23"/>
      <c r="F53" s="13">
        <f t="shared" si="1"/>
        <v>51</v>
      </c>
      <c r="G53" s="12">
        <f t="shared" si="2"/>
        <v>52</v>
      </c>
    </row>
    <row r="54" spans="1:7" x14ac:dyDescent="0.2">
      <c r="A54" s="17">
        <f t="shared" si="0"/>
        <v>53</v>
      </c>
      <c r="B54" s="18" t="s">
        <v>148</v>
      </c>
      <c r="C54" s="18">
        <v>8</v>
      </c>
      <c r="D54" s="20">
        <v>9</v>
      </c>
      <c r="E54" s="23"/>
      <c r="F54" s="13">
        <f t="shared" si="1"/>
        <v>53</v>
      </c>
      <c r="G54" s="12">
        <f t="shared" si="2"/>
        <v>53</v>
      </c>
    </row>
    <row r="55" spans="1:7" x14ac:dyDescent="0.2">
      <c r="A55" s="17">
        <f t="shared" si="0"/>
        <v>54</v>
      </c>
      <c r="B55" s="18" t="s">
        <v>194</v>
      </c>
      <c r="C55" s="18">
        <v>9</v>
      </c>
      <c r="D55" s="20">
        <v>8</v>
      </c>
      <c r="E55" s="23"/>
      <c r="F55" s="13">
        <f t="shared" si="1"/>
        <v>54</v>
      </c>
      <c r="G55" s="12">
        <f t="shared" si="2"/>
        <v>54</v>
      </c>
    </row>
    <row r="56" spans="1:7" x14ac:dyDescent="0.2">
      <c r="A56" s="17">
        <f t="shared" si="0"/>
        <v>54</v>
      </c>
      <c r="B56" s="18" t="s">
        <v>258</v>
      </c>
      <c r="C56" s="18">
        <v>2</v>
      </c>
      <c r="D56" s="20">
        <v>8</v>
      </c>
      <c r="E56" s="23"/>
      <c r="F56" s="13">
        <f t="shared" si="1"/>
        <v>54</v>
      </c>
      <c r="G56" s="12">
        <f t="shared" si="2"/>
        <v>55</v>
      </c>
    </row>
    <row r="57" spans="1:7" x14ac:dyDescent="0.2">
      <c r="A57" s="17">
        <f t="shared" si="0"/>
        <v>54</v>
      </c>
      <c r="B57" s="18" t="s">
        <v>166</v>
      </c>
      <c r="C57" s="18">
        <v>11</v>
      </c>
      <c r="D57" s="20">
        <v>8</v>
      </c>
      <c r="E57" s="23"/>
      <c r="F57" s="13">
        <f t="shared" si="1"/>
        <v>54</v>
      </c>
      <c r="G57" s="12">
        <f t="shared" si="2"/>
        <v>56</v>
      </c>
    </row>
    <row r="58" spans="1:7" x14ac:dyDescent="0.2">
      <c r="A58" s="17">
        <f t="shared" si="0"/>
        <v>57</v>
      </c>
      <c r="B58" s="18" t="s">
        <v>232</v>
      </c>
      <c r="C58" s="18">
        <v>5</v>
      </c>
      <c r="D58" s="20">
        <v>7</v>
      </c>
      <c r="E58" s="23"/>
      <c r="F58" s="13">
        <f t="shared" si="1"/>
        <v>57</v>
      </c>
      <c r="G58" s="12">
        <f t="shared" si="2"/>
        <v>57</v>
      </c>
    </row>
    <row r="59" spans="1:7" x14ac:dyDescent="0.2">
      <c r="A59" s="17">
        <f t="shared" si="0"/>
        <v>57</v>
      </c>
      <c r="B59" s="18" t="s">
        <v>196</v>
      </c>
      <c r="C59" s="18">
        <v>4</v>
      </c>
      <c r="D59" s="20">
        <v>7</v>
      </c>
      <c r="E59" s="23"/>
      <c r="F59" s="13">
        <f t="shared" si="1"/>
        <v>57</v>
      </c>
      <c r="G59" s="12">
        <f t="shared" si="2"/>
        <v>58</v>
      </c>
    </row>
    <row r="60" spans="1:7" x14ac:dyDescent="0.2">
      <c r="A60" s="17">
        <f t="shared" si="0"/>
        <v>57</v>
      </c>
      <c r="B60" s="18" t="s">
        <v>181</v>
      </c>
      <c r="C60" s="18">
        <v>6</v>
      </c>
      <c r="D60" s="20">
        <v>7</v>
      </c>
      <c r="E60" s="23"/>
      <c r="F60" s="13">
        <f t="shared" si="1"/>
        <v>57</v>
      </c>
      <c r="G60" s="12">
        <f t="shared" si="2"/>
        <v>59</v>
      </c>
    </row>
    <row r="61" spans="1:7" x14ac:dyDescent="0.2">
      <c r="A61" s="17">
        <f t="shared" si="0"/>
        <v>57</v>
      </c>
      <c r="B61" s="18" t="s">
        <v>230</v>
      </c>
      <c r="C61" s="18">
        <v>3</v>
      </c>
      <c r="D61" s="20">
        <v>7</v>
      </c>
      <c r="E61" s="23"/>
      <c r="F61" s="13">
        <f t="shared" si="1"/>
        <v>57</v>
      </c>
      <c r="G61" s="12">
        <f t="shared" si="2"/>
        <v>60</v>
      </c>
    </row>
    <row r="62" spans="1:7" x14ac:dyDescent="0.2">
      <c r="A62" s="17">
        <f t="shared" si="0"/>
        <v>57</v>
      </c>
      <c r="B62" s="18" t="s">
        <v>255</v>
      </c>
      <c r="C62" s="18">
        <v>4</v>
      </c>
      <c r="D62" s="20">
        <v>7</v>
      </c>
      <c r="E62" s="23"/>
      <c r="F62" s="13">
        <f t="shared" si="1"/>
        <v>57</v>
      </c>
      <c r="G62" s="12">
        <f t="shared" si="2"/>
        <v>61</v>
      </c>
    </row>
    <row r="63" spans="1:7" x14ac:dyDescent="0.2">
      <c r="A63" s="17">
        <f t="shared" si="0"/>
        <v>62</v>
      </c>
      <c r="B63" s="18" t="s">
        <v>234</v>
      </c>
      <c r="C63" s="18">
        <v>5</v>
      </c>
      <c r="D63" s="20">
        <v>5</v>
      </c>
      <c r="E63" s="23"/>
      <c r="F63" s="13">
        <f t="shared" si="1"/>
        <v>62</v>
      </c>
      <c r="G63" s="12">
        <f t="shared" si="2"/>
        <v>62</v>
      </c>
    </row>
    <row r="64" spans="1:7" x14ac:dyDescent="0.2">
      <c r="A64" s="17">
        <f t="shared" si="0"/>
        <v>62</v>
      </c>
      <c r="B64" s="18" t="s">
        <v>227</v>
      </c>
      <c r="C64" s="18">
        <v>4</v>
      </c>
      <c r="D64" s="20">
        <v>5</v>
      </c>
      <c r="E64" s="23"/>
      <c r="F64" s="13">
        <f t="shared" si="1"/>
        <v>62</v>
      </c>
      <c r="G64" s="12">
        <f t="shared" si="2"/>
        <v>63</v>
      </c>
    </row>
    <row r="65" spans="1:7" x14ac:dyDescent="0.2">
      <c r="A65" s="17">
        <f t="shared" si="0"/>
        <v>64</v>
      </c>
      <c r="B65" s="18" t="s">
        <v>341</v>
      </c>
      <c r="C65" s="18">
        <v>3</v>
      </c>
      <c r="D65" s="20">
        <v>4</v>
      </c>
      <c r="E65" s="23"/>
      <c r="F65" s="13">
        <f t="shared" si="1"/>
        <v>64</v>
      </c>
      <c r="G65" s="12">
        <f t="shared" si="2"/>
        <v>64</v>
      </c>
    </row>
    <row r="66" spans="1:7" x14ac:dyDescent="0.2">
      <c r="A66" s="17">
        <f t="shared" si="0"/>
        <v>64</v>
      </c>
      <c r="B66" s="18" t="s">
        <v>254</v>
      </c>
      <c r="C66" s="18">
        <v>5</v>
      </c>
      <c r="D66" s="20">
        <v>4</v>
      </c>
      <c r="E66" s="23"/>
      <c r="F66" s="13">
        <f t="shared" si="1"/>
        <v>64</v>
      </c>
      <c r="G66" s="12">
        <f t="shared" si="2"/>
        <v>65</v>
      </c>
    </row>
    <row r="67" spans="1:7" x14ac:dyDescent="0.2">
      <c r="A67" s="17">
        <f t="shared" si="0"/>
        <v>66</v>
      </c>
      <c r="B67" s="18" t="s">
        <v>231</v>
      </c>
      <c r="C67" s="18">
        <v>2</v>
      </c>
      <c r="D67" s="20">
        <v>3</v>
      </c>
      <c r="E67" s="23"/>
      <c r="F67" s="13">
        <f t="shared" si="1"/>
        <v>66</v>
      </c>
      <c r="G67" s="12">
        <f t="shared" si="2"/>
        <v>66</v>
      </c>
    </row>
    <row r="68" spans="1:7" x14ac:dyDescent="0.2">
      <c r="A68" s="17">
        <f t="shared" ref="A68:A131" si="3">IF(B68="","",F68)</f>
        <v>66</v>
      </c>
      <c r="B68" s="18" t="s">
        <v>253</v>
      </c>
      <c r="C68" s="18">
        <v>3</v>
      </c>
      <c r="D68" s="20">
        <v>3</v>
      </c>
      <c r="E68" s="23"/>
      <c r="F68" s="13">
        <f t="shared" ref="F68:F121" si="4">IF(D68=D67,A67,G68)</f>
        <v>66</v>
      </c>
      <c r="G68" s="12">
        <f t="shared" ref="G68:G121" si="5">SUM(G67+1)</f>
        <v>67</v>
      </c>
    </row>
    <row r="69" spans="1:7" x14ac:dyDescent="0.2">
      <c r="A69" s="17">
        <f t="shared" si="3"/>
        <v>66</v>
      </c>
      <c r="B69" s="18" t="s">
        <v>275</v>
      </c>
      <c r="C69" s="18">
        <v>4</v>
      </c>
      <c r="D69" s="20">
        <v>3</v>
      </c>
      <c r="E69" s="23"/>
      <c r="F69" s="13">
        <f t="shared" si="4"/>
        <v>66</v>
      </c>
      <c r="G69" s="12">
        <f t="shared" si="5"/>
        <v>68</v>
      </c>
    </row>
    <row r="70" spans="1:7" x14ac:dyDescent="0.2">
      <c r="A70" s="17">
        <f t="shared" si="3"/>
        <v>66</v>
      </c>
      <c r="B70" s="18" t="s">
        <v>241</v>
      </c>
      <c r="C70" s="18">
        <v>4</v>
      </c>
      <c r="D70" s="20">
        <v>3</v>
      </c>
      <c r="E70" s="23"/>
      <c r="F70" s="13">
        <f t="shared" si="4"/>
        <v>66</v>
      </c>
      <c r="G70" s="12">
        <f t="shared" si="5"/>
        <v>69</v>
      </c>
    </row>
    <row r="71" spans="1:7" x14ac:dyDescent="0.2">
      <c r="A71" s="17">
        <f t="shared" si="3"/>
        <v>66</v>
      </c>
      <c r="B71" s="18" t="s">
        <v>331</v>
      </c>
      <c r="C71" s="18">
        <v>3</v>
      </c>
      <c r="D71" s="20">
        <v>3</v>
      </c>
      <c r="E71" s="23"/>
      <c r="F71" s="13">
        <f t="shared" si="4"/>
        <v>66</v>
      </c>
      <c r="G71" s="12">
        <f t="shared" si="5"/>
        <v>70</v>
      </c>
    </row>
    <row r="72" spans="1:7" x14ac:dyDescent="0.2">
      <c r="A72" s="17">
        <f t="shared" si="3"/>
        <v>71</v>
      </c>
      <c r="B72" s="18" t="s">
        <v>287</v>
      </c>
      <c r="C72" s="18">
        <v>1</v>
      </c>
      <c r="D72" s="20">
        <v>2</v>
      </c>
      <c r="E72" s="23"/>
      <c r="F72" s="13">
        <f t="shared" si="4"/>
        <v>71</v>
      </c>
      <c r="G72" s="12">
        <f t="shared" si="5"/>
        <v>71</v>
      </c>
    </row>
    <row r="73" spans="1:7" x14ac:dyDescent="0.2">
      <c r="A73" s="17">
        <f t="shared" si="3"/>
        <v>71</v>
      </c>
      <c r="B73" s="18" t="s">
        <v>303</v>
      </c>
      <c r="C73" s="18">
        <v>1</v>
      </c>
      <c r="D73" s="20">
        <v>2</v>
      </c>
      <c r="E73" s="23"/>
      <c r="F73" s="13">
        <f t="shared" si="4"/>
        <v>71</v>
      </c>
      <c r="G73" s="12">
        <f t="shared" si="5"/>
        <v>72</v>
      </c>
    </row>
    <row r="74" spans="1:7" x14ac:dyDescent="0.2">
      <c r="A74" s="17">
        <f t="shared" si="3"/>
        <v>71</v>
      </c>
      <c r="B74" s="18" t="s">
        <v>257</v>
      </c>
      <c r="C74" s="18">
        <v>6</v>
      </c>
      <c r="D74" s="20">
        <v>2</v>
      </c>
      <c r="E74" s="23"/>
      <c r="F74" s="13">
        <f t="shared" si="4"/>
        <v>71</v>
      </c>
      <c r="G74" s="12">
        <f t="shared" si="5"/>
        <v>73</v>
      </c>
    </row>
    <row r="75" spans="1:7" x14ac:dyDescent="0.2">
      <c r="A75" s="17">
        <f t="shared" si="3"/>
        <v>71</v>
      </c>
      <c r="B75" s="18" t="s">
        <v>228</v>
      </c>
      <c r="C75" s="18">
        <v>0</v>
      </c>
      <c r="D75" s="20">
        <v>2</v>
      </c>
      <c r="E75" s="23"/>
      <c r="F75" s="13">
        <f t="shared" si="4"/>
        <v>71</v>
      </c>
      <c r="G75" s="12">
        <f t="shared" si="5"/>
        <v>74</v>
      </c>
    </row>
    <row r="76" spans="1:7" x14ac:dyDescent="0.2">
      <c r="A76" s="17">
        <f t="shared" si="3"/>
        <v>75</v>
      </c>
      <c r="B76" s="18" t="s">
        <v>238</v>
      </c>
      <c r="C76" s="18">
        <v>10</v>
      </c>
      <c r="D76" s="20">
        <v>1</v>
      </c>
      <c r="E76" s="23"/>
      <c r="F76" s="13">
        <f t="shared" si="4"/>
        <v>75</v>
      </c>
      <c r="G76" s="12">
        <f t="shared" si="5"/>
        <v>75</v>
      </c>
    </row>
    <row r="77" spans="1:7" x14ac:dyDescent="0.2">
      <c r="A77" s="17">
        <f t="shared" si="3"/>
        <v>75</v>
      </c>
      <c r="B77" s="18" t="s">
        <v>240</v>
      </c>
      <c r="C77" s="18">
        <v>1</v>
      </c>
      <c r="D77" s="20">
        <v>1</v>
      </c>
      <c r="E77" s="23"/>
      <c r="F77" s="13">
        <f t="shared" si="4"/>
        <v>75</v>
      </c>
      <c r="G77" s="12">
        <f t="shared" si="5"/>
        <v>76</v>
      </c>
    </row>
    <row r="78" spans="1:7" x14ac:dyDescent="0.2">
      <c r="A78" s="17">
        <f t="shared" si="3"/>
        <v>75</v>
      </c>
      <c r="B78" s="18" t="s">
        <v>204</v>
      </c>
      <c r="C78" s="18">
        <v>1</v>
      </c>
      <c r="D78" s="20">
        <v>1</v>
      </c>
      <c r="E78" s="23"/>
      <c r="F78" s="13">
        <f t="shared" si="4"/>
        <v>75</v>
      </c>
      <c r="G78" s="12">
        <f t="shared" si="5"/>
        <v>77</v>
      </c>
    </row>
    <row r="79" spans="1:7" x14ac:dyDescent="0.2">
      <c r="A79" s="17">
        <f t="shared" si="3"/>
        <v>75</v>
      </c>
      <c r="B79" s="18" t="s">
        <v>202</v>
      </c>
      <c r="C79" s="18">
        <v>1</v>
      </c>
      <c r="D79" s="20">
        <v>1</v>
      </c>
      <c r="E79" s="23"/>
      <c r="F79" s="13">
        <f t="shared" si="4"/>
        <v>75</v>
      </c>
      <c r="G79" s="12">
        <f t="shared" si="5"/>
        <v>78</v>
      </c>
    </row>
    <row r="80" spans="1:7" x14ac:dyDescent="0.2">
      <c r="A80" s="17">
        <f t="shared" si="3"/>
        <v>75</v>
      </c>
      <c r="B80" s="18" t="s">
        <v>203</v>
      </c>
      <c r="C80" s="18">
        <v>1</v>
      </c>
      <c r="D80" s="20">
        <v>1</v>
      </c>
      <c r="E80" s="23"/>
      <c r="F80" s="13">
        <f t="shared" si="4"/>
        <v>75</v>
      </c>
      <c r="G80" s="12">
        <f t="shared" si="5"/>
        <v>79</v>
      </c>
    </row>
    <row r="81" spans="1:7" x14ac:dyDescent="0.2">
      <c r="A81" s="17">
        <f t="shared" si="3"/>
        <v>75</v>
      </c>
      <c r="B81" s="18" t="s">
        <v>199</v>
      </c>
      <c r="C81" s="18">
        <v>1</v>
      </c>
      <c r="D81" s="20">
        <v>1</v>
      </c>
      <c r="E81" s="23"/>
      <c r="F81" s="13">
        <f t="shared" si="4"/>
        <v>75</v>
      </c>
      <c r="G81" s="12">
        <f t="shared" si="5"/>
        <v>80</v>
      </c>
    </row>
    <row r="82" spans="1:7" x14ac:dyDescent="0.2">
      <c r="A82" s="99" t="str">
        <f t="shared" si="3"/>
        <v/>
      </c>
      <c r="B82" s="39"/>
      <c r="C82" s="39"/>
      <c r="D82" s="23"/>
      <c r="E82" s="23"/>
      <c r="F82" s="13">
        <f t="shared" si="4"/>
        <v>81</v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81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149</v>
      </c>
      <c r="C2" s="18">
        <v>5</v>
      </c>
      <c r="D2" s="5">
        <v>1</v>
      </c>
      <c r="E2" s="1">
        <v>1</v>
      </c>
    </row>
    <row r="3" spans="1:5" x14ac:dyDescent="0.2">
      <c r="A3" s="17">
        <f>IF(B3="","",D3)</f>
        <v>2</v>
      </c>
      <c r="B3" s="18" t="s">
        <v>180</v>
      </c>
      <c r="C3" s="18">
        <v>3</v>
      </c>
      <c r="D3" s="5">
        <f>IF(C3=C2,A2,E3)</f>
        <v>2</v>
      </c>
      <c r="E3" s="1">
        <f>SUM(E2+1)</f>
        <v>2</v>
      </c>
    </row>
    <row r="4" spans="1:5" x14ac:dyDescent="0.2">
      <c r="A4" s="17">
        <f t="shared" ref="A4:A67" si="0">IF(B4="","",D4)</f>
        <v>2</v>
      </c>
      <c r="B4" s="18" t="s">
        <v>151</v>
      </c>
      <c r="C4" s="18">
        <v>3</v>
      </c>
      <c r="D4" s="5">
        <f>IF(C4=C3,A3,E4)</f>
        <v>2</v>
      </c>
      <c r="E4" s="1">
        <f t="shared" ref="E4:E67" si="1">SUM(E3+1)</f>
        <v>3</v>
      </c>
    </row>
    <row r="5" spans="1:5" x14ac:dyDescent="0.2">
      <c r="A5" s="17">
        <f t="shared" si="0"/>
        <v>2</v>
      </c>
      <c r="B5" s="18" t="s">
        <v>154</v>
      </c>
      <c r="C5" s="18">
        <v>3</v>
      </c>
      <c r="D5" s="5">
        <f t="shared" ref="D5:D68" si="2">IF(C5=C4,A4,E5)</f>
        <v>2</v>
      </c>
      <c r="E5" s="1">
        <f t="shared" si="1"/>
        <v>4</v>
      </c>
    </row>
    <row r="6" spans="1:5" x14ac:dyDescent="0.2">
      <c r="A6" s="17">
        <f t="shared" si="0"/>
        <v>2</v>
      </c>
      <c r="B6" s="18" t="s">
        <v>237</v>
      </c>
      <c r="C6" s="18">
        <v>3</v>
      </c>
      <c r="D6" s="5">
        <f t="shared" si="2"/>
        <v>2</v>
      </c>
      <c r="E6" s="1">
        <f t="shared" si="1"/>
        <v>5</v>
      </c>
    </row>
    <row r="7" spans="1:5" x14ac:dyDescent="0.2">
      <c r="A7" s="17">
        <f t="shared" si="0"/>
        <v>6</v>
      </c>
      <c r="B7" s="18" t="s">
        <v>147</v>
      </c>
      <c r="C7" s="18">
        <v>2</v>
      </c>
      <c r="D7" s="5">
        <f t="shared" si="2"/>
        <v>6</v>
      </c>
      <c r="E7" s="1">
        <f t="shared" si="1"/>
        <v>6</v>
      </c>
    </row>
    <row r="8" spans="1:5" x14ac:dyDescent="0.2">
      <c r="A8" s="17">
        <f t="shared" si="0"/>
        <v>6</v>
      </c>
      <c r="B8" s="18" t="s">
        <v>153</v>
      </c>
      <c r="C8" s="18">
        <v>2</v>
      </c>
      <c r="D8" s="5">
        <f t="shared" si="2"/>
        <v>6</v>
      </c>
      <c r="E8" s="1">
        <f t="shared" si="1"/>
        <v>7</v>
      </c>
    </row>
    <row r="9" spans="1:5" x14ac:dyDescent="0.2">
      <c r="A9" s="17">
        <f t="shared" si="0"/>
        <v>6</v>
      </c>
      <c r="B9" s="18" t="s">
        <v>184</v>
      </c>
      <c r="C9" s="18">
        <v>2</v>
      </c>
      <c r="D9" s="5">
        <f t="shared" si="2"/>
        <v>6</v>
      </c>
      <c r="E9" s="1">
        <f t="shared" si="1"/>
        <v>8</v>
      </c>
    </row>
    <row r="10" spans="1:5" x14ac:dyDescent="0.2">
      <c r="A10" s="17">
        <f t="shared" si="0"/>
        <v>6</v>
      </c>
      <c r="B10" s="18" t="s">
        <v>142</v>
      </c>
      <c r="C10" s="18">
        <v>2</v>
      </c>
      <c r="D10" s="5">
        <f t="shared" si="2"/>
        <v>6</v>
      </c>
      <c r="E10" s="1">
        <f t="shared" si="1"/>
        <v>9</v>
      </c>
    </row>
    <row r="11" spans="1:5" x14ac:dyDescent="0.2">
      <c r="A11" s="17">
        <f t="shared" si="0"/>
        <v>10</v>
      </c>
      <c r="B11" s="18" t="s">
        <v>150</v>
      </c>
      <c r="C11" s="18">
        <v>1</v>
      </c>
      <c r="D11" s="5">
        <f t="shared" si="2"/>
        <v>10</v>
      </c>
      <c r="E11" s="1">
        <f t="shared" si="1"/>
        <v>10</v>
      </c>
    </row>
    <row r="12" spans="1:5" x14ac:dyDescent="0.2">
      <c r="A12" s="17">
        <f t="shared" si="0"/>
        <v>10</v>
      </c>
      <c r="B12" s="18" t="s">
        <v>339</v>
      </c>
      <c r="C12" s="18">
        <v>1</v>
      </c>
      <c r="D12" s="5">
        <f t="shared" si="2"/>
        <v>10</v>
      </c>
      <c r="E12" s="1">
        <f t="shared" si="1"/>
        <v>11</v>
      </c>
    </row>
    <row r="13" spans="1:5" x14ac:dyDescent="0.2">
      <c r="A13" s="17">
        <f t="shared" si="0"/>
        <v>10</v>
      </c>
      <c r="B13" s="18" t="s">
        <v>226</v>
      </c>
      <c r="C13" s="18">
        <v>1</v>
      </c>
      <c r="D13" s="5">
        <f t="shared" si="2"/>
        <v>10</v>
      </c>
      <c r="E13" s="1">
        <f t="shared" si="1"/>
        <v>12</v>
      </c>
    </row>
    <row r="14" spans="1:5" x14ac:dyDescent="0.2">
      <c r="A14" s="17">
        <f t="shared" si="0"/>
        <v>10</v>
      </c>
      <c r="B14" s="18" t="s">
        <v>152</v>
      </c>
      <c r="C14" s="18">
        <v>1</v>
      </c>
      <c r="D14" s="5">
        <f t="shared" si="2"/>
        <v>10</v>
      </c>
      <c r="E14" s="1">
        <f t="shared" si="1"/>
        <v>13</v>
      </c>
    </row>
    <row r="15" spans="1:5" x14ac:dyDescent="0.2">
      <c r="A15" s="17">
        <f t="shared" si="0"/>
        <v>10</v>
      </c>
      <c r="B15" s="18" t="s">
        <v>143</v>
      </c>
      <c r="C15" s="18">
        <v>1</v>
      </c>
      <c r="D15" s="5">
        <f t="shared" si="2"/>
        <v>10</v>
      </c>
      <c r="E15" s="1">
        <f t="shared" si="1"/>
        <v>14</v>
      </c>
    </row>
    <row r="16" spans="1:5" x14ac:dyDescent="0.2">
      <c r="A16" s="17">
        <f t="shared" si="0"/>
        <v>10</v>
      </c>
      <c r="B16" s="18" t="s">
        <v>232</v>
      </c>
      <c r="C16" s="18">
        <v>1</v>
      </c>
      <c r="D16" s="5">
        <f t="shared" si="2"/>
        <v>10</v>
      </c>
      <c r="E16" s="1">
        <f t="shared" si="1"/>
        <v>15</v>
      </c>
    </row>
    <row r="17" spans="1:5" x14ac:dyDescent="0.2">
      <c r="A17" s="17">
        <f t="shared" si="0"/>
        <v>10</v>
      </c>
      <c r="B17" s="18" t="s">
        <v>224</v>
      </c>
      <c r="C17" s="18">
        <v>1</v>
      </c>
      <c r="D17" s="5">
        <f t="shared" si="2"/>
        <v>10</v>
      </c>
      <c r="E17" s="1">
        <f t="shared" si="1"/>
        <v>16</v>
      </c>
    </row>
    <row r="18" spans="1:5" x14ac:dyDescent="0.2">
      <c r="A18" s="17">
        <f t="shared" si="0"/>
        <v>10</v>
      </c>
      <c r="B18" s="18" t="s">
        <v>165</v>
      </c>
      <c r="C18" s="18">
        <v>1</v>
      </c>
      <c r="D18" s="5">
        <f t="shared" si="2"/>
        <v>10</v>
      </c>
      <c r="E18" s="1">
        <f t="shared" si="1"/>
        <v>17</v>
      </c>
    </row>
    <row r="19" spans="1:5" x14ac:dyDescent="0.2">
      <c r="A19" s="17">
        <f t="shared" si="0"/>
        <v>10</v>
      </c>
      <c r="B19" s="18" t="s">
        <v>233</v>
      </c>
      <c r="C19" s="18">
        <v>1</v>
      </c>
      <c r="D19" s="5">
        <f t="shared" si="2"/>
        <v>10</v>
      </c>
      <c r="E19" s="1">
        <f t="shared" si="1"/>
        <v>18</v>
      </c>
    </row>
    <row r="20" spans="1:5" x14ac:dyDescent="0.2">
      <c r="A20" s="17">
        <f t="shared" si="0"/>
        <v>10</v>
      </c>
      <c r="B20" s="18" t="s">
        <v>195</v>
      </c>
      <c r="C20" s="18">
        <v>1</v>
      </c>
      <c r="D20" s="5">
        <f t="shared" si="2"/>
        <v>10</v>
      </c>
      <c r="E20" s="1">
        <f t="shared" si="1"/>
        <v>19</v>
      </c>
    </row>
    <row r="21" spans="1:5" x14ac:dyDescent="0.2">
      <c r="A21" s="17">
        <f t="shared" si="0"/>
        <v>10</v>
      </c>
      <c r="B21" s="18" t="s">
        <v>191</v>
      </c>
      <c r="C21" s="18">
        <v>1</v>
      </c>
      <c r="D21" s="5">
        <f t="shared" si="2"/>
        <v>10</v>
      </c>
      <c r="E21" s="1">
        <f t="shared" si="1"/>
        <v>20</v>
      </c>
    </row>
    <row r="22" spans="1:5" x14ac:dyDescent="0.2">
      <c r="A22" s="17">
        <f t="shared" si="0"/>
        <v>10</v>
      </c>
      <c r="B22" s="18" t="s">
        <v>274</v>
      </c>
      <c r="C22" s="18">
        <v>1</v>
      </c>
      <c r="D22" s="5">
        <f t="shared" si="2"/>
        <v>10</v>
      </c>
      <c r="E22" s="1">
        <f t="shared" si="1"/>
        <v>21</v>
      </c>
    </row>
    <row r="23" spans="1:5" x14ac:dyDescent="0.2">
      <c r="A23" s="17">
        <f t="shared" si="0"/>
        <v>10</v>
      </c>
      <c r="B23" s="18" t="s">
        <v>256</v>
      </c>
      <c r="C23" s="18">
        <v>1</v>
      </c>
      <c r="D23" s="5">
        <f t="shared" si="2"/>
        <v>10</v>
      </c>
      <c r="E23" s="1">
        <f t="shared" si="1"/>
        <v>22</v>
      </c>
    </row>
    <row r="24" spans="1:5" x14ac:dyDescent="0.2">
      <c r="A24" s="17">
        <f t="shared" si="0"/>
        <v>10</v>
      </c>
      <c r="B24" s="18" t="s">
        <v>185</v>
      </c>
      <c r="C24" s="18">
        <v>1</v>
      </c>
      <c r="D24" s="5">
        <f t="shared" si="2"/>
        <v>10</v>
      </c>
      <c r="E24" s="1">
        <f t="shared" si="1"/>
        <v>23</v>
      </c>
    </row>
    <row r="25" spans="1:5" x14ac:dyDescent="0.2">
      <c r="A25" s="17">
        <f t="shared" si="0"/>
        <v>10</v>
      </c>
      <c r="B25" s="18" t="s">
        <v>141</v>
      </c>
      <c r="C25" s="18">
        <v>1</v>
      </c>
      <c r="D25" s="5">
        <f t="shared" si="2"/>
        <v>10</v>
      </c>
      <c r="E25" s="1">
        <f t="shared" si="1"/>
        <v>24</v>
      </c>
    </row>
    <row r="26" spans="1:5" x14ac:dyDescent="0.2">
      <c r="A26" s="99" t="str">
        <f t="shared" si="0"/>
        <v/>
      </c>
      <c r="B26" s="39"/>
      <c r="C26" s="39"/>
      <c r="D26" s="5">
        <f t="shared" si="2"/>
        <v>25</v>
      </c>
      <c r="E26" s="1">
        <f t="shared" si="1"/>
        <v>25</v>
      </c>
    </row>
    <row r="27" spans="1:5" x14ac:dyDescent="0.2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25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BV1" activePane="topRight" state="frozen"/>
      <selection pane="topRight" activeCell="CO51" sqref="CO5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79" t="s">
        <v>22</v>
      </c>
      <c r="C1" s="179"/>
      <c r="D1" s="179"/>
      <c r="E1" s="179"/>
      <c r="F1" s="179"/>
      <c r="G1" s="179"/>
      <c r="H1" s="179" t="s">
        <v>23</v>
      </c>
      <c r="I1" s="179"/>
      <c r="J1" s="179"/>
      <c r="K1" s="179"/>
      <c r="L1" s="179"/>
      <c r="M1" s="179"/>
      <c r="N1" s="179" t="s">
        <v>24</v>
      </c>
      <c r="O1" s="179"/>
      <c r="P1" s="179"/>
      <c r="Q1" s="179"/>
      <c r="R1" s="179"/>
      <c r="S1" s="179"/>
      <c r="T1" s="179" t="s">
        <v>25</v>
      </c>
      <c r="U1" s="179"/>
      <c r="V1" s="179"/>
      <c r="W1" s="179"/>
      <c r="X1" s="179"/>
      <c r="Y1" s="179"/>
      <c r="Z1" s="179" t="s">
        <v>26</v>
      </c>
      <c r="AA1" s="179"/>
      <c r="AB1" s="179"/>
      <c r="AC1" s="179"/>
      <c r="AD1" s="179"/>
      <c r="AE1" s="179"/>
      <c r="AF1" s="179" t="s">
        <v>27</v>
      </c>
      <c r="AG1" s="179"/>
      <c r="AH1" s="179"/>
      <c r="AI1" s="179"/>
      <c r="AJ1" s="179"/>
      <c r="AK1" s="179"/>
      <c r="AL1" s="179" t="s">
        <v>28</v>
      </c>
      <c r="AM1" s="179"/>
      <c r="AN1" s="179"/>
      <c r="AO1" s="179"/>
      <c r="AP1" s="179"/>
      <c r="AQ1" s="179"/>
      <c r="AR1" s="179" t="s">
        <v>29</v>
      </c>
      <c r="AS1" s="179"/>
      <c r="AT1" s="179"/>
      <c r="AU1" s="179"/>
      <c r="AV1" s="179"/>
      <c r="AW1" s="179"/>
      <c r="AX1" s="179" t="s">
        <v>30</v>
      </c>
      <c r="AY1" s="179"/>
      <c r="AZ1" s="179"/>
      <c r="BA1" s="179"/>
      <c r="BB1" s="179"/>
      <c r="BC1" s="179"/>
      <c r="BD1" s="179" t="s">
        <v>31</v>
      </c>
      <c r="BE1" s="179"/>
      <c r="BF1" s="179"/>
      <c r="BG1" s="179"/>
      <c r="BH1" s="179"/>
      <c r="BI1" s="179"/>
      <c r="BJ1" s="179" t="s">
        <v>32</v>
      </c>
      <c r="BK1" s="179"/>
      <c r="BL1" s="179"/>
      <c r="BM1" s="179"/>
      <c r="BN1" s="179"/>
      <c r="BO1" s="179"/>
      <c r="BP1" s="179" t="s">
        <v>33</v>
      </c>
      <c r="BQ1" s="179"/>
      <c r="BR1" s="179"/>
      <c r="BS1" s="179"/>
      <c r="BT1" s="179"/>
      <c r="BU1" s="179"/>
      <c r="BV1" s="179" t="s">
        <v>34</v>
      </c>
      <c r="BW1" s="179"/>
      <c r="BX1" s="179"/>
      <c r="BY1" s="179"/>
      <c r="BZ1" s="179"/>
      <c r="CA1" s="179"/>
      <c r="CB1" s="179" t="s">
        <v>35</v>
      </c>
      <c r="CC1" s="179"/>
      <c r="CD1" s="179"/>
      <c r="CE1" s="179"/>
      <c r="CF1" s="179"/>
      <c r="CG1" s="179"/>
      <c r="CH1" s="179" t="s">
        <v>36</v>
      </c>
      <c r="CI1" s="179"/>
      <c r="CJ1" s="179"/>
      <c r="CK1" s="179"/>
      <c r="CL1" s="179"/>
      <c r="CM1" s="179"/>
      <c r="CN1" s="179" t="s">
        <v>37</v>
      </c>
      <c r="CO1" s="179"/>
      <c r="CP1" s="179"/>
      <c r="CQ1" s="179"/>
      <c r="CR1" s="179"/>
      <c r="CS1" s="179"/>
      <c r="CT1" s="179" t="s">
        <v>38</v>
      </c>
      <c r="CU1" s="179"/>
      <c r="CV1" s="179"/>
      <c r="CW1" s="179"/>
      <c r="CX1" s="179"/>
      <c r="CY1" s="179"/>
      <c r="CZ1" s="179" t="s">
        <v>39</v>
      </c>
      <c r="DA1" s="179"/>
      <c r="DB1" s="179"/>
      <c r="DC1" s="179"/>
      <c r="DD1" s="179"/>
      <c r="DE1" s="179"/>
      <c r="DF1" s="179" t="s">
        <v>40</v>
      </c>
      <c r="DG1" s="179"/>
      <c r="DH1" s="179"/>
      <c r="DI1" s="179"/>
      <c r="DJ1" s="179"/>
      <c r="DK1" s="179"/>
      <c r="DL1" s="179" t="s">
        <v>41</v>
      </c>
      <c r="DM1" s="179"/>
      <c r="DN1" s="179"/>
      <c r="DO1" s="179"/>
      <c r="DP1" s="179"/>
      <c r="DQ1" s="179"/>
      <c r="DR1" s="179" t="s">
        <v>42</v>
      </c>
      <c r="DS1" s="179"/>
      <c r="DT1" s="179"/>
      <c r="DU1" s="179"/>
      <c r="DV1" s="179"/>
      <c r="DW1" s="179"/>
      <c r="DX1" s="179" t="s">
        <v>43</v>
      </c>
      <c r="DY1" s="179"/>
      <c r="DZ1" s="179"/>
      <c r="EA1" s="179"/>
      <c r="EB1" s="179"/>
      <c r="EC1" s="17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194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>
        <v>1002</v>
      </c>
      <c r="AA3" s="26">
        <v>2</v>
      </c>
      <c r="AB3" s="26">
        <v>2</v>
      </c>
      <c r="AC3" s="26">
        <v>123</v>
      </c>
      <c r="AD3" s="26"/>
      <c r="AE3" s="25"/>
      <c r="AF3" s="24">
        <v>822</v>
      </c>
      <c r="AG3" s="26">
        <v>2</v>
      </c>
      <c r="AH3" s="26">
        <v>0</v>
      </c>
      <c r="AI3" s="26">
        <v>57</v>
      </c>
      <c r="AJ3" s="26">
        <v>1</v>
      </c>
      <c r="AK3" s="25"/>
      <c r="AL3" s="24"/>
      <c r="AM3" s="26"/>
      <c r="AN3" s="26"/>
      <c r="AO3" s="26"/>
      <c r="AP3" s="26"/>
      <c r="AQ3" s="25"/>
      <c r="AR3" s="24">
        <v>654</v>
      </c>
      <c r="AS3" s="26">
        <v>2</v>
      </c>
      <c r="AT3" s="26">
        <v>0</v>
      </c>
      <c r="AU3" s="26">
        <v>48</v>
      </c>
      <c r="AV3" s="26"/>
      <c r="AW3" s="25"/>
      <c r="AX3" s="24">
        <v>1411</v>
      </c>
      <c r="AY3" s="26">
        <v>3</v>
      </c>
      <c r="AZ3" s="26">
        <v>1</v>
      </c>
      <c r="BA3" s="26">
        <v>103</v>
      </c>
      <c r="BB3" s="26">
        <v>2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>
        <v>1</v>
      </c>
      <c r="BO3" s="25"/>
      <c r="BP3" s="24"/>
      <c r="BQ3" s="26"/>
      <c r="BR3" s="26"/>
      <c r="BS3" s="26"/>
      <c r="BT3" s="26"/>
      <c r="BU3" s="25"/>
      <c r="BV3" s="26">
        <v>955</v>
      </c>
      <c r="BW3" s="25">
        <v>2</v>
      </c>
      <c r="BX3" s="24">
        <v>0</v>
      </c>
      <c r="BY3" s="25">
        <v>69</v>
      </c>
      <c r="BZ3" s="26"/>
      <c r="CA3" s="25"/>
      <c r="CB3" s="26"/>
      <c r="CC3" s="25"/>
      <c r="CD3" s="24"/>
      <c r="CE3" s="26"/>
      <c r="CF3" s="26"/>
      <c r="CG3" s="25"/>
      <c r="CH3" s="26">
        <v>944</v>
      </c>
      <c r="CI3" s="25">
        <v>2</v>
      </c>
      <c r="CJ3" s="26">
        <v>0</v>
      </c>
      <c r="CK3" s="25">
        <v>51</v>
      </c>
      <c r="CL3" s="24">
        <v>1</v>
      </c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9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20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8856</v>
      </c>
      <c r="EI3" s="18">
        <f t="shared" ref="EI3:EI14" si="4">SUM(E3+K3+Q3+W3+AC3+AI3+AO3+AU3+BA3+BG3+BM3+BS3+BY3+CE3+CK3+CQ3+CW3+DC3+DI3+DO3+DU3+EA3)</f>
        <v>724</v>
      </c>
      <c r="EJ3" s="19">
        <f t="shared" ref="EJ3:EJ14" si="5">IF(EH3=0,0,(SUM(EH3/EI3)*3))</f>
        <v>36.696132596685082</v>
      </c>
      <c r="EK3" s="20">
        <f>IF(EF3=0,0,(SUM(EH3/EF3)))</f>
        <v>442.8</v>
      </c>
      <c r="EL3" s="20">
        <f>IF(ED3=0,0,SUM(EI3/ED3))</f>
        <v>80.444444444444443</v>
      </c>
      <c r="EM3" s="20">
        <f>IF(EF3=0,0,SUM(EI3/EF3))</f>
        <v>36.200000000000003</v>
      </c>
      <c r="EN3" s="20">
        <f t="shared" ref="EN3:EN14" si="6">SUM(F3+L3+R3+X3+AD3+AJ3+AP3+AV3+BB3+BH3+BN3+BT3+BZ3+CF3+CL3+CR3+CX3+DD3+DJ3+DP3+DV3+EB3)</f>
        <v>8</v>
      </c>
      <c r="EO3" s="20">
        <f t="shared" ref="EO3:EO14" si="7">IF(ED3=0,0,(SUM(EN3/ED3)))</f>
        <v>0.88888888888888884</v>
      </c>
      <c r="EP3" s="18">
        <f>SUM(G3+M3+S3+Y3+AE3+AK3+AQ3+AW3+BC3+BI3+BO3+BU3+CA3+CG3+CM3+CS3+CY3+DE3+DK3+DQ3+DW3+EC3)</f>
        <v>0</v>
      </c>
    </row>
    <row r="4" spans="1:146" x14ac:dyDescent="0.2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>
        <v>1453</v>
      </c>
      <c r="AA4" s="29">
        <v>3</v>
      </c>
      <c r="AB4" s="29">
        <v>1</v>
      </c>
      <c r="AC4" s="29">
        <v>96</v>
      </c>
      <c r="AD4" s="29">
        <v>2</v>
      </c>
      <c r="AE4" s="30">
        <v>1</v>
      </c>
      <c r="AF4" s="28">
        <v>1002</v>
      </c>
      <c r="AG4" s="29">
        <v>2</v>
      </c>
      <c r="AH4" s="29">
        <v>2</v>
      </c>
      <c r="AI4" s="29">
        <v>62</v>
      </c>
      <c r="AJ4" s="29">
        <v>3</v>
      </c>
      <c r="AK4" s="30"/>
      <c r="AL4" s="28">
        <v>1376</v>
      </c>
      <c r="AM4" s="29">
        <v>3</v>
      </c>
      <c r="AN4" s="29">
        <v>1</v>
      </c>
      <c r="AO4" s="29">
        <v>85</v>
      </c>
      <c r="AP4" s="29">
        <v>2</v>
      </c>
      <c r="AQ4" s="30"/>
      <c r="AR4" s="28">
        <v>1425</v>
      </c>
      <c r="AS4" s="29">
        <v>3</v>
      </c>
      <c r="AT4" s="29">
        <v>2</v>
      </c>
      <c r="AU4" s="29">
        <v>75</v>
      </c>
      <c r="AV4" s="29">
        <v>4</v>
      </c>
      <c r="AW4" s="30"/>
      <c r="AX4" s="28">
        <v>1486</v>
      </c>
      <c r="AY4" s="29">
        <v>2</v>
      </c>
      <c r="AZ4" s="29">
        <v>1</v>
      </c>
      <c r="BA4" s="29">
        <v>88</v>
      </c>
      <c r="BB4" s="29">
        <v>4</v>
      </c>
      <c r="BC4" s="30"/>
      <c r="BD4" s="28">
        <v>1462</v>
      </c>
      <c r="BE4" s="29">
        <v>3</v>
      </c>
      <c r="BF4" s="29">
        <v>1</v>
      </c>
      <c r="BG4" s="29">
        <v>107</v>
      </c>
      <c r="BH4" s="29"/>
      <c r="BI4" s="30"/>
      <c r="BJ4" s="28">
        <v>712</v>
      </c>
      <c r="BK4" s="29">
        <v>2</v>
      </c>
      <c r="BL4" s="29">
        <v>0</v>
      </c>
      <c r="BM4" s="29">
        <v>42</v>
      </c>
      <c r="BN4" s="29">
        <v>1</v>
      </c>
      <c r="BO4" s="30"/>
      <c r="BP4" s="28"/>
      <c r="BQ4" s="29"/>
      <c r="BR4" s="29"/>
      <c r="BS4" s="29"/>
      <c r="BT4" s="29"/>
      <c r="BU4" s="30"/>
      <c r="BV4" s="29">
        <v>1416</v>
      </c>
      <c r="BW4" s="30">
        <v>3</v>
      </c>
      <c r="BX4" s="28">
        <v>1</v>
      </c>
      <c r="BY4" s="30">
        <v>71</v>
      </c>
      <c r="BZ4" s="29">
        <v>3</v>
      </c>
      <c r="CA4" s="30">
        <v>1</v>
      </c>
      <c r="CB4" s="29">
        <v>920</v>
      </c>
      <c r="CC4" s="30">
        <v>2</v>
      </c>
      <c r="CD4" s="29">
        <v>0</v>
      </c>
      <c r="CE4" s="30">
        <v>51</v>
      </c>
      <c r="CF4" s="28">
        <v>4</v>
      </c>
      <c r="CG4" s="30"/>
      <c r="CH4" s="29">
        <v>869</v>
      </c>
      <c r="CI4" s="30">
        <v>2</v>
      </c>
      <c r="CJ4" s="29">
        <v>0</v>
      </c>
      <c r="CK4" s="30">
        <v>51</v>
      </c>
      <c r="CL4" s="28">
        <v>2</v>
      </c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13</v>
      </c>
      <c r="EE4" s="18">
        <f t="shared" si="0"/>
        <v>5</v>
      </c>
      <c r="EF4" s="18">
        <f t="shared" si="1"/>
        <v>32</v>
      </c>
      <c r="EG4" s="18">
        <f t="shared" si="2"/>
        <v>15</v>
      </c>
      <c r="EH4" s="18">
        <f t="shared" si="3"/>
        <v>15548</v>
      </c>
      <c r="EI4" s="18">
        <f t="shared" si="4"/>
        <v>934</v>
      </c>
      <c r="EJ4" s="19">
        <f t="shared" si="5"/>
        <v>49.940042826552464</v>
      </c>
      <c r="EK4" s="20">
        <f t="shared" ref="EK4:EK14" si="9">IF(EF4=0,0,(SUM(EH4/EF4)))</f>
        <v>485.875</v>
      </c>
      <c r="EL4" s="20">
        <f t="shared" ref="EL4:EL14" si="10">IF(ED4=0,0,SUM(EI4/ED4))</f>
        <v>71.84615384615384</v>
      </c>
      <c r="EM4" s="20">
        <f t="shared" ref="EM4:EM14" si="11">IF(EF4=0,0,SUM(EI4/EF4))</f>
        <v>29.1875</v>
      </c>
      <c r="EN4" s="20">
        <f t="shared" si="6"/>
        <v>37</v>
      </c>
      <c r="EO4" s="20">
        <f t="shared" si="7"/>
        <v>2.8461538461538463</v>
      </c>
      <c r="EP4" s="18">
        <f t="shared" ref="EP4:EP14" si="12">SUM(G4+M4+S4+Y4+AE4+AK4+AQ4+AW4+BC4+BI4+BO4+BU4+CA4+CG4+CM4+CS4+CY4+DE4+DK4+DQ4+DW4+EC4)</f>
        <v>3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>
        <v>1002</v>
      </c>
      <c r="AA5" s="29">
        <v>2</v>
      </c>
      <c r="AB5" s="29">
        <v>2</v>
      </c>
      <c r="AC5" s="29">
        <v>72</v>
      </c>
      <c r="AD5" s="29">
        <v>4</v>
      </c>
      <c r="AE5" s="30"/>
      <c r="AF5" s="28">
        <v>1351</v>
      </c>
      <c r="AG5" s="29">
        <v>3</v>
      </c>
      <c r="AH5" s="29">
        <v>2</v>
      </c>
      <c r="AI5" s="29">
        <v>85</v>
      </c>
      <c r="AJ5" s="29">
        <v>1</v>
      </c>
      <c r="AK5" s="30"/>
      <c r="AL5" s="28">
        <v>1373</v>
      </c>
      <c r="AM5" s="29">
        <v>3</v>
      </c>
      <c r="AN5" s="29">
        <v>1</v>
      </c>
      <c r="AO5" s="29">
        <v>100</v>
      </c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>
        <v>1271</v>
      </c>
      <c r="BE5" s="29">
        <v>3</v>
      </c>
      <c r="BF5" s="29">
        <v>1</v>
      </c>
      <c r="BG5" s="29">
        <v>87</v>
      </c>
      <c r="BH5" s="29">
        <v>1</v>
      </c>
      <c r="BI5" s="30"/>
      <c r="BJ5" s="28">
        <v>1495</v>
      </c>
      <c r="BK5" s="29">
        <v>3</v>
      </c>
      <c r="BL5" s="29">
        <v>2</v>
      </c>
      <c r="BM5" s="29">
        <v>107</v>
      </c>
      <c r="BN5" s="29">
        <v>4</v>
      </c>
      <c r="BO5" s="30"/>
      <c r="BP5" s="28"/>
      <c r="BQ5" s="29"/>
      <c r="BR5" s="29"/>
      <c r="BS5" s="29"/>
      <c r="BT5" s="29"/>
      <c r="BU5" s="30"/>
      <c r="BV5" s="29">
        <v>998</v>
      </c>
      <c r="BW5" s="30">
        <v>2</v>
      </c>
      <c r="BX5" s="28">
        <v>0</v>
      </c>
      <c r="BY5" s="30">
        <v>84</v>
      </c>
      <c r="BZ5" s="29">
        <v>4</v>
      </c>
      <c r="CA5" s="30"/>
      <c r="CB5" s="29">
        <v>1313</v>
      </c>
      <c r="CC5" s="30">
        <v>3</v>
      </c>
      <c r="CD5" s="29">
        <v>1</v>
      </c>
      <c r="CE5" s="30">
        <v>88</v>
      </c>
      <c r="CF5" s="28">
        <v>3</v>
      </c>
      <c r="CG5" s="30"/>
      <c r="CH5" s="29">
        <v>1002</v>
      </c>
      <c r="CI5" s="30">
        <v>2</v>
      </c>
      <c r="CJ5" s="29">
        <v>2</v>
      </c>
      <c r="CK5" s="30">
        <v>48</v>
      </c>
      <c r="CL5" s="28">
        <v>4</v>
      </c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9</v>
      </c>
      <c r="EE5" s="18">
        <f t="shared" si="0"/>
        <v>4</v>
      </c>
      <c r="EF5" s="18">
        <f t="shared" si="1"/>
        <v>23</v>
      </c>
      <c r="EG5" s="18">
        <f t="shared" si="2"/>
        <v>11</v>
      </c>
      <c r="EH5" s="18">
        <f t="shared" si="3"/>
        <v>10778</v>
      </c>
      <c r="EI5" s="18">
        <f t="shared" si="4"/>
        <v>728</v>
      </c>
      <c r="EJ5" s="19">
        <f t="shared" si="5"/>
        <v>44.414835164835168</v>
      </c>
      <c r="EK5" s="20">
        <f t="shared" si="9"/>
        <v>468.60869565217394</v>
      </c>
      <c r="EL5" s="20">
        <f t="shared" si="10"/>
        <v>80.888888888888886</v>
      </c>
      <c r="EM5" s="20">
        <f t="shared" si="11"/>
        <v>31.652173913043477</v>
      </c>
      <c r="EN5" s="20">
        <f t="shared" si="6"/>
        <v>25</v>
      </c>
      <c r="EO5" s="20">
        <f t="shared" si="7"/>
        <v>2.7777777777777777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>
        <v>1002</v>
      </c>
      <c r="AA6" s="29">
        <v>2</v>
      </c>
      <c r="AB6" s="29">
        <v>2</v>
      </c>
      <c r="AC6" s="29">
        <v>69</v>
      </c>
      <c r="AD6" s="29">
        <v>2</v>
      </c>
      <c r="AE6" s="30"/>
      <c r="AF6" s="28">
        <v>1312</v>
      </c>
      <c r="AG6" s="29">
        <v>3</v>
      </c>
      <c r="AH6" s="29">
        <v>1</v>
      </c>
      <c r="AI6" s="29">
        <v>103</v>
      </c>
      <c r="AJ6" s="29">
        <v>3</v>
      </c>
      <c r="AK6" s="30"/>
      <c r="AL6" s="28">
        <v>1501</v>
      </c>
      <c r="AM6" s="29">
        <v>3</v>
      </c>
      <c r="AN6" s="29">
        <v>2</v>
      </c>
      <c r="AO6" s="29">
        <v>87</v>
      </c>
      <c r="AP6" s="29"/>
      <c r="AQ6" s="30"/>
      <c r="AR6" s="28">
        <v>938</v>
      </c>
      <c r="AS6" s="29">
        <v>2</v>
      </c>
      <c r="AT6" s="29">
        <v>0</v>
      </c>
      <c r="AU6" s="29">
        <v>69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91</v>
      </c>
      <c r="BB6" s="29">
        <v>1</v>
      </c>
      <c r="BC6" s="30"/>
      <c r="BD6" s="28">
        <v>873</v>
      </c>
      <c r="BE6" s="29">
        <v>2</v>
      </c>
      <c r="BF6" s="29">
        <v>0</v>
      </c>
      <c r="BG6" s="29">
        <v>48</v>
      </c>
      <c r="BH6" s="29">
        <v>2</v>
      </c>
      <c r="BI6" s="30"/>
      <c r="BJ6" s="28">
        <v>1255</v>
      </c>
      <c r="BK6" s="29">
        <v>3</v>
      </c>
      <c r="BL6" s="29">
        <v>1</v>
      </c>
      <c r="BM6" s="29">
        <v>91</v>
      </c>
      <c r="BN6" s="29">
        <v>1</v>
      </c>
      <c r="BO6" s="30"/>
      <c r="BP6" s="28"/>
      <c r="BQ6" s="29"/>
      <c r="BR6" s="29"/>
      <c r="BS6" s="29"/>
      <c r="BT6" s="29"/>
      <c r="BU6" s="30"/>
      <c r="BV6" s="29">
        <v>984</v>
      </c>
      <c r="BW6" s="30">
        <v>2</v>
      </c>
      <c r="BX6" s="28">
        <v>0</v>
      </c>
      <c r="BY6" s="30">
        <v>75</v>
      </c>
      <c r="BZ6" s="29"/>
      <c r="CA6" s="30"/>
      <c r="CB6" s="29">
        <v>900</v>
      </c>
      <c r="CC6" s="30">
        <v>2</v>
      </c>
      <c r="CD6" s="29">
        <v>0</v>
      </c>
      <c r="CE6" s="30">
        <v>60</v>
      </c>
      <c r="CF6" s="28">
        <v>1</v>
      </c>
      <c r="CG6" s="30"/>
      <c r="CH6" s="29">
        <v>1471</v>
      </c>
      <c r="CI6" s="30">
        <v>3</v>
      </c>
      <c r="CJ6" s="29">
        <v>2</v>
      </c>
      <c r="CK6" s="30">
        <v>83</v>
      </c>
      <c r="CL6" s="28">
        <v>4</v>
      </c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13</v>
      </c>
      <c r="EE6" s="18">
        <f t="shared" si="0"/>
        <v>4</v>
      </c>
      <c r="EF6" s="18">
        <f t="shared" si="1"/>
        <v>32</v>
      </c>
      <c r="EG6" s="18">
        <f t="shared" si="2"/>
        <v>12</v>
      </c>
      <c r="EH6" s="18">
        <f t="shared" si="3"/>
        <v>14861</v>
      </c>
      <c r="EI6" s="18">
        <f t="shared" si="4"/>
        <v>1008</v>
      </c>
      <c r="EJ6" s="19">
        <f t="shared" si="5"/>
        <v>44.229166666666664</v>
      </c>
      <c r="EK6" s="20">
        <f t="shared" si="9"/>
        <v>464.40625</v>
      </c>
      <c r="EL6" s="20">
        <f t="shared" si="10"/>
        <v>77.538461538461533</v>
      </c>
      <c r="EM6" s="20">
        <f t="shared" si="11"/>
        <v>31.5</v>
      </c>
      <c r="EN6" s="20">
        <f t="shared" si="6"/>
        <v>23</v>
      </c>
      <c r="EO6" s="20">
        <f t="shared" si="7"/>
        <v>1.7692307692307692</v>
      </c>
      <c r="EP6" s="18">
        <f t="shared" si="12"/>
        <v>0</v>
      </c>
    </row>
    <row r="7" spans="1:146" x14ac:dyDescent="0.2">
      <c r="A7" s="27" t="s">
        <v>195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>
        <v>1501</v>
      </c>
      <c r="AA7" s="29">
        <v>3</v>
      </c>
      <c r="AB7" s="29">
        <v>2</v>
      </c>
      <c r="AC7" s="29">
        <v>83</v>
      </c>
      <c r="AD7" s="29">
        <v>2</v>
      </c>
      <c r="AE7" s="30"/>
      <c r="AF7" s="28">
        <v>1002</v>
      </c>
      <c r="AG7" s="29">
        <v>2</v>
      </c>
      <c r="AH7" s="29">
        <v>2</v>
      </c>
      <c r="AI7" s="29">
        <v>63</v>
      </c>
      <c r="AJ7" s="29">
        <v>1</v>
      </c>
      <c r="AK7" s="30"/>
      <c r="AL7" s="28">
        <v>989</v>
      </c>
      <c r="AM7" s="29">
        <v>2</v>
      </c>
      <c r="AN7" s="29">
        <v>0</v>
      </c>
      <c r="AO7" s="29">
        <v>60</v>
      </c>
      <c r="AP7" s="29">
        <v>3</v>
      </c>
      <c r="AQ7" s="30"/>
      <c r="AR7" s="28">
        <v>1002</v>
      </c>
      <c r="AS7" s="29">
        <v>2</v>
      </c>
      <c r="AT7" s="29">
        <v>2</v>
      </c>
      <c r="AU7" s="29">
        <v>46</v>
      </c>
      <c r="AV7" s="29">
        <v>4</v>
      </c>
      <c r="AW7" s="30">
        <v>1</v>
      </c>
      <c r="AX7" s="28">
        <v>1002</v>
      </c>
      <c r="AY7" s="29">
        <v>2</v>
      </c>
      <c r="AZ7" s="29">
        <v>2</v>
      </c>
      <c r="BA7" s="29">
        <v>45</v>
      </c>
      <c r="BB7" s="29">
        <v>3</v>
      </c>
      <c r="BC7" s="30"/>
      <c r="BD7" s="28">
        <v>1391</v>
      </c>
      <c r="BE7" s="29">
        <v>3</v>
      </c>
      <c r="BF7" s="29">
        <v>1</v>
      </c>
      <c r="BG7" s="29">
        <v>72</v>
      </c>
      <c r="BH7" s="29">
        <v>5</v>
      </c>
      <c r="BI7" s="30"/>
      <c r="BJ7" s="28">
        <v>1499</v>
      </c>
      <c r="BK7" s="29">
        <v>3</v>
      </c>
      <c r="BL7" s="29">
        <v>2</v>
      </c>
      <c r="BM7" s="29">
        <v>82</v>
      </c>
      <c r="BN7" s="29">
        <v>4</v>
      </c>
      <c r="BO7" s="30"/>
      <c r="BP7" s="28"/>
      <c r="BQ7" s="29"/>
      <c r="BR7" s="29"/>
      <c r="BS7" s="29"/>
      <c r="BT7" s="29"/>
      <c r="BU7" s="30"/>
      <c r="BV7" s="29">
        <v>1002</v>
      </c>
      <c r="BW7" s="30">
        <v>2</v>
      </c>
      <c r="BX7" s="28">
        <v>2</v>
      </c>
      <c r="BY7" s="30">
        <v>62</v>
      </c>
      <c r="BZ7" s="29"/>
      <c r="CA7" s="30"/>
      <c r="CB7" s="29">
        <v>1002</v>
      </c>
      <c r="CC7" s="30">
        <v>2</v>
      </c>
      <c r="CD7" s="29">
        <v>2</v>
      </c>
      <c r="CE7" s="30">
        <v>75</v>
      </c>
      <c r="CF7" s="28">
        <v>4</v>
      </c>
      <c r="CG7" s="30"/>
      <c r="CH7" s="29">
        <v>1501</v>
      </c>
      <c r="CI7" s="30">
        <v>3</v>
      </c>
      <c r="CJ7" s="29">
        <v>2</v>
      </c>
      <c r="CK7" s="30">
        <v>95</v>
      </c>
      <c r="CL7" s="28">
        <v>4</v>
      </c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13</v>
      </c>
      <c r="EE7" s="18">
        <f t="shared" si="0"/>
        <v>10</v>
      </c>
      <c r="EF7" s="18">
        <f t="shared" si="1"/>
        <v>31</v>
      </c>
      <c r="EG7" s="18">
        <f t="shared" si="2"/>
        <v>22</v>
      </c>
      <c r="EH7" s="18">
        <f t="shared" si="3"/>
        <v>15312</v>
      </c>
      <c r="EI7" s="18">
        <f t="shared" si="4"/>
        <v>861</v>
      </c>
      <c r="EJ7" s="19">
        <f t="shared" si="5"/>
        <v>53.351916376306619</v>
      </c>
      <c r="EK7" s="20">
        <f t="shared" si="9"/>
        <v>493.93548387096774</v>
      </c>
      <c r="EL7" s="20">
        <f t="shared" si="10"/>
        <v>66.230769230769226</v>
      </c>
      <c r="EM7" s="20">
        <f t="shared" si="11"/>
        <v>27.774193548387096</v>
      </c>
      <c r="EN7" s="20">
        <f t="shared" si="6"/>
        <v>35</v>
      </c>
      <c r="EO7" s="20">
        <f t="shared" si="7"/>
        <v>2.6923076923076925</v>
      </c>
      <c r="EP7" s="18">
        <f t="shared" si="12"/>
        <v>1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>
        <v>1376</v>
      </c>
      <c r="AG8" s="29">
        <v>3</v>
      </c>
      <c r="AH8" s="29">
        <v>2</v>
      </c>
      <c r="AI8" s="29">
        <v>67</v>
      </c>
      <c r="AJ8" s="29">
        <v>6</v>
      </c>
      <c r="AK8" s="30"/>
      <c r="AL8" s="28">
        <v>1002</v>
      </c>
      <c r="AM8" s="29">
        <v>2</v>
      </c>
      <c r="AN8" s="29">
        <v>2</v>
      </c>
      <c r="AO8" s="29">
        <v>44</v>
      </c>
      <c r="AP8" s="29">
        <v>3</v>
      </c>
      <c r="AQ8" s="30"/>
      <c r="AR8" s="28">
        <v>1002</v>
      </c>
      <c r="AS8" s="29">
        <v>2</v>
      </c>
      <c r="AT8" s="29">
        <v>2</v>
      </c>
      <c r="AU8" s="29">
        <v>63</v>
      </c>
      <c r="AV8" s="29">
        <v>3</v>
      </c>
      <c r="AW8" s="30"/>
      <c r="AX8" s="28">
        <v>1002</v>
      </c>
      <c r="AY8" s="29">
        <v>2</v>
      </c>
      <c r="AZ8" s="29">
        <v>2</v>
      </c>
      <c r="BA8" s="29">
        <v>63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50</v>
      </c>
      <c r="BH8" s="29">
        <v>3</v>
      </c>
      <c r="BI8" s="30"/>
      <c r="BJ8" s="28">
        <v>1002</v>
      </c>
      <c r="BK8" s="29">
        <v>2</v>
      </c>
      <c r="BL8" s="29">
        <v>2</v>
      </c>
      <c r="BM8" s="29">
        <v>39</v>
      </c>
      <c r="BN8" s="29">
        <v>6</v>
      </c>
      <c r="BO8" s="30"/>
      <c r="BP8" s="28"/>
      <c r="BQ8" s="29"/>
      <c r="BR8" s="29"/>
      <c r="BS8" s="29"/>
      <c r="BT8" s="29"/>
      <c r="BU8" s="30"/>
      <c r="BV8" s="29"/>
      <c r="BW8" s="30"/>
      <c r="BX8" s="28"/>
      <c r="BY8" s="30"/>
      <c r="BZ8" s="29"/>
      <c r="CA8" s="30"/>
      <c r="CB8" s="29">
        <v>1002</v>
      </c>
      <c r="CC8" s="30">
        <v>2</v>
      </c>
      <c r="CD8" s="29">
        <v>2</v>
      </c>
      <c r="CE8" s="30">
        <v>47</v>
      </c>
      <c r="CF8" s="28">
        <v>4</v>
      </c>
      <c r="CG8" s="30"/>
      <c r="CH8" s="29">
        <v>1002</v>
      </c>
      <c r="CI8" s="30">
        <v>2</v>
      </c>
      <c r="CJ8" s="29">
        <v>2</v>
      </c>
      <c r="CK8" s="30">
        <v>50</v>
      </c>
      <c r="CL8" s="28">
        <v>3</v>
      </c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11</v>
      </c>
      <c r="EE8" s="18">
        <f t="shared" si="0"/>
        <v>10</v>
      </c>
      <c r="EF8" s="18">
        <f t="shared" si="1"/>
        <v>24</v>
      </c>
      <c r="EG8" s="18">
        <f t="shared" si="2"/>
        <v>20</v>
      </c>
      <c r="EH8" s="18">
        <f t="shared" si="3"/>
        <v>11495</v>
      </c>
      <c r="EI8" s="18">
        <f t="shared" si="4"/>
        <v>604</v>
      </c>
      <c r="EJ8" s="19">
        <f t="shared" si="5"/>
        <v>57.09437086092715</v>
      </c>
      <c r="EK8" s="20">
        <f t="shared" si="9"/>
        <v>478.95833333333331</v>
      </c>
      <c r="EL8" s="20">
        <f t="shared" si="10"/>
        <v>54.909090909090907</v>
      </c>
      <c r="EM8" s="20">
        <f t="shared" si="11"/>
        <v>25.166666666666668</v>
      </c>
      <c r="EN8" s="20">
        <f t="shared" si="6"/>
        <v>36</v>
      </c>
      <c r="EO8" s="20">
        <f t="shared" si="7"/>
        <v>3.2727272727272729</v>
      </c>
      <c r="EP8" s="18">
        <f t="shared" si="12"/>
        <v>0</v>
      </c>
    </row>
    <row r="9" spans="1:146" x14ac:dyDescent="0.2">
      <c r="A9" s="37" t="s">
        <v>286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>
        <v>891</v>
      </c>
      <c r="AA9" s="29">
        <v>2</v>
      </c>
      <c r="AB9" s="29">
        <v>0</v>
      </c>
      <c r="AC9" s="29">
        <v>93</v>
      </c>
      <c r="AD9" s="29"/>
      <c r="AE9" s="30"/>
      <c r="AF9" s="28"/>
      <c r="AG9" s="29"/>
      <c r="AH9" s="29"/>
      <c r="AI9" s="29"/>
      <c r="AJ9" s="29"/>
      <c r="AK9" s="30"/>
      <c r="AL9" s="28">
        <v>1364</v>
      </c>
      <c r="AM9" s="29">
        <v>3</v>
      </c>
      <c r="AN9" s="29">
        <v>1</v>
      </c>
      <c r="AO9" s="29">
        <v>92</v>
      </c>
      <c r="AP9" s="29">
        <v>1</v>
      </c>
      <c r="AQ9" s="30"/>
      <c r="AR9" s="28">
        <v>1453</v>
      </c>
      <c r="AS9" s="29">
        <v>3</v>
      </c>
      <c r="AT9" s="29">
        <v>2</v>
      </c>
      <c r="AU9" s="29">
        <v>104</v>
      </c>
      <c r="AV9" s="29">
        <v>1</v>
      </c>
      <c r="AW9" s="30"/>
      <c r="AX9" s="28">
        <v>1002</v>
      </c>
      <c r="AY9" s="29">
        <v>2</v>
      </c>
      <c r="AZ9" s="29">
        <v>2</v>
      </c>
      <c r="BA9" s="29">
        <v>55</v>
      </c>
      <c r="BB9" s="29">
        <v>5</v>
      </c>
      <c r="BC9" s="30"/>
      <c r="BD9" s="28">
        <v>796</v>
      </c>
      <c r="BE9" s="29">
        <v>2</v>
      </c>
      <c r="BF9" s="29">
        <v>0</v>
      </c>
      <c r="BG9" s="29">
        <v>45</v>
      </c>
      <c r="BH9" s="29">
        <v>1</v>
      </c>
      <c r="BI9" s="30"/>
      <c r="BJ9" s="28">
        <v>726</v>
      </c>
      <c r="BK9" s="29">
        <v>2</v>
      </c>
      <c r="BL9" s="29">
        <v>0</v>
      </c>
      <c r="BM9" s="29">
        <v>51</v>
      </c>
      <c r="BN9" s="29">
        <v>1</v>
      </c>
      <c r="BO9" s="30"/>
      <c r="BP9" s="28"/>
      <c r="BQ9" s="29"/>
      <c r="BR9" s="29"/>
      <c r="BS9" s="29"/>
      <c r="BT9" s="29"/>
      <c r="BU9" s="30"/>
      <c r="BV9" s="29"/>
      <c r="BW9" s="30"/>
      <c r="BX9" s="28"/>
      <c r="BY9" s="30"/>
      <c r="BZ9" s="29"/>
      <c r="CA9" s="30"/>
      <c r="CB9" s="29">
        <v>1275</v>
      </c>
      <c r="CC9" s="30">
        <v>3</v>
      </c>
      <c r="CD9" s="29">
        <v>1</v>
      </c>
      <c r="CE9" s="30">
        <v>82</v>
      </c>
      <c r="CF9" s="28">
        <v>2</v>
      </c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9</v>
      </c>
      <c r="EE9" s="18">
        <f t="shared" si="0"/>
        <v>3</v>
      </c>
      <c r="EF9" s="18">
        <f t="shared" si="1"/>
        <v>21</v>
      </c>
      <c r="EG9" s="18">
        <f t="shared" si="2"/>
        <v>8</v>
      </c>
      <c r="EH9" s="18">
        <f t="shared" si="3"/>
        <v>9309</v>
      </c>
      <c r="EI9" s="18">
        <f t="shared" si="4"/>
        <v>654</v>
      </c>
      <c r="EJ9" s="19">
        <f t="shared" si="5"/>
        <v>42.701834862385319</v>
      </c>
      <c r="EK9" s="20">
        <f t="shared" si="9"/>
        <v>443.28571428571428</v>
      </c>
      <c r="EL9" s="20">
        <f t="shared" si="10"/>
        <v>72.666666666666671</v>
      </c>
      <c r="EM9" s="20">
        <f t="shared" si="11"/>
        <v>31.142857142857142</v>
      </c>
      <c r="EN9" s="20">
        <f t="shared" si="6"/>
        <v>12</v>
      </c>
      <c r="EO9" s="20">
        <f t="shared" si="7"/>
        <v>1.3333333333333333</v>
      </c>
      <c r="EP9" s="18">
        <f t="shared" si="12"/>
        <v>0</v>
      </c>
    </row>
    <row r="10" spans="1:146" x14ac:dyDescent="0.2">
      <c r="A10" s="37" t="s">
        <v>287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>
        <v>765</v>
      </c>
      <c r="BW10" s="30">
        <v>2</v>
      </c>
      <c r="BX10" s="28">
        <v>0</v>
      </c>
      <c r="BY10" s="30">
        <v>42</v>
      </c>
      <c r="BZ10" s="29">
        <v>1</v>
      </c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0</v>
      </c>
      <c r="EF10" s="18">
        <f t="shared" si="1"/>
        <v>2</v>
      </c>
      <c r="EG10" s="18">
        <f t="shared" si="2"/>
        <v>0</v>
      </c>
      <c r="EH10" s="18">
        <f t="shared" si="3"/>
        <v>765</v>
      </c>
      <c r="EI10" s="18">
        <f t="shared" si="4"/>
        <v>42</v>
      </c>
      <c r="EJ10" s="19">
        <f t="shared" si="5"/>
        <v>54.642857142857146</v>
      </c>
      <c r="EK10" s="20">
        <f t="shared" si="9"/>
        <v>382.5</v>
      </c>
      <c r="EL10" s="20">
        <f t="shared" si="10"/>
        <v>42</v>
      </c>
      <c r="EM10" s="20">
        <f t="shared" si="11"/>
        <v>21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1</v>
      </c>
      <c r="CL17" s="5">
        <f>IF(CK3=0,1,0)</f>
        <v>0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1</v>
      </c>
      <c r="CL18" s="5">
        <f t="shared" ref="CL18:CL28" si="63">IF(CK4=0,1,0)</f>
        <v>0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1</v>
      </c>
      <c r="CL19" s="5">
        <f t="shared" si="63"/>
        <v>0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1</v>
      </c>
      <c r="CF20" s="5">
        <f t="shared" si="61"/>
        <v>0</v>
      </c>
      <c r="CG20" s="5">
        <f t="shared" si="62"/>
        <v>0</v>
      </c>
      <c r="CH20" s="5">
        <f t="shared" si="27"/>
        <v>1</v>
      </c>
      <c r="CL20" s="5">
        <f t="shared" si="63"/>
        <v>0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1</v>
      </c>
      <c r="CF21" s="5">
        <f t="shared" si="61"/>
        <v>0</v>
      </c>
      <c r="CG21" s="5">
        <f t="shared" si="62"/>
        <v>0</v>
      </c>
      <c r="CH21" s="5">
        <f t="shared" si="27"/>
        <v>1</v>
      </c>
      <c r="CL21" s="5">
        <f t="shared" si="63"/>
        <v>0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1</v>
      </c>
      <c r="CL22" s="5">
        <f t="shared" si="63"/>
        <v>0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1</v>
      </c>
      <c r="BN23" s="5">
        <f t="shared" si="55"/>
        <v>0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1</v>
      </c>
      <c r="CF23" s="5">
        <f t="shared" si="61"/>
        <v>0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1</v>
      </c>
      <c r="BZ24" s="5">
        <f t="shared" si="59"/>
        <v>0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1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1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1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1</v>
      </c>
      <c r="BW33" s="14"/>
      <c r="BX33" s="14"/>
      <c r="BY33" s="14"/>
      <c r="BZ33" s="14"/>
      <c r="CA33" s="14"/>
      <c r="CB33" s="14">
        <f t="shared" si="92"/>
        <v>1</v>
      </c>
      <c r="CC33" s="14"/>
      <c r="CD33" s="14"/>
      <c r="CE33" s="14"/>
      <c r="CF33" s="14"/>
      <c r="CG33" s="14"/>
      <c r="CH33" s="14">
        <f t="shared" si="93"/>
        <v>1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1</v>
      </c>
      <c r="CC34" s="14"/>
      <c r="CD34" s="14"/>
      <c r="CE34" s="14"/>
      <c r="CF34" s="14"/>
      <c r="CG34" s="14"/>
      <c r="CH34" s="14">
        <f t="shared" si="93"/>
        <v>1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1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4</v>
      </c>
      <c r="AF41" s="5">
        <f>SUM(AF29:AF40)</f>
        <v>4</v>
      </c>
      <c r="AL41" s="5">
        <f>SUM(AL29:AL40)</f>
        <v>2</v>
      </c>
      <c r="AR41" s="5">
        <f>SUM(AR29:AR40)</f>
        <v>4</v>
      </c>
      <c r="AX41" s="5">
        <f>SUM(AX29:AX40)</f>
        <v>4</v>
      </c>
      <c r="BD41" s="5">
        <f>SUM(BD29:BD40)</f>
        <v>1</v>
      </c>
      <c r="BJ41" s="5">
        <f>SUM(BJ29:BJ40)</f>
        <v>3</v>
      </c>
      <c r="BP41" s="5">
        <f>SUM(BP29:BP40)</f>
        <v>0</v>
      </c>
      <c r="BV41" s="5">
        <f>SUM(BV29:BV40)</f>
        <v>1</v>
      </c>
      <c r="CB41" s="5">
        <f>SUM(CB29:CB40)</f>
        <v>2</v>
      </c>
      <c r="CH41" s="5">
        <f>SUM(CH29:CH40)</f>
        <v>4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AX42" s="5">
        <v>3</v>
      </c>
      <c r="BD42" s="5">
        <v>2</v>
      </c>
      <c r="BJ42" s="5">
        <v>2</v>
      </c>
      <c r="BP42" s="5">
        <v>2</v>
      </c>
      <c r="BX42" s="5">
        <v>0</v>
      </c>
      <c r="CF42" s="5">
        <v>1</v>
      </c>
      <c r="CL42" s="5">
        <v>2</v>
      </c>
      <c r="CR42" s="5">
        <v>1</v>
      </c>
    </row>
  </sheetData>
  <mergeCells count="22">
    <mergeCell ref="B1:G1"/>
    <mergeCell ref="H1:M1"/>
    <mergeCell ref="N1:S1"/>
    <mergeCell ref="T1:Y1"/>
    <mergeCell ref="Z1:AE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DL1:DQ1"/>
    <mergeCell ref="DR1:DW1"/>
    <mergeCell ref="DX1:EC1"/>
    <mergeCell ref="CT1:CY1"/>
    <mergeCell ref="CZ1:DE1"/>
    <mergeCell ref="DF1:D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BV1" activePane="topRight" state="frozen"/>
      <selection pane="topRight" activeCell="CP49" sqref="CP49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79" t="s">
        <v>22</v>
      </c>
      <c r="C1" s="179"/>
      <c r="D1" s="179"/>
      <c r="E1" s="179"/>
      <c r="F1" s="179"/>
      <c r="G1" s="179"/>
      <c r="H1" s="179" t="s">
        <v>23</v>
      </c>
      <c r="I1" s="179"/>
      <c r="J1" s="179"/>
      <c r="K1" s="179"/>
      <c r="L1" s="179"/>
      <c r="M1" s="179"/>
      <c r="N1" s="179" t="s">
        <v>24</v>
      </c>
      <c r="O1" s="179"/>
      <c r="P1" s="179"/>
      <c r="Q1" s="179"/>
      <c r="R1" s="179"/>
      <c r="S1" s="179"/>
      <c r="T1" s="179" t="s">
        <v>25</v>
      </c>
      <c r="U1" s="179"/>
      <c r="V1" s="179"/>
      <c r="W1" s="179"/>
      <c r="X1" s="179"/>
      <c r="Y1" s="179"/>
      <c r="Z1" s="179" t="s">
        <v>26</v>
      </c>
      <c r="AA1" s="179"/>
      <c r="AB1" s="179"/>
      <c r="AC1" s="179"/>
      <c r="AD1" s="179"/>
      <c r="AE1" s="179"/>
      <c r="AF1" s="179" t="s">
        <v>27</v>
      </c>
      <c r="AG1" s="179"/>
      <c r="AH1" s="179"/>
      <c r="AI1" s="179"/>
      <c r="AJ1" s="179"/>
      <c r="AK1" s="179"/>
      <c r="AL1" s="179" t="s">
        <v>28</v>
      </c>
      <c r="AM1" s="179"/>
      <c r="AN1" s="179"/>
      <c r="AO1" s="179"/>
      <c r="AP1" s="179"/>
      <c r="AQ1" s="179"/>
      <c r="AR1" s="179" t="s">
        <v>29</v>
      </c>
      <c r="AS1" s="179"/>
      <c r="AT1" s="179"/>
      <c r="AU1" s="179"/>
      <c r="AV1" s="179"/>
      <c r="AW1" s="179"/>
      <c r="AX1" s="179" t="s">
        <v>30</v>
      </c>
      <c r="AY1" s="179"/>
      <c r="AZ1" s="179"/>
      <c r="BA1" s="179"/>
      <c r="BB1" s="179"/>
      <c r="BC1" s="179"/>
      <c r="BD1" s="179" t="s">
        <v>31</v>
      </c>
      <c r="BE1" s="179"/>
      <c r="BF1" s="179"/>
      <c r="BG1" s="179"/>
      <c r="BH1" s="179"/>
      <c r="BI1" s="179"/>
      <c r="BJ1" s="179" t="s">
        <v>32</v>
      </c>
      <c r="BK1" s="179"/>
      <c r="BL1" s="179"/>
      <c r="BM1" s="179"/>
      <c r="BN1" s="179"/>
      <c r="BO1" s="179"/>
      <c r="BP1" s="179" t="s">
        <v>33</v>
      </c>
      <c r="BQ1" s="179"/>
      <c r="BR1" s="179"/>
      <c r="BS1" s="179"/>
      <c r="BT1" s="179"/>
      <c r="BU1" s="179"/>
      <c r="BV1" s="179" t="s">
        <v>34</v>
      </c>
      <c r="BW1" s="179"/>
      <c r="BX1" s="179"/>
      <c r="BY1" s="179"/>
      <c r="BZ1" s="179"/>
      <c r="CA1" s="179"/>
      <c r="CB1" s="179" t="s">
        <v>35</v>
      </c>
      <c r="CC1" s="179"/>
      <c r="CD1" s="179"/>
      <c r="CE1" s="179"/>
      <c r="CF1" s="179"/>
      <c r="CG1" s="179"/>
      <c r="CH1" s="179" t="s">
        <v>36</v>
      </c>
      <c r="CI1" s="179"/>
      <c r="CJ1" s="179"/>
      <c r="CK1" s="179"/>
      <c r="CL1" s="179"/>
      <c r="CM1" s="179"/>
      <c r="CN1" s="179" t="s">
        <v>37</v>
      </c>
      <c r="CO1" s="179"/>
      <c r="CP1" s="179"/>
      <c r="CQ1" s="179"/>
      <c r="CR1" s="179"/>
      <c r="CS1" s="179"/>
      <c r="CT1" s="179" t="s">
        <v>38</v>
      </c>
      <c r="CU1" s="179"/>
      <c r="CV1" s="179"/>
      <c r="CW1" s="179"/>
      <c r="CX1" s="179"/>
      <c r="CY1" s="179"/>
      <c r="CZ1" s="179" t="s">
        <v>39</v>
      </c>
      <c r="DA1" s="179"/>
      <c r="DB1" s="179"/>
      <c r="DC1" s="179"/>
      <c r="DD1" s="179"/>
      <c r="DE1" s="179"/>
      <c r="DF1" s="179" t="s">
        <v>40</v>
      </c>
      <c r="DG1" s="179"/>
      <c r="DH1" s="179"/>
      <c r="DI1" s="179"/>
      <c r="DJ1" s="179"/>
      <c r="DK1" s="179"/>
      <c r="DL1" s="179" t="s">
        <v>41</v>
      </c>
      <c r="DM1" s="179"/>
      <c r="DN1" s="179"/>
      <c r="DO1" s="179"/>
      <c r="DP1" s="179"/>
      <c r="DQ1" s="179"/>
      <c r="DR1" s="179" t="s">
        <v>42</v>
      </c>
      <c r="DS1" s="179"/>
      <c r="DT1" s="179"/>
      <c r="DU1" s="179"/>
      <c r="DV1" s="179"/>
      <c r="DW1" s="179"/>
      <c r="DX1" s="179" t="s">
        <v>43</v>
      </c>
      <c r="DY1" s="179"/>
      <c r="DZ1" s="179"/>
      <c r="EA1" s="179"/>
      <c r="EB1" s="179"/>
      <c r="EC1" s="17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>
        <v>1135</v>
      </c>
      <c r="AA3" s="26">
        <v>3</v>
      </c>
      <c r="AB3" s="26">
        <v>1</v>
      </c>
      <c r="AC3" s="26">
        <v>62</v>
      </c>
      <c r="AD3" s="26">
        <v>2</v>
      </c>
      <c r="AE3" s="25"/>
      <c r="AF3" s="24">
        <v>860</v>
      </c>
      <c r="AG3" s="26">
        <v>2</v>
      </c>
      <c r="AH3" s="26">
        <v>0</v>
      </c>
      <c r="AI3" s="26">
        <v>48</v>
      </c>
      <c r="AJ3" s="26">
        <v>2</v>
      </c>
      <c r="AK3" s="25"/>
      <c r="AL3" s="24"/>
      <c r="AM3" s="26"/>
      <c r="AN3" s="26"/>
      <c r="AO3" s="26"/>
      <c r="AP3" s="26"/>
      <c r="AQ3" s="25"/>
      <c r="AR3" s="24">
        <v>1002</v>
      </c>
      <c r="AS3" s="26">
        <v>2</v>
      </c>
      <c r="AT3" s="26">
        <v>2</v>
      </c>
      <c r="AU3" s="26">
        <v>55</v>
      </c>
      <c r="AV3" s="26">
        <v>2</v>
      </c>
      <c r="AW3" s="25">
        <v>1</v>
      </c>
      <c r="AX3" s="24">
        <v>1468</v>
      </c>
      <c r="AY3" s="26">
        <v>3</v>
      </c>
      <c r="AZ3" s="26">
        <v>2</v>
      </c>
      <c r="BA3" s="26">
        <v>87</v>
      </c>
      <c r="BB3" s="26">
        <v>4</v>
      </c>
      <c r="BC3" s="25"/>
      <c r="BD3" s="24">
        <v>757</v>
      </c>
      <c r="BE3" s="26">
        <v>2</v>
      </c>
      <c r="BF3" s="26">
        <v>0</v>
      </c>
      <c r="BG3" s="26">
        <v>42</v>
      </c>
      <c r="BH3" s="26">
        <v>3</v>
      </c>
      <c r="BI3" s="25"/>
      <c r="BJ3" s="24">
        <v>1495</v>
      </c>
      <c r="BK3" s="26">
        <v>3</v>
      </c>
      <c r="BL3" s="26">
        <v>2</v>
      </c>
      <c r="BM3" s="26">
        <v>85</v>
      </c>
      <c r="BN3" s="26">
        <v>3</v>
      </c>
      <c r="BO3" s="25"/>
      <c r="BP3" s="24"/>
      <c r="BQ3" s="26"/>
      <c r="BR3" s="26"/>
      <c r="BS3" s="26"/>
      <c r="BT3" s="26"/>
      <c r="BU3" s="26"/>
      <c r="BV3" s="26">
        <v>1002</v>
      </c>
      <c r="BW3" s="25">
        <v>2</v>
      </c>
      <c r="BX3" s="26">
        <v>2</v>
      </c>
      <c r="BY3" s="25">
        <v>69</v>
      </c>
      <c r="BZ3" s="26">
        <v>2</v>
      </c>
      <c r="CA3" s="25"/>
      <c r="CB3" s="26">
        <v>757</v>
      </c>
      <c r="CC3" s="25">
        <v>2</v>
      </c>
      <c r="CD3" s="24">
        <v>0</v>
      </c>
      <c r="CE3" s="26">
        <v>42</v>
      </c>
      <c r="CF3" s="26"/>
      <c r="CG3" s="26"/>
      <c r="CH3" s="26">
        <v>984</v>
      </c>
      <c r="CI3" s="25">
        <v>2</v>
      </c>
      <c r="CJ3" s="26">
        <v>0</v>
      </c>
      <c r="CK3" s="25">
        <v>54</v>
      </c>
      <c r="CL3" s="24">
        <v>1</v>
      </c>
      <c r="CM3" s="26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13</v>
      </c>
      <c r="EE3" s="18">
        <f t="shared" ref="EE3:EE14" si="0">SUM(B29+H29+N29+T29+Z29+AF29+AL29+AR29+AX29+BD29+BJ29+BP29+BV29+CB29+CH29+CN29+CT29+CZ29+DF29+DL29+DR29+DX29)</f>
        <v>6</v>
      </c>
      <c r="EF3" s="18">
        <f t="shared" ref="EF3:EF14" si="1">SUM(C3+I3+O3+U3+AA3+AG3+AM3+AS3+AY3+BE3+BK3+BQ3+BW3+CC3+CI3+CO3+CU3+DA3+DG3+DM3+DS3+DY3)</f>
        <v>30</v>
      </c>
      <c r="EG3" s="18">
        <f t="shared" ref="EG3:EG14" si="2">SUM(D3+J3+P3+V3+AB3+AH3+AN3+AT3+AZ3+BF3+BL3+BR3+BX3+CD3+CJ3+CP3+CV3+DB3+DH3+DN3+DT3+DZ3)</f>
        <v>13</v>
      </c>
      <c r="EH3" s="18">
        <f t="shared" ref="EH3:EH14" si="3">SUM(B3+H3+N3+T3+Z3+AF3+AL3+AR3+AX3+BD3+BJ3+BP3+BV3+CB3+CH3+CN3+CT3+CZ3+DF3+DL3+DR3+DX3)</f>
        <v>13689</v>
      </c>
      <c r="EI3" s="18">
        <f t="shared" ref="EI3:EI14" si="4">SUM(E3+K3+Q3+W3+AC3+AI3+AO3+AU3+BA3+BG3+BM3+BS3+BY3+CE3+CK3+CQ3+CW3+DC3+DI3+DO3+DU3+EA3)</f>
        <v>791</v>
      </c>
      <c r="EJ3" s="19">
        <f t="shared" ref="EJ3:EJ14" si="5">IF(EH3=0,0,(SUM(EH3/EI3)*3))</f>
        <v>51.917825537294569</v>
      </c>
      <c r="EK3" s="20">
        <f>IF(EF3=0,0,(SUM(EH3/EF3)))</f>
        <v>456.3</v>
      </c>
      <c r="EL3" s="20">
        <f>IF(ED3=0,0,SUM(EI3/ED3))</f>
        <v>60.846153846153847</v>
      </c>
      <c r="EM3" s="20">
        <f>IF(EF3=0,0,SUM(EI3/EF3))</f>
        <v>26.366666666666667</v>
      </c>
      <c r="EN3" s="20">
        <f t="shared" ref="EN3:EN14" si="6">SUM(F3+L3+R3+X3+AD3+AJ3+AP3+AV3+BB3+BH3+BN3+BT3+BZ3+CF3+CL3+CR3+CX3+DD3+DJ3+DP3+DV3+EB3)</f>
        <v>28</v>
      </c>
      <c r="EO3" s="20">
        <f t="shared" ref="EO3:EO14" si="7">IF(ED3=0,0,(SUM(EN3/ED3)))</f>
        <v>2.1538461538461537</v>
      </c>
      <c r="EP3" s="18">
        <f>SUM(G3+M3+S3+Y3+AE3+AK3+AQ3+AW3+BC3+BI3+BO3+BU3+CA3+CG3+CM3+CS3+CY3+DE3+DK3+DQ3+DW3+EC3)</f>
        <v>1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>
        <v>724</v>
      </c>
      <c r="AA4" s="29">
        <v>2</v>
      </c>
      <c r="AB4" s="29">
        <v>0</v>
      </c>
      <c r="AC4" s="29">
        <v>42</v>
      </c>
      <c r="AD4" s="29">
        <v>3</v>
      </c>
      <c r="AE4" s="30"/>
      <c r="AF4" s="28">
        <v>1002</v>
      </c>
      <c r="AG4" s="29">
        <v>2</v>
      </c>
      <c r="AH4" s="29">
        <v>2</v>
      </c>
      <c r="AI4" s="29">
        <v>43</v>
      </c>
      <c r="AJ4" s="29">
        <v>5</v>
      </c>
      <c r="AK4" s="30"/>
      <c r="AL4" s="28"/>
      <c r="AM4" s="29"/>
      <c r="AN4" s="29"/>
      <c r="AO4" s="29"/>
      <c r="AP4" s="29"/>
      <c r="AQ4" s="30"/>
      <c r="AR4" s="28">
        <v>1002</v>
      </c>
      <c r="AS4" s="29">
        <v>2</v>
      </c>
      <c r="AT4" s="29">
        <v>2</v>
      </c>
      <c r="AU4" s="29">
        <v>50</v>
      </c>
      <c r="AV4" s="29">
        <v>3</v>
      </c>
      <c r="AW4" s="30"/>
      <c r="AX4" s="28">
        <v>1002</v>
      </c>
      <c r="AY4" s="29">
        <v>2</v>
      </c>
      <c r="AZ4" s="29">
        <v>2</v>
      </c>
      <c r="BA4" s="29">
        <v>52</v>
      </c>
      <c r="BB4" s="29">
        <v>3</v>
      </c>
      <c r="BC4" s="30"/>
      <c r="BD4" s="28">
        <v>1489</v>
      </c>
      <c r="BE4" s="29">
        <v>3</v>
      </c>
      <c r="BF4" s="29">
        <v>2</v>
      </c>
      <c r="BG4" s="29">
        <v>79</v>
      </c>
      <c r="BH4" s="29">
        <v>4</v>
      </c>
      <c r="BI4" s="30">
        <v>1</v>
      </c>
      <c r="BJ4" s="28">
        <v>1002</v>
      </c>
      <c r="BK4" s="29">
        <v>2</v>
      </c>
      <c r="BL4" s="29">
        <v>2</v>
      </c>
      <c r="BM4" s="29">
        <v>37</v>
      </c>
      <c r="BN4" s="29">
        <v>6</v>
      </c>
      <c r="BO4" s="30"/>
      <c r="BP4" s="28"/>
      <c r="BQ4" s="29"/>
      <c r="BR4" s="29"/>
      <c r="BS4" s="29"/>
      <c r="BT4" s="29"/>
      <c r="BU4" s="29"/>
      <c r="BV4" s="29"/>
      <c r="BW4" s="30"/>
      <c r="BX4" s="29"/>
      <c r="BY4" s="30"/>
      <c r="BZ4" s="29"/>
      <c r="CA4" s="30"/>
      <c r="CB4" s="29">
        <v>1002</v>
      </c>
      <c r="CC4" s="30">
        <v>2</v>
      </c>
      <c r="CD4" s="28">
        <v>2</v>
      </c>
      <c r="CE4" s="29">
        <v>41</v>
      </c>
      <c r="CF4" s="29">
        <v>2</v>
      </c>
      <c r="CG4" s="29"/>
      <c r="CH4" s="29">
        <v>1002</v>
      </c>
      <c r="CI4" s="30">
        <v>2</v>
      </c>
      <c r="CJ4" s="29">
        <v>2</v>
      </c>
      <c r="CK4" s="30">
        <v>40</v>
      </c>
      <c r="CL4" s="28">
        <v>3</v>
      </c>
      <c r="CM4" s="29">
        <v>1</v>
      </c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11</v>
      </c>
      <c r="EE4" s="18">
        <f t="shared" si="0"/>
        <v>10</v>
      </c>
      <c r="EF4" s="18">
        <f t="shared" si="1"/>
        <v>24</v>
      </c>
      <c r="EG4" s="18">
        <f t="shared" si="2"/>
        <v>20</v>
      </c>
      <c r="EH4" s="18">
        <f t="shared" si="3"/>
        <v>11716</v>
      </c>
      <c r="EI4" s="18">
        <f t="shared" si="4"/>
        <v>550</v>
      </c>
      <c r="EJ4" s="19">
        <f t="shared" si="5"/>
        <v>63.905454545454546</v>
      </c>
      <c r="EK4" s="20">
        <f t="shared" ref="EK4:EK14" si="9">IF(EF4=0,0,(SUM(EH4/EF4)))</f>
        <v>488.16666666666669</v>
      </c>
      <c r="EL4" s="20">
        <f t="shared" ref="EL4:EL14" si="10">IF(ED4=0,0,SUM(EI4/ED4))</f>
        <v>50</v>
      </c>
      <c r="EM4" s="20">
        <f t="shared" ref="EM4:EM14" si="11">IF(EF4=0,0,SUM(EI4/EF4))</f>
        <v>22.916666666666668</v>
      </c>
      <c r="EN4" s="20">
        <f t="shared" si="6"/>
        <v>44</v>
      </c>
      <c r="EO4" s="20">
        <f t="shared" si="7"/>
        <v>4</v>
      </c>
      <c r="EP4" s="18">
        <f t="shared" ref="EP4:EP14" si="12">SUM(G4+M4+S4+Y4+AE4+AK4+AQ4+AW4+BC4+BI4+BO4+BU4+CA4+CG4+CM4+CS4+CY4+DE4+DK4+DQ4+DW4+EC4)</f>
        <v>3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>
        <v>1002</v>
      </c>
      <c r="AA5" s="29">
        <v>2</v>
      </c>
      <c r="AB5" s="29">
        <v>2</v>
      </c>
      <c r="AC5" s="29">
        <v>43</v>
      </c>
      <c r="AD5" s="29">
        <v>2</v>
      </c>
      <c r="AE5" s="30"/>
      <c r="AF5" s="28">
        <v>1002</v>
      </c>
      <c r="AG5" s="29">
        <v>2</v>
      </c>
      <c r="AH5" s="29">
        <v>2</v>
      </c>
      <c r="AI5" s="29">
        <v>45</v>
      </c>
      <c r="AJ5" s="29">
        <v>5</v>
      </c>
      <c r="AK5" s="30"/>
      <c r="AL5" s="28"/>
      <c r="AM5" s="29"/>
      <c r="AN5" s="29"/>
      <c r="AO5" s="29"/>
      <c r="AP5" s="29"/>
      <c r="AQ5" s="30"/>
      <c r="AR5" s="28">
        <v>1002</v>
      </c>
      <c r="AS5" s="29">
        <v>2</v>
      </c>
      <c r="AT5" s="29">
        <v>2</v>
      </c>
      <c r="AU5" s="29">
        <v>61</v>
      </c>
      <c r="AV5" s="29">
        <v>2</v>
      </c>
      <c r="AW5" s="30"/>
      <c r="AX5" s="28">
        <v>1348</v>
      </c>
      <c r="AY5" s="29">
        <v>3</v>
      </c>
      <c r="AZ5" s="29">
        <v>1</v>
      </c>
      <c r="BA5" s="29">
        <v>66</v>
      </c>
      <c r="BB5" s="29">
        <v>3</v>
      </c>
      <c r="BC5" s="30"/>
      <c r="BD5" s="28">
        <v>1002</v>
      </c>
      <c r="BE5" s="29">
        <v>2</v>
      </c>
      <c r="BF5" s="29">
        <v>2</v>
      </c>
      <c r="BG5" s="29">
        <v>46</v>
      </c>
      <c r="BH5" s="29">
        <v>2</v>
      </c>
      <c r="BI5" s="30"/>
      <c r="BJ5" s="28">
        <v>1002</v>
      </c>
      <c r="BK5" s="29">
        <v>2</v>
      </c>
      <c r="BL5" s="29">
        <v>2</v>
      </c>
      <c r="BM5" s="29">
        <v>44</v>
      </c>
      <c r="BN5" s="29">
        <v>3</v>
      </c>
      <c r="BO5" s="30">
        <v>1</v>
      </c>
      <c r="BP5" s="28"/>
      <c r="BQ5" s="29"/>
      <c r="BR5" s="29"/>
      <c r="BS5" s="29"/>
      <c r="BT5" s="29"/>
      <c r="BU5" s="29"/>
      <c r="BV5" s="29">
        <v>1002</v>
      </c>
      <c r="BW5" s="30">
        <v>2</v>
      </c>
      <c r="BX5" s="29">
        <v>2</v>
      </c>
      <c r="BY5" s="30">
        <v>42</v>
      </c>
      <c r="BZ5" s="29">
        <v>2</v>
      </c>
      <c r="CA5" s="30"/>
      <c r="CB5" s="29">
        <v>1381</v>
      </c>
      <c r="CC5" s="30">
        <v>3</v>
      </c>
      <c r="CD5" s="28">
        <v>2</v>
      </c>
      <c r="CE5" s="29">
        <v>68</v>
      </c>
      <c r="CF5" s="29">
        <v>4</v>
      </c>
      <c r="CG5" s="29">
        <v>1</v>
      </c>
      <c r="CH5" s="29">
        <v>1002</v>
      </c>
      <c r="CI5" s="30">
        <v>2</v>
      </c>
      <c r="CJ5" s="29">
        <v>2</v>
      </c>
      <c r="CK5" s="30">
        <v>63</v>
      </c>
      <c r="CL5" s="28">
        <v>4</v>
      </c>
      <c r="CM5" s="29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13</v>
      </c>
      <c r="EE5" s="18">
        <f t="shared" si="0"/>
        <v>12</v>
      </c>
      <c r="EF5" s="18">
        <f t="shared" si="1"/>
        <v>28</v>
      </c>
      <c r="EG5" s="18">
        <f t="shared" si="2"/>
        <v>25</v>
      </c>
      <c r="EH5" s="18">
        <f t="shared" si="3"/>
        <v>13751</v>
      </c>
      <c r="EI5" s="18">
        <f t="shared" si="4"/>
        <v>675</v>
      </c>
      <c r="EJ5" s="19">
        <f t="shared" si="5"/>
        <v>61.115555555555552</v>
      </c>
      <c r="EK5" s="20">
        <f t="shared" si="9"/>
        <v>491.10714285714283</v>
      </c>
      <c r="EL5" s="20">
        <f t="shared" si="10"/>
        <v>51.92307692307692</v>
      </c>
      <c r="EM5" s="20">
        <f t="shared" si="11"/>
        <v>24.107142857142858</v>
      </c>
      <c r="EN5" s="20">
        <f t="shared" si="6"/>
        <v>44</v>
      </c>
      <c r="EO5" s="20">
        <f t="shared" si="7"/>
        <v>3.3846153846153846</v>
      </c>
      <c r="EP5" s="18">
        <f t="shared" si="12"/>
        <v>2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>
        <v>1489</v>
      </c>
      <c r="AA6" s="29">
        <v>3</v>
      </c>
      <c r="AB6" s="29">
        <v>2</v>
      </c>
      <c r="AC6" s="29">
        <v>77</v>
      </c>
      <c r="AD6" s="29">
        <v>3</v>
      </c>
      <c r="AE6" s="30"/>
      <c r="AF6" s="28">
        <v>1002</v>
      </c>
      <c r="AG6" s="29">
        <v>2</v>
      </c>
      <c r="AH6" s="29">
        <v>2</v>
      </c>
      <c r="AI6" s="29">
        <v>51</v>
      </c>
      <c r="AJ6" s="29">
        <v>1</v>
      </c>
      <c r="AK6" s="30">
        <v>1</v>
      </c>
      <c r="AL6" s="28"/>
      <c r="AM6" s="29"/>
      <c r="AN6" s="29"/>
      <c r="AO6" s="29"/>
      <c r="AP6" s="29"/>
      <c r="AQ6" s="30"/>
      <c r="AR6" s="28">
        <v>1002</v>
      </c>
      <c r="AS6" s="29">
        <v>2</v>
      </c>
      <c r="AT6" s="29">
        <v>2</v>
      </c>
      <c r="AU6" s="29">
        <v>49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65</v>
      </c>
      <c r="BB6" s="29">
        <v>3</v>
      </c>
      <c r="BC6" s="30"/>
      <c r="BD6" s="28">
        <v>1478</v>
      </c>
      <c r="BE6" s="29">
        <v>3</v>
      </c>
      <c r="BF6" s="29">
        <v>1</v>
      </c>
      <c r="BG6" s="29">
        <v>100</v>
      </c>
      <c r="BH6" s="29">
        <v>2</v>
      </c>
      <c r="BI6" s="30"/>
      <c r="BJ6" s="28">
        <v>1371</v>
      </c>
      <c r="BK6" s="29">
        <v>3</v>
      </c>
      <c r="BL6" s="29">
        <v>2</v>
      </c>
      <c r="BM6" s="29">
        <v>60</v>
      </c>
      <c r="BN6" s="29">
        <v>5</v>
      </c>
      <c r="BO6" s="30"/>
      <c r="BP6" s="28"/>
      <c r="BQ6" s="29"/>
      <c r="BR6" s="29"/>
      <c r="BS6" s="29"/>
      <c r="BT6" s="29"/>
      <c r="BU6" s="29"/>
      <c r="BV6" s="29">
        <v>1002</v>
      </c>
      <c r="BW6" s="30">
        <v>2</v>
      </c>
      <c r="BX6" s="29">
        <v>2</v>
      </c>
      <c r="BY6" s="30">
        <v>86</v>
      </c>
      <c r="BZ6" s="29">
        <v>2</v>
      </c>
      <c r="CA6" s="30"/>
      <c r="CB6" s="29">
        <v>1398</v>
      </c>
      <c r="CC6" s="30">
        <v>3</v>
      </c>
      <c r="CD6" s="28">
        <v>2</v>
      </c>
      <c r="CE6" s="29">
        <v>77</v>
      </c>
      <c r="CF6" s="29">
        <v>1</v>
      </c>
      <c r="CG6" s="29"/>
      <c r="CH6" s="29">
        <v>1002</v>
      </c>
      <c r="CI6" s="30">
        <v>2</v>
      </c>
      <c r="CJ6" s="29">
        <v>2</v>
      </c>
      <c r="CK6" s="30">
        <v>62</v>
      </c>
      <c r="CL6" s="28">
        <v>2</v>
      </c>
      <c r="CM6" s="29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13</v>
      </c>
      <c r="EE6" s="18">
        <f t="shared" si="0"/>
        <v>10</v>
      </c>
      <c r="EF6" s="18">
        <f t="shared" si="1"/>
        <v>32</v>
      </c>
      <c r="EG6" s="18">
        <f t="shared" si="2"/>
        <v>22</v>
      </c>
      <c r="EH6" s="18">
        <f t="shared" si="3"/>
        <v>15617</v>
      </c>
      <c r="EI6" s="18">
        <f t="shared" si="4"/>
        <v>901</v>
      </c>
      <c r="EJ6" s="19">
        <f t="shared" si="5"/>
        <v>51.998890122086571</v>
      </c>
      <c r="EK6" s="20">
        <f t="shared" si="9"/>
        <v>488.03125</v>
      </c>
      <c r="EL6" s="20">
        <f t="shared" si="10"/>
        <v>69.307692307692307</v>
      </c>
      <c r="EM6" s="20">
        <f t="shared" si="11"/>
        <v>28.15625</v>
      </c>
      <c r="EN6" s="20">
        <f t="shared" si="6"/>
        <v>36</v>
      </c>
      <c r="EO6" s="20">
        <f t="shared" si="7"/>
        <v>2.7692307692307692</v>
      </c>
      <c r="EP6" s="18">
        <f t="shared" si="12"/>
        <v>1</v>
      </c>
    </row>
    <row r="7" spans="1:146" x14ac:dyDescent="0.2">
      <c r="A7" s="27" t="s">
        <v>224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>
        <v>1501</v>
      </c>
      <c r="AG7" s="29">
        <v>3</v>
      </c>
      <c r="AH7" s="29">
        <v>2</v>
      </c>
      <c r="AI7" s="29">
        <v>110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>
        <v>1002</v>
      </c>
      <c r="AY7" s="29">
        <v>2</v>
      </c>
      <c r="AZ7" s="29">
        <v>2</v>
      </c>
      <c r="BA7" s="29">
        <v>78</v>
      </c>
      <c r="BB7" s="29">
        <v>2</v>
      </c>
      <c r="BC7" s="30"/>
      <c r="BD7" s="28">
        <v>1002</v>
      </c>
      <c r="BE7" s="29">
        <v>2</v>
      </c>
      <c r="BF7" s="29">
        <v>2</v>
      </c>
      <c r="BG7" s="29">
        <v>57</v>
      </c>
      <c r="BH7" s="29">
        <v>3</v>
      </c>
      <c r="BI7" s="30">
        <v>1</v>
      </c>
      <c r="BJ7" s="28">
        <v>937</v>
      </c>
      <c r="BK7" s="29">
        <v>2</v>
      </c>
      <c r="BL7" s="29">
        <v>0</v>
      </c>
      <c r="BM7" s="29">
        <v>63</v>
      </c>
      <c r="BN7" s="29"/>
      <c r="BO7" s="30"/>
      <c r="BP7" s="28"/>
      <c r="BQ7" s="29"/>
      <c r="BR7" s="29"/>
      <c r="BS7" s="29"/>
      <c r="BT7" s="29"/>
      <c r="BU7" s="29"/>
      <c r="BV7" s="29">
        <v>1002</v>
      </c>
      <c r="BW7" s="30">
        <v>2</v>
      </c>
      <c r="BX7" s="29">
        <v>2</v>
      </c>
      <c r="BY7" s="30">
        <v>75</v>
      </c>
      <c r="BZ7" s="29">
        <v>1</v>
      </c>
      <c r="CA7" s="30"/>
      <c r="CB7" s="29">
        <v>1386</v>
      </c>
      <c r="CC7" s="30">
        <v>3</v>
      </c>
      <c r="CD7" s="28">
        <v>1</v>
      </c>
      <c r="CE7" s="29">
        <v>74</v>
      </c>
      <c r="CF7" s="29">
        <v>3</v>
      </c>
      <c r="CG7" s="29"/>
      <c r="CH7" s="29">
        <v>1219</v>
      </c>
      <c r="CI7" s="30">
        <v>3</v>
      </c>
      <c r="CJ7" s="29">
        <v>1</v>
      </c>
      <c r="CK7" s="30">
        <v>90</v>
      </c>
      <c r="CL7" s="28"/>
      <c r="CM7" s="29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9</v>
      </c>
      <c r="EE7" s="18">
        <f t="shared" si="0"/>
        <v>4</v>
      </c>
      <c r="EF7" s="18">
        <f t="shared" si="1"/>
        <v>21</v>
      </c>
      <c r="EG7" s="18">
        <f t="shared" si="2"/>
        <v>10</v>
      </c>
      <c r="EH7" s="18">
        <f t="shared" si="3"/>
        <v>9753</v>
      </c>
      <c r="EI7" s="18">
        <f t="shared" si="4"/>
        <v>664</v>
      </c>
      <c r="EJ7" s="19">
        <f t="shared" si="5"/>
        <v>44.064759036144579</v>
      </c>
      <c r="EK7" s="20">
        <f t="shared" si="9"/>
        <v>464.42857142857144</v>
      </c>
      <c r="EL7" s="20">
        <f t="shared" si="10"/>
        <v>73.777777777777771</v>
      </c>
      <c r="EM7" s="20">
        <f t="shared" si="11"/>
        <v>31.61904761904762</v>
      </c>
      <c r="EN7" s="20">
        <f t="shared" si="6"/>
        <v>14</v>
      </c>
      <c r="EO7" s="20">
        <f t="shared" si="7"/>
        <v>1.5555555555555556</v>
      </c>
      <c r="EP7" s="18">
        <f t="shared" si="12"/>
        <v>1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>
        <v>1002</v>
      </c>
      <c r="AA8" s="29">
        <v>2</v>
      </c>
      <c r="AB8" s="29">
        <v>2</v>
      </c>
      <c r="AC8" s="29">
        <v>48</v>
      </c>
      <c r="AD8" s="29">
        <v>5</v>
      </c>
      <c r="AE8" s="30"/>
      <c r="AF8" s="28">
        <v>1002</v>
      </c>
      <c r="AG8" s="29">
        <v>2</v>
      </c>
      <c r="AH8" s="29">
        <v>2</v>
      </c>
      <c r="AI8" s="29">
        <v>41</v>
      </c>
      <c r="AJ8" s="29">
        <v>4</v>
      </c>
      <c r="AK8" s="30">
        <v>1</v>
      </c>
      <c r="AL8" s="28"/>
      <c r="AM8" s="29"/>
      <c r="AN8" s="29"/>
      <c r="AO8" s="29"/>
      <c r="AP8" s="29"/>
      <c r="AQ8" s="30"/>
      <c r="AR8" s="28">
        <v>1002</v>
      </c>
      <c r="AS8" s="29">
        <v>2</v>
      </c>
      <c r="AT8" s="29">
        <v>2</v>
      </c>
      <c r="AU8" s="29">
        <v>46</v>
      </c>
      <c r="AV8" s="29">
        <v>7</v>
      </c>
      <c r="AW8" s="30">
        <v>1</v>
      </c>
      <c r="AX8" s="28">
        <v>1002</v>
      </c>
      <c r="AY8" s="29">
        <v>2</v>
      </c>
      <c r="AZ8" s="29">
        <v>2</v>
      </c>
      <c r="BA8" s="29">
        <v>52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43</v>
      </c>
      <c r="BH8" s="29">
        <v>2</v>
      </c>
      <c r="BI8" s="30"/>
      <c r="BJ8" s="28">
        <v>1413</v>
      </c>
      <c r="BK8" s="29">
        <v>3</v>
      </c>
      <c r="BL8" s="29">
        <v>2</v>
      </c>
      <c r="BM8" s="29">
        <v>63</v>
      </c>
      <c r="BN8" s="29">
        <v>6</v>
      </c>
      <c r="BO8" s="30"/>
      <c r="BP8" s="28"/>
      <c r="BQ8" s="29"/>
      <c r="BR8" s="29"/>
      <c r="BS8" s="29"/>
      <c r="BT8" s="29"/>
      <c r="BU8" s="29"/>
      <c r="BV8" s="29">
        <v>1352</v>
      </c>
      <c r="BW8" s="30">
        <v>3</v>
      </c>
      <c r="BX8" s="29">
        <v>2</v>
      </c>
      <c r="BY8" s="30">
        <v>73</v>
      </c>
      <c r="BZ8" s="29">
        <v>4</v>
      </c>
      <c r="CA8" s="30"/>
      <c r="CB8" s="29">
        <v>1002</v>
      </c>
      <c r="CC8" s="30">
        <v>2</v>
      </c>
      <c r="CD8" s="28">
        <v>2</v>
      </c>
      <c r="CE8" s="29">
        <v>56</v>
      </c>
      <c r="CF8" s="29">
        <v>4</v>
      </c>
      <c r="CG8" s="29">
        <v>1</v>
      </c>
      <c r="CH8" s="29">
        <v>1002</v>
      </c>
      <c r="CI8" s="30">
        <v>2</v>
      </c>
      <c r="CJ8" s="29">
        <v>2</v>
      </c>
      <c r="CK8" s="30">
        <v>49</v>
      </c>
      <c r="CL8" s="28">
        <v>2</v>
      </c>
      <c r="CM8" s="29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13</v>
      </c>
      <c r="EE8" s="18">
        <f t="shared" si="0"/>
        <v>12</v>
      </c>
      <c r="EF8" s="18">
        <f t="shared" si="1"/>
        <v>28</v>
      </c>
      <c r="EG8" s="18">
        <f t="shared" si="2"/>
        <v>24</v>
      </c>
      <c r="EH8" s="18">
        <f t="shared" si="3"/>
        <v>13767</v>
      </c>
      <c r="EI8" s="18">
        <f t="shared" si="4"/>
        <v>661</v>
      </c>
      <c r="EJ8" s="19">
        <f t="shared" si="5"/>
        <v>62.48260211800303</v>
      </c>
      <c r="EK8" s="20">
        <f t="shared" si="9"/>
        <v>491.67857142857144</v>
      </c>
      <c r="EL8" s="20">
        <f t="shared" si="10"/>
        <v>50.846153846153847</v>
      </c>
      <c r="EM8" s="20">
        <f t="shared" si="11"/>
        <v>23.607142857142858</v>
      </c>
      <c r="EN8" s="20">
        <f t="shared" si="6"/>
        <v>57</v>
      </c>
      <c r="EO8" s="20">
        <f t="shared" si="7"/>
        <v>4.384615384615385</v>
      </c>
      <c r="EP8" s="18">
        <f t="shared" si="12"/>
        <v>3</v>
      </c>
    </row>
    <row r="9" spans="1:146" x14ac:dyDescent="0.2">
      <c r="A9" s="37" t="s">
        <v>200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>
        <v>742</v>
      </c>
      <c r="AA9" s="29">
        <v>2</v>
      </c>
      <c r="AB9" s="29">
        <v>0</v>
      </c>
      <c r="AC9" s="29">
        <v>42</v>
      </c>
      <c r="AD9" s="29">
        <v>1</v>
      </c>
      <c r="AE9" s="30"/>
      <c r="AF9" s="28"/>
      <c r="AG9" s="29"/>
      <c r="AH9" s="29"/>
      <c r="AI9" s="29"/>
      <c r="AJ9" s="29">
        <v>1</v>
      </c>
      <c r="AK9" s="30"/>
      <c r="AL9" s="28"/>
      <c r="AM9" s="29"/>
      <c r="AN9" s="29"/>
      <c r="AO9" s="29"/>
      <c r="AP9" s="29"/>
      <c r="AQ9" s="30"/>
      <c r="AR9" s="28">
        <v>1002</v>
      </c>
      <c r="AS9" s="29">
        <v>2</v>
      </c>
      <c r="AT9" s="29">
        <v>2</v>
      </c>
      <c r="AU9" s="29">
        <v>71</v>
      </c>
      <c r="AV9" s="29">
        <v>1</v>
      </c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>
        <v>1</v>
      </c>
      <c r="BO9" s="30"/>
      <c r="BP9" s="28"/>
      <c r="BQ9" s="29"/>
      <c r="BR9" s="29"/>
      <c r="BS9" s="29"/>
      <c r="BT9" s="29"/>
      <c r="BU9" s="29"/>
      <c r="BV9" s="29">
        <v>872</v>
      </c>
      <c r="BW9" s="30">
        <v>2</v>
      </c>
      <c r="BX9" s="29">
        <v>0</v>
      </c>
      <c r="BY9" s="30">
        <v>60</v>
      </c>
      <c r="BZ9" s="29">
        <v>1</v>
      </c>
      <c r="CA9" s="30"/>
      <c r="CB9" s="29"/>
      <c r="CC9" s="30"/>
      <c r="CD9" s="28"/>
      <c r="CE9" s="29"/>
      <c r="CF9" s="29"/>
      <c r="CG9" s="30"/>
      <c r="CH9" s="29"/>
      <c r="CI9" s="30"/>
      <c r="CJ9" s="29"/>
      <c r="CK9" s="30"/>
      <c r="CL9" s="28">
        <v>1</v>
      </c>
      <c r="CM9" s="29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6</v>
      </c>
      <c r="EE9" s="18">
        <f t="shared" si="0"/>
        <v>3</v>
      </c>
      <c r="EF9" s="18">
        <f t="shared" si="1"/>
        <v>15</v>
      </c>
      <c r="EG9" s="18">
        <f t="shared" si="2"/>
        <v>7</v>
      </c>
      <c r="EH9" s="18">
        <f t="shared" si="3"/>
        <v>6955</v>
      </c>
      <c r="EI9" s="18">
        <f t="shared" si="4"/>
        <v>466</v>
      </c>
      <c r="EJ9" s="19">
        <f t="shared" si="5"/>
        <v>44.774678111587981</v>
      </c>
      <c r="EK9" s="20">
        <f t="shared" si="9"/>
        <v>463.66666666666669</v>
      </c>
      <c r="EL9" s="20">
        <f t="shared" si="10"/>
        <v>77.666666666666671</v>
      </c>
      <c r="EM9" s="20">
        <f t="shared" si="11"/>
        <v>31.066666666666666</v>
      </c>
      <c r="EN9" s="20">
        <f t="shared" si="6"/>
        <v>13</v>
      </c>
      <c r="EO9" s="20">
        <f t="shared" si="7"/>
        <v>2.1666666666666665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1</v>
      </c>
      <c r="CF17" s="5">
        <f>IF(CE3=0,1,0)</f>
        <v>0</v>
      </c>
      <c r="CG17" s="5">
        <f>IF(CB29=1,(SUM(CE17-CF17)),0)</f>
        <v>0</v>
      </c>
      <c r="CH17" s="5">
        <f t="shared" ref="CH17:CH28" si="27">IF(CH3&lt;&gt;"",1,0)</f>
        <v>1</v>
      </c>
      <c r="CL17" s="5">
        <f>IF(CK3=0,1,0)</f>
        <v>0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1</v>
      </c>
      <c r="CL18" s="5">
        <f t="shared" ref="CL18:CL28" si="63">IF(CK4=0,1,0)</f>
        <v>0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1</v>
      </c>
      <c r="CL19" s="5">
        <f t="shared" si="63"/>
        <v>0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1</v>
      </c>
      <c r="CF20" s="5">
        <f t="shared" si="61"/>
        <v>0</v>
      </c>
      <c r="CG20" s="5">
        <f t="shared" si="62"/>
        <v>0</v>
      </c>
      <c r="CH20" s="5">
        <f t="shared" si="27"/>
        <v>1</v>
      </c>
      <c r="CL20" s="5">
        <f t="shared" si="63"/>
        <v>0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1</v>
      </c>
      <c r="CF21" s="5">
        <f t="shared" si="61"/>
        <v>0</v>
      </c>
      <c r="CG21" s="5">
        <f t="shared" si="62"/>
        <v>0</v>
      </c>
      <c r="CH21" s="5">
        <f t="shared" si="27"/>
        <v>1</v>
      </c>
      <c r="CL21" s="5">
        <f t="shared" si="63"/>
        <v>0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1</v>
      </c>
      <c r="CL22" s="5">
        <f t="shared" si="63"/>
        <v>0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1</v>
      </c>
      <c r="BZ23" s="5">
        <f t="shared" si="59"/>
        <v>0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1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1</v>
      </c>
      <c r="CC30" s="14"/>
      <c r="CD30" s="14"/>
      <c r="CE30" s="14"/>
      <c r="CF30" s="14"/>
      <c r="CG30" s="14"/>
      <c r="CH30" s="14">
        <f t="shared" ref="CH30:CH40" si="93">IF(CJ4=2,1,0)</f>
        <v>1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1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1</v>
      </c>
      <c r="BW31" s="14"/>
      <c r="BX31" s="14"/>
      <c r="BY31" s="14"/>
      <c r="BZ31" s="14"/>
      <c r="CA31" s="14"/>
      <c r="CB31" s="14">
        <f t="shared" si="92"/>
        <v>1</v>
      </c>
      <c r="CC31" s="14"/>
      <c r="CD31" s="14"/>
      <c r="CE31" s="14"/>
      <c r="CF31" s="14"/>
      <c r="CG31" s="14"/>
      <c r="CH31" s="14">
        <f t="shared" si="93"/>
        <v>1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1</v>
      </c>
      <c r="BW32" s="14"/>
      <c r="BX32" s="14"/>
      <c r="BY32" s="14"/>
      <c r="BZ32" s="14"/>
      <c r="CA32" s="14"/>
      <c r="CB32" s="14">
        <f t="shared" si="92"/>
        <v>1</v>
      </c>
      <c r="CC32" s="14"/>
      <c r="CD32" s="14"/>
      <c r="CE32" s="14"/>
      <c r="CF32" s="14"/>
      <c r="CG32" s="14"/>
      <c r="CH32" s="14">
        <f t="shared" si="93"/>
        <v>1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1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1</v>
      </c>
      <c r="BW34" s="14"/>
      <c r="BX34" s="14"/>
      <c r="BY34" s="14"/>
      <c r="BZ34" s="14"/>
      <c r="CA34" s="14"/>
      <c r="CB34" s="14">
        <f t="shared" si="92"/>
        <v>1</v>
      </c>
      <c r="CC34" s="14"/>
      <c r="CD34" s="14"/>
      <c r="CE34" s="14"/>
      <c r="CF34" s="14"/>
      <c r="CG34" s="14"/>
      <c r="CH34" s="14">
        <f t="shared" si="93"/>
        <v>1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3</v>
      </c>
      <c r="AF41" s="5">
        <f>SUM(AF29:AF40)</f>
        <v>5</v>
      </c>
      <c r="AL41" s="5">
        <f>SUM(AL29:AL40)</f>
        <v>0</v>
      </c>
      <c r="AR41" s="5">
        <f>SUM(AR29:AR40)</f>
        <v>6</v>
      </c>
      <c r="AX41" s="5">
        <f>SUM(AX29:AX40)</f>
        <v>5</v>
      </c>
      <c r="BD41" s="5">
        <f>SUM(BD29:BD40)</f>
        <v>4</v>
      </c>
      <c r="BJ41" s="5">
        <f>SUM(BJ29:BJ40)</f>
        <v>5</v>
      </c>
      <c r="BP41" s="5">
        <f>SUM(BP29:BP40)</f>
        <v>0</v>
      </c>
      <c r="BV41" s="5">
        <f>SUM(BV29:BV40)</f>
        <v>5</v>
      </c>
      <c r="CB41" s="5">
        <f>SUM(CB29:CB40)</f>
        <v>4</v>
      </c>
      <c r="CH41" s="5">
        <f>SUM(CH29:CH40)</f>
        <v>4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2</v>
      </c>
      <c r="AF42" s="5">
        <v>2</v>
      </c>
      <c r="AL42" s="5">
        <v>2</v>
      </c>
      <c r="AR42" s="5">
        <v>2</v>
      </c>
      <c r="AX42" s="5">
        <v>2</v>
      </c>
      <c r="BD42" s="5">
        <v>3</v>
      </c>
      <c r="BJ42" s="5">
        <v>2</v>
      </c>
      <c r="BP42" s="5">
        <v>2</v>
      </c>
      <c r="BX42" s="5">
        <v>3</v>
      </c>
      <c r="CF42" s="5">
        <v>1</v>
      </c>
      <c r="CL42" s="5">
        <v>1</v>
      </c>
      <c r="C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BV1" activePane="topRight" state="frozen"/>
      <selection pane="topRight" activeCell="CG3" sqref="CG3:CJ10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79" t="s">
        <v>22</v>
      </c>
      <c r="C1" s="179"/>
      <c r="D1" s="179"/>
      <c r="E1" s="179"/>
      <c r="F1" s="179"/>
      <c r="G1" s="179"/>
      <c r="H1" s="179" t="s">
        <v>23</v>
      </c>
      <c r="I1" s="179"/>
      <c r="J1" s="179"/>
      <c r="K1" s="179"/>
      <c r="L1" s="179"/>
      <c r="M1" s="179"/>
      <c r="N1" s="179" t="s">
        <v>24</v>
      </c>
      <c r="O1" s="179"/>
      <c r="P1" s="179"/>
      <c r="Q1" s="179"/>
      <c r="R1" s="179"/>
      <c r="S1" s="179"/>
      <c r="T1" s="179" t="s">
        <v>25</v>
      </c>
      <c r="U1" s="179"/>
      <c r="V1" s="179"/>
      <c r="W1" s="179"/>
      <c r="X1" s="179"/>
      <c r="Y1" s="179"/>
      <c r="Z1" s="179" t="s">
        <v>26</v>
      </c>
      <c r="AA1" s="179"/>
      <c r="AB1" s="179"/>
      <c r="AC1" s="179"/>
      <c r="AD1" s="179"/>
      <c r="AE1" s="179"/>
      <c r="AF1" s="179" t="s">
        <v>27</v>
      </c>
      <c r="AG1" s="179"/>
      <c r="AH1" s="179"/>
      <c r="AI1" s="179"/>
      <c r="AJ1" s="179"/>
      <c r="AK1" s="179"/>
      <c r="AL1" s="179" t="s">
        <v>28</v>
      </c>
      <c r="AM1" s="179"/>
      <c r="AN1" s="179"/>
      <c r="AO1" s="179"/>
      <c r="AP1" s="179"/>
      <c r="AQ1" s="179"/>
      <c r="AR1" s="179" t="s">
        <v>29</v>
      </c>
      <c r="AS1" s="179"/>
      <c r="AT1" s="179"/>
      <c r="AU1" s="179"/>
      <c r="AV1" s="179"/>
      <c r="AW1" s="179"/>
      <c r="AX1" s="179" t="s">
        <v>30</v>
      </c>
      <c r="AY1" s="179"/>
      <c r="AZ1" s="179"/>
      <c r="BA1" s="179"/>
      <c r="BB1" s="179"/>
      <c r="BC1" s="179"/>
      <c r="BD1" s="179" t="s">
        <v>31</v>
      </c>
      <c r="BE1" s="179"/>
      <c r="BF1" s="179"/>
      <c r="BG1" s="179"/>
      <c r="BH1" s="179"/>
      <c r="BI1" s="179"/>
      <c r="BJ1" s="179" t="s">
        <v>32</v>
      </c>
      <c r="BK1" s="179"/>
      <c r="BL1" s="179"/>
      <c r="BM1" s="179"/>
      <c r="BN1" s="179"/>
      <c r="BO1" s="179"/>
      <c r="BP1" s="179" t="s">
        <v>33</v>
      </c>
      <c r="BQ1" s="179"/>
      <c r="BR1" s="179"/>
      <c r="BS1" s="179"/>
      <c r="BT1" s="179"/>
      <c r="BU1" s="179"/>
      <c r="BV1" s="179" t="s">
        <v>34</v>
      </c>
      <c r="BW1" s="179"/>
      <c r="BX1" s="179"/>
      <c r="BY1" s="179"/>
      <c r="BZ1" s="179"/>
      <c r="CA1" s="179"/>
      <c r="CB1" s="179" t="s">
        <v>35</v>
      </c>
      <c r="CC1" s="179"/>
      <c r="CD1" s="179"/>
      <c r="CE1" s="179"/>
      <c r="CF1" s="179"/>
      <c r="CG1" s="179"/>
      <c r="CH1" s="179" t="s">
        <v>36</v>
      </c>
      <c r="CI1" s="179"/>
      <c r="CJ1" s="179"/>
      <c r="CK1" s="179"/>
      <c r="CL1" s="179"/>
      <c r="CM1" s="179"/>
      <c r="CN1" s="179" t="s">
        <v>37</v>
      </c>
      <c r="CO1" s="179"/>
      <c r="CP1" s="179"/>
      <c r="CQ1" s="179"/>
      <c r="CR1" s="179"/>
      <c r="CS1" s="179"/>
      <c r="CT1" s="179" t="s">
        <v>38</v>
      </c>
      <c r="CU1" s="179"/>
      <c r="CV1" s="179"/>
      <c r="CW1" s="179"/>
      <c r="CX1" s="179"/>
      <c r="CY1" s="179"/>
      <c r="CZ1" s="179" t="s">
        <v>39</v>
      </c>
      <c r="DA1" s="179"/>
      <c r="DB1" s="179"/>
      <c r="DC1" s="179"/>
      <c r="DD1" s="179"/>
      <c r="DE1" s="179"/>
      <c r="DF1" s="179" t="s">
        <v>40</v>
      </c>
      <c r="DG1" s="179"/>
      <c r="DH1" s="179"/>
      <c r="DI1" s="179"/>
      <c r="DJ1" s="179"/>
      <c r="DK1" s="179"/>
      <c r="DL1" s="179" t="s">
        <v>41</v>
      </c>
      <c r="DM1" s="179"/>
      <c r="DN1" s="179"/>
      <c r="DO1" s="179"/>
      <c r="DP1" s="179"/>
      <c r="DQ1" s="179"/>
      <c r="DR1" s="179" t="s">
        <v>42</v>
      </c>
      <c r="DS1" s="179"/>
      <c r="DT1" s="179"/>
      <c r="DU1" s="179"/>
      <c r="DV1" s="179"/>
      <c r="DW1" s="179"/>
      <c r="DX1" s="179" t="s">
        <v>43</v>
      </c>
      <c r="DY1" s="179"/>
      <c r="DZ1" s="179"/>
      <c r="EA1" s="179"/>
      <c r="EB1" s="179"/>
      <c r="EC1" s="17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>
        <v>1437</v>
      </c>
      <c r="AA3" s="26">
        <v>3</v>
      </c>
      <c r="AB3" s="26">
        <v>2</v>
      </c>
      <c r="AC3" s="26">
        <v>81</v>
      </c>
      <c r="AD3" s="26">
        <v>1</v>
      </c>
      <c r="AE3" s="25"/>
      <c r="AF3" s="24">
        <v>1002</v>
      </c>
      <c r="AG3" s="26">
        <v>2</v>
      </c>
      <c r="AH3" s="26">
        <v>2</v>
      </c>
      <c r="AI3" s="26">
        <v>54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61</v>
      </c>
      <c r="AP3" s="26">
        <v>4</v>
      </c>
      <c r="AQ3" s="25"/>
      <c r="AR3" s="24">
        <v>1355</v>
      </c>
      <c r="AS3" s="26">
        <v>3</v>
      </c>
      <c r="AT3" s="26">
        <v>1</v>
      </c>
      <c r="AU3" s="26">
        <v>69</v>
      </c>
      <c r="AV3" s="26">
        <v>5</v>
      </c>
      <c r="AW3" s="25"/>
      <c r="AX3" s="24">
        <v>1002</v>
      </c>
      <c r="AY3" s="26">
        <v>2</v>
      </c>
      <c r="AZ3" s="26">
        <v>2</v>
      </c>
      <c r="BA3" s="26">
        <v>66</v>
      </c>
      <c r="BB3" s="26">
        <v>1</v>
      </c>
      <c r="BC3" s="25"/>
      <c r="BD3" s="24"/>
      <c r="BE3" s="26"/>
      <c r="BF3" s="26"/>
      <c r="BG3" s="26"/>
      <c r="BH3" s="26"/>
      <c r="BI3" s="25"/>
      <c r="BJ3" s="24">
        <v>1129</v>
      </c>
      <c r="BK3" s="26">
        <v>3</v>
      </c>
      <c r="BL3" s="26">
        <v>1</v>
      </c>
      <c r="BM3" s="26">
        <v>63</v>
      </c>
      <c r="BN3" s="26">
        <v>5</v>
      </c>
      <c r="BO3" s="25"/>
      <c r="BP3" s="24">
        <v>1485</v>
      </c>
      <c r="BQ3" s="26">
        <v>3</v>
      </c>
      <c r="BR3" s="26">
        <v>1</v>
      </c>
      <c r="BS3" s="26">
        <v>73</v>
      </c>
      <c r="BT3" s="26">
        <v>5</v>
      </c>
      <c r="BU3" s="25">
        <v>1</v>
      </c>
      <c r="BV3" s="26">
        <v>1467</v>
      </c>
      <c r="BW3" s="26">
        <v>3</v>
      </c>
      <c r="BX3" s="26">
        <v>2</v>
      </c>
      <c r="BY3" s="25">
        <v>84</v>
      </c>
      <c r="BZ3" s="24">
        <v>5</v>
      </c>
      <c r="CA3" s="25"/>
      <c r="CB3" s="26">
        <v>1002</v>
      </c>
      <c r="CC3" s="25">
        <v>2</v>
      </c>
      <c r="CD3" s="26">
        <v>2</v>
      </c>
      <c r="CE3" s="25">
        <v>65</v>
      </c>
      <c r="CF3" s="24">
        <v>5</v>
      </c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12</v>
      </c>
      <c r="EE3" s="18">
        <f t="shared" ref="EE3:EE14" si="0">SUM(B29+H29+N29+T29+Z29+AF29+AL29+AR29+AX29+BD29+BJ29+BP29+BV29+CB29+CH29+CN29+CT29+CZ29+DF29+DL29+DR29+DX29)</f>
        <v>7</v>
      </c>
      <c r="EF3" s="18">
        <f t="shared" ref="EF3:EF14" si="1">SUM(C3+I3+O3+U3+AA3+AG3+AM3+AS3+AY3+BE3+BK3+BQ3+BW3+CC3+CI3+CO3+CU3+DA3+DG3+DM3+DS3+DY3)</f>
        <v>30</v>
      </c>
      <c r="EG3" s="18">
        <f t="shared" ref="EG3:EG14" si="2">SUM(D3+J3+P3+V3+AB3+AH3+AN3+AT3+AZ3+BF3+BL3+BR3+BX3+CD3+CJ3+CP3+CV3+DB3+DH3+DN3+DT3+DZ3)</f>
        <v>17</v>
      </c>
      <c r="EH3" s="18">
        <f t="shared" ref="EH3:EH14" si="3">SUM(B3+H3+N3+T3+Z3+AF3+AL3+AR3+AX3+BD3+BJ3+BP3+BV3+CB3+CH3+CN3+CT3+CZ3+DF3+DL3+DR3+DX3)</f>
        <v>14105</v>
      </c>
      <c r="EI3" s="18">
        <f t="shared" ref="EI3:EI14" si="4">SUM(E3+K3+Q3+W3+AC3+AI3+AO3+AU3+BA3+BG3+BM3+BS3+BY3+CE3+CK3+CQ3+CW3+DC3+DI3+DO3+DU3+EA3)</f>
        <v>818</v>
      </c>
      <c r="EJ3" s="19">
        <f t="shared" ref="EJ3:EJ14" si="5">IF(EH3=0,0,(SUM(EH3/EI3)*3))</f>
        <v>51.729828850855739</v>
      </c>
      <c r="EK3" s="20">
        <f>IF(EF3=0,0,(SUM(EH3/EF3)))</f>
        <v>470.16666666666669</v>
      </c>
      <c r="EL3" s="20">
        <f>IF(ED3=0,0,SUM(EI3/ED3))</f>
        <v>68.166666666666671</v>
      </c>
      <c r="EM3" s="20">
        <f>IF(EF3=0,0,SUM(EI3/EF3))</f>
        <v>27.266666666666666</v>
      </c>
      <c r="EN3" s="20">
        <f t="shared" ref="EN3:EN14" si="6">SUM(F3+L3+R3+X3+AD3+AJ3+AP3+AV3+BB3+BH3+BN3+BT3+BZ3+CF3+CL3+CR3+CX3+DD3+DJ3+DP3+DV3+EB3)</f>
        <v>39</v>
      </c>
      <c r="EO3" s="20">
        <f t="shared" ref="EO3:EO14" si="7">IF(ED3=0,0,(SUM(EN3/ED3)))</f>
        <v>3.25</v>
      </c>
      <c r="EP3" s="18">
        <f>SUM(G3+M3+S3+Y3+AE3+AK3+AQ3+AW3+BC3+BI3+BO3+BU3+CA3+CG3+CM3+CS3+CY3+DE3+DK3+DQ3+DW3+EC3)</f>
        <v>1</v>
      </c>
    </row>
    <row r="4" spans="1:146" x14ac:dyDescent="0.2">
      <c r="A4" s="37" t="s">
        <v>189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>
        <v>1002</v>
      </c>
      <c r="AA4" s="29">
        <v>2</v>
      </c>
      <c r="AB4" s="29">
        <v>2</v>
      </c>
      <c r="AC4" s="29">
        <v>52</v>
      </c>
      <c r="AD4" s="29">
        <v>4</v>
      </c>
      <c r="AE4" s="30"/>
      <c r="AF4" s="28">
        <v>1493</v>
      </c>
      <c r="AG4" s="29">
        <v>3</v>
      </c>
      <c r="AH4" s="29">
        <v>2</v>
      </c>
      <c r="AI4" s="29">
        <v>127</v>
      </c>
      <c r="AJ4" s="29">
        <v>1</v>
      </c>
      <c r="AK4" s="30"/>
      <c r="AL4" s="28">
        <v>1497</v>
      </c>
      <c r="AM4" s="29">
        <v>3</v>
      </c>
      <c r="AN4" s="29">
        <v>2</v>
      </c>
      <c r="AO4" s="29">
        <v>95</v>
      </c>
      <c r="AP4" s="29">
        <v>1</v>
      </c>
      <c r="AQ4" s="30"/>
      <c r="AR4" s="28">
        <v>508</v>
      </c>
      <c r="AS4" s="29">
        <v>2</v>
      </c>
      <c r="AT4" s="29">
        <v>0</v>
      </c>
      <c r="AU4" s="29">
        <v>36</v>
      </c>
      <c r="AV4" s="29">
        <v>3</v>
      </c>
      <c r="AW4" s="30"/>
      <c r="AX4" s="28">
        <v>1453</v>
      </c>
      <c r="AY4" s="29">
        <v>3</v>
      </c>
      <c r="AZ4" s="29">
        <v>2</v>
      </c>
      <c r="BA4" s="29">
        <v>77</v>
      </c>
      <c r="BB4" s="29">
        <v>5</v>
      </c>
      <c r="BC4" s="30"/>
      <c r="BD4" s="28"/>
      <c r="BE4" s="29"/>
      <c r="BF4" s="29"/>
      <c r="BG4" s="29"/>
      <c r="BH4" s="29"/>
      <c r="BI4" s="30"/>
      <c r="BJ4" s="28">
        <v>575</v>
      </c>
      <c r="BK4" s="29">
        <v>2</v>
      </c>
      <c r="BL4" s="29">
        <v>0</v>
      </c>
      <c r="BM4" s="29">
        <v>36</v>
      </c>
      <c r="BN4" s="29">
        <v>1</v>
      </c>
      <c r="BO4" s="30"/>
      <c r="BP4" s="28"/>
      <c r="BQ4" s="29"/>
      <c r="BR4" s="29"/>
      <c r="BS4" s="29"/>
      <c r="BT4" s="29"/>
      <c r="BU4" s="30"/>
      <c r="BV4" s="29">
        <v>1485</v>
      </c>
      <c r="BW4" s="29">
        <v>3</v>
      </c>
      <c r="BX4" s="29">
        <v>1</v>
      </c>
      <c r="BY4" s="30">
        <v>98</v>
      </c>
      <c r="BZ4" s="28">
        <v>1</v>
      </c>
      <c r="CA4" s="30"/>
      <c r="CB4" s="29">
        <v>1002</v>
      </c>
      <c r="CC4" s="30">
        <v>2</v>
      </c>
      <c r="CD4" s="29">
        <v>2</v>
      </c>
      <c r="CE4" s="30">
        <v>81</v>
      </c>
      <c r="CF4" s="28">
        <v>3</v>
      </c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11</v>
      </c>
      <c r="EE4" s="18">
        <f t="shared" si="0"/>
        <v>7</v>
      </c>
      <c r="EF4" s="18">
        <f t="shared" si="1"/>
        <v>27</v>
      </c>
      <c r="EG4" s="18">
        <f t="shared" si="2"/>
        <v>16</v>
      </c>
      <c r="EH4" s="18">
        <f t="shared" si="3"/>
        <v>12446</v>
      </c>
      <c r="EI4" s="18">
        <f t="shared" si="4"/>
        <v>802</v>
      </c>
      <c r="EJ4" s="19">
        <f t="shared" si="5"/>
        <v>46.556109725685786</v>
      </c>
      <c r="EK4" s="20">
        <f t="shared" ref="EK4:EK14" si="9">IF(EF4=0,0,(SUM(EH4/EF4)))</f>
        <v>460.96296296296299</v>
      </c>
      <c r="EL4" s="20">
        <f t="shared" ref="EL4:EL14" si="10">IF(ED4=0,0,SUM(EI4/ED4))</f>
        <v>72.909090909090907</v>
      </c>
      <c r="EM4" s="20">
        <f t="shared" ref="EM4:EM14" si="11">IF(EF4=0,0,SUM(EI4/EF4))</f>
        <v>29.703703703703702</v>
      </c>
      <c r="EN4" s="20">
        <f t="shared" si="6"/>
        <v>22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>
        <v>1499</v>
      </c>
      <c r="AA5" s="29">
        <v>3</v>
      </c>
      <c r="AB5" s="29">
        <v>2</v>
      </c>
      <c r="AC5" s="29">
        <v>85</v>
      </c>
      <c r="AD5" s="29">
        <v>4</v>
      </c>
      <c r="AE5" s="30"/>
      <c r="AF5" s="28">
        <v>1002</v>
      </c>
      <c r="AG5" s="29">
        <v>2</v>
      </c>
      <c r="AH5" s="29">
        <v>2</v>
      </c>
      <c r="AI5" s="29">
        <v>46</v>
      </c>
      <c r="AJ5" s="29">
        <v>3</v>
      </c>
      <c r="AK5" s="30"/>
      <c r="AL5" s="28">
        <v>1463</v>
      </c>
      <c r="AM5" s="29">
        <v>3</v>
      </c>
      <c r="AN5" s="29">
        <v>2</v>
      </c>
      <c r="AO5" s="29">
        <v>103</v>
      </c>
      <c r="AP5" s="29">
        <v>2</v>
      </c>
      <c r="AQ5" s="30"/>
      <c r="AR5" s="28">
        <v>831</v>
      </c>
      <c r="AS5" s="29">
        <v>2</v>
      </c>
      <c r="AT5" s="29">
        <v>0</v>
      </c>
      <c r="AU5" s="29">
        <v>48</v>
      </c>
      <c r="AV5" s="29">
        <v>1</v>
      </c>
      <c r="AW5" s="30"/>
      <c r="AX5" s="28">
        <v>1495</v>
      </c>
      <c r="AY5" s="29">
        <v>3</v>
      </c>
      <c r="AZ5" s="29">
        <v>2</v>
      </c>
      <c r="BA5" s="29">
        <v>91</v>
      </c>
      <c r="BB5" s="29">
        <v>1</v>
      </c>
      <c r="BC5" s="30"/>
      <c r="BD5" s="28"/>
      <c r="BE5" s="29"/>
      <c r="BF5" s="29"/>
      <c r="BG5" s="29"/>
      <c r="BH5" s="29"/>
      <c r="BI5" s="30"/>
      <c r="BJ5" s="28">
        <v>1002</v>
      </c>
      <c r="BK5" s="29">
        <v>2</v>
      </c>
      <c r="BL5" s="29">
        <v>2</v>
      </c>
      <c r="BM5" s="29">
        <v>64</v>
      </c>
      <c r="BN5" s="29">
        <v>3</v>
      </c>
      <c r="BO5" s="30"/>
      <c r="BP5" s="28">
        <v>854</v>
      </c>
      <c r="BQ5" s="29">
        <v>2</v>
      </c>
      <c r="BR5" s="29">
        <v>0</v>
      </c>
      <c r="BS5" s="29">
        <v>69</v>
      </c>
      <c r="BT5" s="29"/>
      <c r="BU5" s="30"/>
      <c r="BV5" s="29">
        <v>1002</v>
      </c>
      <c r="BW5" s="29">
        <v>2</v>
      </c>
      <c r="BX5" s="29">
        <v>2</v>
      </c>
      <c r="BY5" s="30">
        <v>53</v>
      </c>
      <c r="BZ5" s="28">
        <v>3</v>
      </c>
      <c r="CA5" s="30"/>
      <c r="CB5" s="29">
        <v>963</v>
      </c>
      <c r="CC5" s="30">
        <v>2</v>
      </c>
      <c r="CD5" s="29">
        <v>0</v>
      </c>
      <c r="CE5" s="30">
        <v>66</v>
      </c>
      <c r="CF5" s="28">
        <v>1</v>
      </c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12</v>
      </c>
      <c r="EE5" s="18">
        <f t="shared" si="0"/>
        <v>9</v>
      </c>
      <c r="EF5" s="18">
        <f t="shared" si="1"/>
        <v>30</v>
      </c>
      <c r="EG5" s="18">
        <f t="shared" si="2"/>
        <v>18</v>
      </c>
      <c r="EH5" s="18">
        <f t="shared" si="3"/>
        <v>14544</v>
      </c>
      <c r="EI5" s="18">
        <f t="shared" si="4"/>
        <v>897</v>
      </c>
      <c r="EJ5" s="19">
        <f t="shared" si="5"/>
        <v>48.642140468227424</v>
      </c>
      <c r="EK5" s="20">
        <f t="shared" si="9"/>
        <v>484.8</v>
      </c>
      <c r="EL5" s="20">
        <f t="shared" si="10"/>
        <v>74.75</v>
      </c>
      <c r="EM5" s="20">
        <f t="shared" si="11"/>
        <v>29.9</v>
      </c>
      <c r="EN5" s="20">
        <f t="shared" si="6"/>
        <v>28</v>
      </c>
      <c r="EO5" s="20">
        <f t="shared" si="7"/>
        <v>2.3333333333333335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>
        <v>1404</v>
      </c>
      <c r="AA6" s="29">
        <v>3</v>
      </c>
      <c r="AB6" s="29">
        <v>2</v>
      </c>
      <c r="AC6" s="29">
        <v>74</v>
      </c>
      <c r="AD6" s="29">
        <v>3</v>
      </c>
      <c r="AE6" s="30"/>
      <c r="AF6" s="28">
        <v>992</v>
      </c>
      <c r="AG6" s="29">
        <v>2</v>
      </c>
      <c r="AH6" s="29">
        <v>0</v>
      </c>
      <c r="AI6" s="29">
        <v>69</v>
      </c>
      <c r="AJ6" s="29">
        <v>3</v>
      </c>
      <c r="AK6" s="30"/>
      <c r="AL6" s="28">
        <v>843</v>
      </c>
      <c r="AM6" s="29">
        <v>2</v>
      </c>
      <c r="AN6" s="29">
        <v>0</v>
      </c>
      <c r="AO6" s="29">
        <v>45</v>
      </c>
      <c r="AP6" s="29">
        <v>3</v>
      </c>
      <c r="AQ6" s="30"/>
      <c r="AR6" s="28">
        <v>1002</v>
      </c>
      <c r="AS6" s="29">
        <v>2</v>
      </c>
      <c r="AT6" s="29">
        <v>2</v>
      </c>
      <c r="AU6" s="29">
        <v>43</v>
      </c>
      <c r="AV6" s="29">
        <v>4</v>
      </c>
      <c r="AW6" s="30"/>
      <c r="AX6" s="28">
        <v>1478</v>
      </c>
      <c r="AY6" s="29">
        <v>3</v>
      </c>
      <c r="AZ6" s="29">
        <v>2</v>
      </c>
      <c r="BA6" s="29">
        <v>95</v>
      </c>
      <c r="BB6" s="29">
        <v>2</v>
      </c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>
        <v>1002</v>
      </c>
      <c r="BQ6" s="29">
        <v>2</v>
      </c>
      <c r="BR6" s="29">
        <v>2</v>
      </c>
      <c r="BS6" s="29">
        <v>48</v>
      </c>
      <c r="BT6" s="29">
        <v>4</v>
      </c>
      <c r="BU6" s="30"/>
      <c r="BV6" s="29">
        <v>1373</v>
      </c>
      <c r="BW6" s="29">
        <v>3</v>
      </c>
      <c r="BX6" s="29">
        <v>1</v>
      </c>
      <c r="BY6" s="30">
        <v>74</v>
      </c>
      <c r="BZ6" s="28">
        <v>3</v>
      </c>
      <c r="CA6" s="30"/>
      <c r="CB6" s="29">
        <v>1002</v>
      </c>
      <c r="CC6" s="30">
        <v>2</v>
      </c>
      <c r="CD6" s="29">
        <v>2</v>
      </c>
      <c r="CE6" s="30">
        <v>49</v>
      </c>
      <c r="CF6" s="28">
        <v>3</v>
      </c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11</v>
      </c>
      <c r="EE6" s="18">
        <f t="shared" si="0"/>
        <v>6</v>
      </c>
      <c r="EF6" s="18">
        <f t="shared" si="1"/>
        <v>26</v>
      </c>
      <c r="EG6" s="18">
        <f t="shared" si="2"/>
        <v>14</v>
      </c>
      <c r="EH6" s="18">
        <f t="shared" si="3"/>
        <v>12390</v>
      </c>
      <c r="EI6" s="18">
        <f t="shared" si="4"/>
        <v>712</v>
      </c>
      <c r="EJ6" s="19">
        <f t="shared" si="5"/>
        <v>52.205056179775276</v>
      </c>
      <c r="EK6" s="20">
        <f t="shared" si="9"/>
        <v>476.53846153846155</v>
      </c>
      <c r="EL6" s="20">
        <f t="shared" si="10"/>
        <v>64.727272727272734</v>
      </c>
      <c r="EM6" s="20">
        <f t="shared" si="11"/>
        <v>27.384615384615383</v>
      </c>
      <c r="EN6" s="20">
        <f t="shared" si="6"/>
        <v>32</v>
      </c>
      <c r="EO6" s="20">
        <f t="shared" si="7"/>
        <v>2.9090909090909092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>
        <v>1</v>
      </c>
      <c r="AE7" s="30"/>
      <c r="AF7" s="28">
        <v>1002</v>
      </c>
      <c r="AG7" s="29">
        <v>2</v>
      </c>
      <c r="AH7" s="29">
        <v>2</v>
      </c>
      <c r="AI7" s="29">
        <v>70</v>
      </c>
      <c r="AJ7" s="29">
        <v>1</v>
      </c>
      <c r="AK7" s="30"/>
      <c r="AL7" s="28">
        <v>1147</v>
      </c>
      <c r="AM7" s="29">
        <v>3</v>
      </c>
      <c r="AN7" s="29">
        <v>1</v>
      </c>
      <c r="AO7" s="29">
        <v>86</v>
      </c>
      <c r="AP7" s="29">
        <v>1</v>
      </c>
      <c r="AQ7" s="30">
        <v>1</v>
      </c>
      <c r="AR7" s="28"/>
      <c r="AS7" s="29"/>
      <c r="AT7" s="29"/>
      <c r="AU7" s="29"/>
      <c r="AV7" s="29"/>
      <c r="AW7" s="30"/>
      <c r="AX7" s="28">
        <v>685</v>
      </c>
      <c r="AY7" s="29">
        <v>2</v>
      </c>
      <c r="AZ7" s="29">
        <v>0</v>
      </c>
      <c r="BA7" s="29">
        <v>42</v>
      </c>
      <c r="BB7" s="29">
        <v>1</v>
      </c>
      <c r="BC7" s="30"/>
      <c r="BD7" s="28"/>
      <c r="BE7" s="29"/>
      <c r="BF7" s="29"/>
      <c r="BG7" s="29"/>
      <c r="BH7" s="29"/>
      <c r="BI7" s="30"/>
      <c r="BJ7" s="28">
        <v>1351</v>
      </c>
      <c r="BK7" s="29">
        <v>3</v>
      </c>
      <c r="BL7" s="29">
        <v>1</v>
      </c>
      <c r="BM7" s="29">
        <v>83</v>
      </c>
      <c r="BN7" s="29">
        <v>4</v>
      </c>
      <c r="BO7" s="30"/>
      <c r="BP7" s="28">
        <v>816</v>
      </c>
      <c r="BQ7" s="29">
        <v>2</v>
      </c>
      <c r="BR7" s="29">
        <v>0</v>
      </c>
      <c r="BS7" s="29">
        <v>57</v>
      </c>
      <c r="BT7" s="29">
        <v>1</v>
      </c>
      <c r="BU7" s="30"/>
      <c r="BV7" s="29"/>
      <c r="BW7" s="29"/>
      <c r="BX7" s="29"/>
      <c r="BY7" s="30"/>
      <c r="BZ7" s="28"/>
      <c r="CA7" s="30"/>
      <c r="CB7" s="29"/>
      <c r="CC7" s="30"/>
      <c r="CD7" s="29"/>
      <c r="CE7" s="30"/>
      <c r="CF7" s="28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1</v>
      </c>
      <c r="EF7" s="18">
        <f t="shared" si="1"/>
        <v>14</v>
      </c>
      <c r="EG7" s="18">
        <f t="shared" si="2"/>
        <v>4</v>
      </c>
      <c r="EH7" s="18">
        <f t="shared" si="3"/>
        <v>5689</v>
      </c>
      <c r="EI7" s="18">
        <f t="shared" si="4"/>
        <v>389</v>
      </c>
      <c r="EJ7" s="19">
        <f t="shared" si="5"/>
        <v>43.874035989717221</v>
      </c>
      <c r="EK7" s="20">
        <f t="shared" si="9"/>
        <v>406.35714285714283</v>
      </c>
      <c r="EL7" s="20">
        <f t="shared" si="10"/>
        <v>64.833333333333329</v>
      </c>
      <c r="EM7" s="20">
        <f t="shared" si="11"/>
        <v>27.785714285714285</v>
      </c>
      <c r="EN7" s="20">
        <f t="shared" si="6"/>
        <v>10</v>
      </c>
      <c r="EO7" s="20">
        <f t="shared" si="7"/>
        <v>1.6666666666666667</v>
      </c>
      <c r="EP7" s="18">
        <f t="shared" si="12"/>
        <v>1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>
        <v>1002</v>
      </c>
      <c r="AA8" s="29">
        <v>2</v>
      </c>
      <c r="AB8" s="29">
        <v>2</v>
      </c>
      <c r="AC8" s="29">
        <v>53</v>
      </c>
      <c r="AD8" s="29">
        <v>4</v>
      </c>
      <c r="AE8" s="30"/>
      <c r="AF8" s="28">
        <v>1439</v>
      </c>
      <c r="AG8" s="29">
        <v>3</v>
      </c>
      <c r="AH8" s="29">
        <v>1</v>
      </c>
      <c r="AI8" s="29">
        <v>75</v>
      </c>
      <c r="AJ8" s="29">
        <v>4</v>
      </c>
      <c r="AK8" s="30"/>
      <c r="AL8" s="28">
        <v>1500</v>
      </c>
      <c r="AM8" s="29">
        <v>3</v>
      </c>
      <c r="AN8" s="29">
        <v>2</v>
      </c>
      <c r="AO8" s="29">
        <v>88</v>
      </c>
      <c r="AP8" s="29">
        <v>3</v>
      </c>
      <c r="AQ8" s="30"/>
      <c r="AR8" s="28">
        <v>1451</v>
      </c>
      <c r="AS8" s="29">
        <v>3</v>
      </c>
      <c r="AT8" s="29">
        <v>2</v>
      </c>
      <c r="AU8" s="29">
        <v>73</v>
      </c>
      <c r="AV8" s="29">
        <v>4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>
        <v>1396</v>
      </c>
      <c r="BK8" s="29">
        <v>3</v>
      </c>
      <c r="BL8" s="29">
        <v>1</v>
      </c>
      <c r="BM8" s="29">
        <v>59</v>
      </c>
      <c r="BN8" s="29">
        <v>4</v>
      </c>
      <c r="BO8" s="30">
        <v>1</v>
      </c>
      <c r="BP8" s="28">
        <v>1002</v>
      </c>
      <c r="BQ8" s="29">
        <v>2</v>
      </c>
      <c r="BR8" s="29">
        <v>2</v>
      </c>
      <c r="BS8" s="29">
        <v>47</v>
      </c>
      <c r="BT8" s="29">
        <v>5</v>
      </c>
      <c r="BU8" s="30"/>
      <c r="BV8" s="29">
        <v>1002</v>
      </c>
      <c r="BW8" s="29">
        <v>2</v>
      </c>
      <c r="BX8" s="29">
        <v>2</v>
      </c>
      <c r="BY8" s="30">
        <v>55</v>
      </c>
      <c r="BZ8" s="28">
        <v>1</v>
      </c>
      <c r="CA8" s="30"/>
      <c r="CB8" s="29">
        <v>1370</v>
      </c>
      <c r="CC8" s="30">
        <v>3</v>
      </c>
      <c r="CD8" s="29">
        <v>1</v>
      </c>
      <c r="CE8" s="30">
        <v>66</v>
      </c>
      <c r="CF8" s="28">
        <v>2</v>
      </c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11</v>
      </c>
      <c r="EE8" s="18">
        <f t="shared" si="0"/>
        <v>7</v>
      </c>
      <c r="EF8" s="18">
        <f t="shared" si="1"/>
        <v>27</v>
      </c>
      <c r="EG8" s="18">
        <f t="shared" si="2"/>
        <v>17</v>
      </c>
      <c r="EH8" s="18">
        <f t="shared" si="3"/>
        <v>13100</v>
      </c>
      <c r="EI8" s="18">
        <f t="shared" si="4"/>
        <v>659</v>
      </c>
      <c r="EJ8" s="19">
        <f t="shared" si="5"/>
        <v>59.635811836115323</v>
      </c>
      <c r="EK8" s="20">
        <f t="shared" si="9"/>
        <v>485.18518518518516</v>
      </c>
      <c r="EL8" s="20">
        <f t="shared" si="10"/>
        <v>59.909090909090907</v>
      </c>
      <c r="EM8" s="20">
        <f t="shared" si="11"/>
        <v>24.407407407407408</v>
      </c>
      <c r="EN8" s="20">
        <f t="shared" si="6"/>
        <v>33</v>
      </c>
      <c r="EO8" s="20">
        <f t="shared" si="7"/>
        <v>3</v>
      </c>
      <c r="EP8" s="18">
        <f t="shared" si="12"/>
        <v>2</v>
      </c>
    </row>
    <row r="9" spans="1:146" x14ac:dyDescent="0.2">
      <c r="A9" s="37" t="s">
        <v>235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>
        <v>1494</v>
      </c>
      <c r="AS9" s="29">
        <v>3</v>
      </c>
      <c r="AT9" s="29">
        <v>1</v>
      </c>
      <c r="AU9" s="29">
        <v>156</v>
      </c>
      <c r="AV9" s="29"/>
      <c r="AW9" s="30"/>
      <c r="AX9" s="28">
        <v>739</v>
      </c>
      <c r="AY9" s="29">
        <v>2</v>
      </c>
      <c r="AZ9" s="29">
        <v>0</v>
      </c>
      <c r="BA9" s="29">
        <v>63</v>
      </c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9"/>
      <c r="CE9" s="30"/>
      <c r="CF9" s="28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0</v>
      </c>
      <c r="EF9" s="18">
        <f t="shared" si="1"/>
        <v>5</v>
      </c>
      <c r="EG9" s="18">
        <f t="shared" si="2"/>
        <v>1</v>
      </c>
      <c r="EH9" s="18">
        <f t="shared" si="3"/>
        <v>2233</v>
      </c>
      <c r="EI9" s="18">
        <f t="shared" si="4"/>
        <v>219</v>
      </c>
      <c r="EJ9" s="19">
        <f t="shared" si="5"/>
        <v>30.589041095890408</v>
      </c>
      <c r="EK9" s="20">
        <f t="shared" si="9"/>
        <v>446.6</v>
      </c>
      <c r="EL9" s="20">
        <f t="shared" si="10"/>
        <v>109.5</v>
      </c>
      <c r="EM9" s="20">
        <f t="shared" si="11"/>
        <v>43.8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236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>
        <v>939</v>
      </c>
      <c r="AA10" s="29">
        <v>2</v>
      </c>
      <c r="AB10" s="29">
        <v>0</v>
      </c>
      <c r="AC10" s="29">
        <v>114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>
        <v>635</v>
      </c>
      <c r="BK10" s="29">
        <v>2</v>
      </c>
      <c r="BL10" s="29">
        <v>0</v>
      </c>
      <c r="BM10" s="29">
        <v>42</v>
      </c>
      <c r="BN10" s="29">
        <v>2</v>
      </c>
      <c r="BO10" s="30"/>
      <c r="BP10" s="28">
        <v>824</v>
      </c>
      <c r="BQ10" s="29">
        <v>2</v>
      </c>
      <c r="BR10" s="29">
        <v>0</v>
      </c>
      <c r="BS10" s="29">
        <v>51</v>
      </c>
      <c r="BT10" s="29">
        <v>2</v>
      </c>
      <c r="BU10" s="30"/>
      <c r="BV10" s="29">
        <v>677</v>
      </c>
      <c r="BW10" s="29">
        <v>2</v>
      </c>
      <c r="BX10" s="29">
        <v>0</v>
      </c>
      <c r="BY10" s="30">
        <v>48</v>
      </c>
      <c r="BZ10" s="28"/>
      <c r="CA10" s="30"/>
      <c r="CB10" s="29">
        <v>938</v>
      </c>
      <c r="CC10" s="30">
        <v>2</v>
      </c>
      <c r="CD10" s="29">
        <v>0</v>
      </c>
      <c r="CE10" s="30">
        <v>78</v>
      </c>
      <c r="CF10" s="28">
        <v>2</v>
      </c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7</v>
      </c>
      <c r="EE10" s="18">
        <f t="shared" si="0"/>
        <v>1</v>
      </c>
      <c r="EF10" s="18">
        <f t="shared" si="1"/>
        <v>16</v>
      </c>
      <c r="EG10" s="18">
        <f t="shared" si="2"/>
        <v>3</v>
      </c>
      <c r="EH10" s="18">
        <f t="shared" si="3"/>
        <v>6855</v>
      </c>
      <c r="EI10" s="18">
        <f t="shared" si="4"/>
        <v>550</v>
      </c>
      <c r="EJ10" s="19">
        <f t="shared" si="5"/>
        <v>37.390909090909091</v>
      </c>
      <c r="EK10" s="20">
        <f t="shared" si="9"/>
        <v>428.4375</v>
      </c>
      <c r="EL10" s="20">
        <f t="shared" si="10"/>
        <v>78.571428571428569</v>
      </c>
      <c r="EM10" s="20">
        <f t="shared" si="11"/>
        <v>34.375</v>
      </c>
      <c r="EN10" s="20">
        <f t="shared" si="6"/>
        <v>10</v>
      </c>
      <c r="EO10" s="20">
        <f t="shared" si="7"/>
        <v>1.4285714285714286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1</v>
      </c>
      <c r="CF17" s="5">
        <f>IF(CE3=0,1,0)</f>
        <v>0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1</v>
      </c>
      <c r="CF20" s="5">
        <f t="shared" si="61"/>
        <v>0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1</v>
      </c>
      <c r="BN24" s="5">
        <f t="shared" si="55"/>
        <v>0</v>
      </c>
      <c r="BO24" s="5">
        <f t="shared" si="56"/>
        <v>0</v>
      </c>
      <c r="BP24" s="5">
        <f t="shared" si="24"/>
        <v>1</v>
      </c>
      <c r="BT24" s="5">
        <f t="shared" si="57"/>
        <v>0</v>
      </c>
      <c r="BU24" s="5">
        <f t="shared" si="58"/>
        <v>0</v>
      </c>
      <c r="BV24" s="5">
        <f t="shared" si="25"/>
        <v>1</v>
      </c>
      <c r="BZ24" s="5">
        <f t="shared" si="59"/>
        <v>0</v>
      </c>
      <c r="CA24" s="5">
        <f t="shared" si="60"/>
        <v>0</v>
      </c>
      <c r="CB24" s="5">
        <f t="shared" si="26"/>
        <v>1</v>
      </c>
      <c r="CF24" s="5">
        <f t="shared" si="61"/>
        <v>0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1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1</v>
      </c>
      <c r="BW29" s="14"/>
      <c r="BX29" s="14"/>
      <c r="BY29" s="14"/>
      <c r="BZ29" s="14"/>
      <c r="CA29" s="14"/>
      <c r="CB29" s="14">
        <f>IF(CD3=2,1,0)</f>
        <v>1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1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1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1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1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1</v>
      </c>
      <c r="BQ34" s="14"/>
      <c r="BR34" s="14"/>
      <c r="BS34" s="14"/>
      <c r="BT34" s="14"/>
      <c r="BU34" s="14"/>
      <c r="BV34" s="14">
        <f t="shared" si="91"/>
        <v>1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5</v>
      </c>
      <c r="AF41" s="5">
        <f>SUM(AF29:AF40)</f>
        <v>4</v>
      </c>
      <c r="AL41" s="5">
        <f>SUM(AL29:AL40)</f>
        <v>4</v>
      </c>
      <c r="AR41" s="5">
        <f>SUM(AR29:AR40)</f>
        <v>2</v>
      </c>
      <c r="AX41" s="5">
        <f>SUM(AX29:AX40)</f>
        <v>4</v>
      </c>
      <c r="BD41" s="5">
        <f>SUM(BD29:BD40)</f>
        <v>0</v>
      </c>
      <c r="BJ41" s="5">
        <f>SUM(BJ29:BJ40)</f>
        <v>1</v>
      </c>
      <c r="BP41" s="5">
        <f>SUM(BP29:BP40)</f>
        <v>2</v>
      </c>
      <c r="BV41" s="5">
        <f>SUM(BV29:BV40)</f>
        <v>3</v>
      </c>
      <c r="CB41" s="5">
        <f>SUM(CB29:CB40)</f>
        <v>3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2</v>
      </c>
      <c r="AR42" s="5">
        <v>2</v>
      </c>
      <c r="AX42" s="5">
        <v>1</v>
      </c>
      <c r="BD42" s="5">
        <v>2</v>
      </c>
      <c r="BJ42" s="5">
        <v>1</v>
      </c>
      <c r="BP42" s="5">
        <v>1</v>
      </c>
      <c r="BX42" s="5">
        <v>2</v>
      </c>
      <c r="CF42" s="5">
        <v>2</v>
      </c>
      <c r="CL42" s="5">
        <v>2</v>
      </c>
      <c r="CR42" s="5">
        <v>3</v>
      </c>
      <c r="CX42" s="5">
        <v>1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BV1" activePane="topRight" state="frozen"/>
      <selection pane="topRight" activeCell="CM3" sqref="CM3:CP1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79" t="s">
        <v>22</v>
      </c>
      <c r="C1" s="179"/>
      <c r="D1" s="179"/>
      <c r="E1" s="179"/>
      <c r="F1" s="179"/>
      <c r="G1" s="179"/>
      <c r="H1" s="179" t="s">
        <v>23</v>
      </c>
      <c r="I1" s="179"/>
      <c r="J1" s="179"/>
      <c r="K1" s="179"/>
      <c r="L1" s="179"/>
      <c r="M1" s="179"/>
      <c r="N1" s="179" t="s">
        <v>24</v>
      </c>
      <c r="O1" s="179"/>
      <c r="P1" s="179"/>
      <c r="Q1" s="179"/>
      <c r="R1" s="179"/>
      <c r="S1" s="179"/>
      <c r="T1" s="179" t="s">
        <v>25</v>
      </c>
      <c r="U1" s="179"/>
      <c r="V1" s="179"/>
      <c r="W1" s="179"/>
      <c r="X1" s="179"/>
      <c r="Y1" s="179"/>
      <c r="Z1" s="179" t="s">
        <v>26</v>
      </c>
      <c r="AA1" s="179"/>
      <c r="AB1" s="179"/>
      <c r="AC1" s="179"/>
      <c r="AD1" s="179"/>
      <c r="AE1" s="179"/>
      <c r="AF1" s="179" t="s">
        <v>27</v>
      </c>
      <c r="AG1" s="179"/>
      <c r="AH1" s="179"/>
      <c r="AI1" s="179"/>
      <c r="AJ1" s="179"/>
      <c r="AK1" s="179"/>
      <c r="AL1" s="179" t="s">
        <v>28</v>
      </c>
      <c r="AM1" s="179"/>
      <c r="AN1" s="179"/>
      <c r="AO1" s="179"/>
      <c r="AP1" s="179"/>
      <c r="AQ1" s="179"/>
      <c r="AR1" s="179" t="s">
        <v>29</v>
      </c>
      <c r="AS1" s="179"/>
      <c r="AT1" s="179"/>
      <c r="AU1" s="179"/>
      <c r="AV1" s="179"/>
      <c r="AW1" s="179"/>
      <c r="AX1" s="179" t="s">
        <v>30</v>
      </c>
      <c r="AY1" s="179"/>
      <c r="AZ1" s="179"/>
      <c r="BA1" s="179"/>
      <c r="BB1" s="179"/>
      <c r="BC1" s="179"/>
      <c r="BD1" s="179" t="s">
        <v>31</v>
      </c>
      <c r="BE1" s="179"/>
      <c r="BF1" s="179"/>
      <c r="BG1" s="179"/>
      <c r="BH1" s="179"/>
      <c r="BI1" s="179"/>
      <c r="BJ1" s="179" t="s">
        <v>32</v>
      </c>
      <c r="BK1" s="179"/>
      <c r="BL1" s="179"/>
      <c r="BM1" s="179"/>
      <c r="BN1" s="179"/>
      <c r="BO1" s="179"/>
      <c r="BP1" s="179" t="s">
        <v>33</v>
      </c>
      <c r="BQ1" s="179"/>
      <c r="BR1" s="179"/>
      <c r="BS1" s="179"/>
      <c r="BT1" s="179"/>
      <c r="BU1" s="179"/>
      <c r="BV1" s="179" t="s">
        <v>34</v>
      </c>
      <c r="BW1" s="179"/>
      <c r="BX1" s="179"/>
      <c r="BY1" s="179"/>
      <c r="BZ1" s="179"/>
      <c r="CA1" s="179"/>
      <c r="CB1" s="179" t="s">
        <v>35</v>
      </c>
      <c r="CC1" s="179"/>
      <c r="CD1" s="179"/>
      <c r="CE1" s="179"/>
      <c r="CF1" s="179"/>
      <c r="CG1" s="179"/>
      <c r="CH1" s="179" t="s">
        <v>36</v>
      </c>
      <c r="CI1" s="179"/>
      <c r="CJ1" s="179"/>
      <c r="CK1" s="179"/>
      <c r="CL1" s="179"/>
      <c r="CM1" s="179"/>
      <c r="CN1" s="179" t="s">
        <v>37</v>
      </c>
      <c r="CO1" s="179"/>
      <c r="CP1" s="179"/>
      <c r="CQ1" s="179"/>
      <c r="CR1" s="179"/>
      <c r="CS1" s="179"/>
      <c r="CT1" s="179" t="s">
        <v>38</v>
      </c>
      <c r="CU1" s="179"/>
      <c r="CV1" s="179"/>
      <c r="CW1" s="179"/>
      <c r="CX1" s="179"/>
      <c r="CY1" s="179"/>
      <c r="CZ1" s="179" t="s">
        <v>39</v>
      </c>
      <c r="DA1" s="179"/>
      <c r="DB1" s="179"/>
      <c r="DC1" s="179"/>
      <c r="DD1" s="179"/>
      <c r="DE1" s="179"/>
      <c r="DF1" s="179" t="s">
        <v>40</v>
      </c>
      <c r="DG1" s="179"/>
      <c r="DH1" s="179"/>
      <c r="DI1" s="179"/>
      <c r="DJ1" s="179"/>
      <c r="DK1" s="179"/>
      <c r="DL1" s="179" t="s">
        <v>41</v>
      </c>
      <c r="DM1" s="179"/>
      <c r="DN1" s="179"/>
      <c r="DO1" s="179"/>
      <c r="DP1" s="179"/>
      <c r="DQ1" s="179"/>
      <c r="DR1" s="179" t="s">
        <v>42</v>
      </c>
      <c r="DS1" s="179"/>
      <c r="DT1" s="179"/>
      <c r="DU1" s="179"/>
      <c r="DV1" s="179"/>
      <c r="DW1" s="179"/>
      <c r="DX1" s="179" t="s">
        <v>43</v>
      </c>
      <c r="DY1" s="179"/>
      <c r="DZ1" s="179"/>
      <c r="EA1" s="179"/>
      <c r="EB1" s="179"/>
      <c r="EC1" s="17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>
        <v>830</v>
      </c>
      <c r="AG3" s="26">
        <v>2</v>
      </c>
      <c r="AH3" s="26">
        <v>0</v>
      </c>
      <c r="AI3" s="26">
        <v>42</v>
      </c>
      <c r="AJ3" s="26">
        <v>3</v>
      </c>
      <c r="AK3" s="25"/>
      <c r="AL3" s="24">
        <v>1501</v>
      </c>
      <c r="AM3" s="26">
        <v>3</v>
      </c>
      <c r="AN3" s="26">
        <v>2</v>
      </c>
      <c r="AO3" s="26">
        <v>96</v>
      </c>
      <c r="AP3" s="26">
        <v>1</v>
      </c>
      <c r="AQ3" s="25"/>
      <c r="AR3" s="24">
        <v>1477</v>
      </c>
      <c r="AS3" s="26">
        <v>3</v>
      </c>
      <c r="AT3" s="26">
        <v>1</v>
      </c>
      <c r="AU3" s="26">
        <v>87</v>
      </c>
      <c r="AV3" s="26">
        <v>4</v>
      </c>
      <c r="AW3" s="25"/>
      <c r="AX3" s="24">
        <v>1379</v>
      </c>
      <c r="AY3" s="26">
        <v>3</v>
      </c>
      <c r="AZ3" s="26">
        <v>1</v>
      </c>
      <c r="BA3" s="26">
        <v>88</v>
      </c>
      <c r="BB3" s="26">
        <v>1</v>
      </c>
      <c r="BC3" s="25"/>
      <c r="BD3" s="24"/>
      <c r="BE3" s="26"/>
      <c r="BF3" s="26"/>
      <c r="BG3" s="26"/>
      <c r="BH3" s="26"/>
      <c r="BI3" s="25"/>
      <c r="BJ3" s="24">
        <v>1002</v>
      </c>
      <c r="BK3" s="26">
        <v>2</v>
      </c>
      <c r="BL3" s="26">
        <v>2</v>
      </c>
      <c r="BM3" s="26">
        <v>43</v>
      </c>
      <c r="BN3" s="26">
        <v>4</v>
      </c>
      <c r="BO3" s="25"/>
      <c r="BP3" s="24">
        <v>1371</v>
      </c>
      <c r="BQ3" s="26">
        <v>3</v>
      </c>
      <c r="BR3" s="26">
        <v>1</v>
      </c>
      <c r="BS3" s="26">
        <v>69</v>
      </c>
      <c r="BT3" s="26">
        <v>2</v>
      </c>
      <c r="BU3" s="25"/>
      <c r="BV3" s="26">
        <v>1469</v>
      </c>
      <c r="BW3" s="25">
        <v>3</v>
      </c>
      <c r="BX3" s="26">
        <v>1</v>
      </c>
      <c r="BY3" s="25">
        <v>123</v>
      </c>
      <c r="BZ3" s="26">
        <v>3</v>
      </c>
      <c r="CA3" s="25"/>
      <c r="CB3" s="26"/>
      <c r="CC3" s="25"/>
      <c r="CD3" s="24"/>
      <c r="CE3" s="26"/>
      <c r="CF3" s="26"/>
      <c r="CG3" s="25"/>
      <c r="CH3" s="26">
        <v>962</v>
      </c>
      <c r="CI3" s="25">
        <v>2</v>
      </c>
      <c r="CJ3" s="26">
        <v>0</v>
      </c>
      <c r="CK3" s="25">
        <v>63</v>
      </c>
      <c r="CL3" s="24">
        <v>1</v>
      </c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12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29</v>
      </c>
      <c r="EG3" s="18">
        <f t="shared" ref="EG3:EG14" si="2">SUM(D3+J3+P3+V3+AB3+AH3+AN3+AT3+AZ3+BF3+BL3+BR3+BX3+CD3+CJ3+CP3+CV3+DB3+DH3+DN3+DT3+DZ3)</f>
        <v>10</v>
      </c>
      <c r="EH3" s="18">
        <f t="shared" ref="EH3:EH14" si="3">SUM(B3+H3+N3+T3+Z3+AF3+AL3+AR3+AX3+BD3+BJ3+BP3+BV3+CB3+CH3+CN3+CT3+CZ3+DF3+DL3+DR3+DX3)</f>
        <v>13356</v>
      </c>
      <c r="EI3" s="18">
        <f t="shared" ref="EI3:EI14" si="4">SUM(E3+K3+Q3+W3+AC3+AI3+AO3+AU3+BA3+BG3+BM3+BS3+BY3+CE3+CK3+CQ3+CW3+DC3+DI3+DO3+DU3+EA3)</f>
        <v>797</v>
      </c>
      <c r="EJ3" s="19">
        <f t="shared" ref="EJ3:EJ14" si="5">IF(EH3=0,0,(SUM(EH3/EI3)*3))</f>
        <v>50.273525721455457</v>
      </c>
      <c r="EK3" s="20">
        <f>IF(EF3=0,0,(SUM(EH3/EF3)))</f>
        <v>460.55172413793105</v>
      </c>
      <c r="EL3" s="20">
        <f>IF(ED3=0,0,SUM(EI3/ED3))</f>
        <v>66.416666666666671</v>
      </c>
      <c r="EM3" s="20">
        <f>IF(EF3=0,0,SUM(EI3/EF3))</f>
        <v>27.482758620689655</v>
      </c>
      <c r="EN3" s="20">
        <f t="shared" ref="EN3:EN14" si="6">SUM(F3+L3+R3+X3+AD3+AJ3+AP3+AV3+BB3+BH3+BN3+BT3+BZ3+CF3+CL3+CR3+CX3+DD3+DJ3+DP3+DV3+EB3)</f>
        <v>26</v>
      </c>
      <c r="EO3" s="20">
        <f t="shared" ref="EO3:EO14" si="7">IF(ED3=0,0,(SUM(EN3/ED3)))</f>
        <v>2.1666666666666665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>
        <v>1002</v>
      </c>
      <c r="AG4" s="29">
        <v>2</v>
      </c>
      <c r="AH4" s="29">
        <v>2</v>
      </c>
      <c r="AI4" s="29">
        <v>50</v>
      </c>
      <c r="AJ4" s="29">
        <v>3</v>
      </c>
      <c r="AK4" s="30"/>
      <c r="AL4" s="28">
        <v>1487</v>
      </c>
      <c r="AM4" s="29">
        <v>3</v>
      </c>
      <c r="AN4" s="29">
        <v>2</v>
      </c>
      <c r="AO4" s="29">
        <v>84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56</v>
      </c>
      <c r="AV4" s="29">
        <v>4</v>
      </c>
      <c r="AW4" s="30"/>
      <c r="AX4" s="28">
        <v>1002</v>
      </c>
      <c r="AY4" s="29">
        <v>2</v>
      </c>
      <c r="AZ4" s="29">
        <v>2</v>
      </c>
      <c r="BA4" s="29">
        <v>44</v>
      </c>
      <c r="BB4" s="29">
        <v>3</v>
      </c>
      <c r="BC4" s="30"/>
      <c r="BD4" s="28"/>
      <c r="BE4" s="29"/>
      <c r="BF4" s="29"/>
      <c r="BG4" s="29"/>
      <c r="BH4" s="29"/>
      <c r="BI4" s="30"/>
      <c r="BJ4" s="28">
        <v>832</v>
      </c>
      <c r="BK4" s="29">
        <v>2</v>
      </c>
      <c r="BL4" s="29">
        <v>0</v>
      </c>
      <c r="BM4" s="29">
        <v>36</v>
      </c>
      <c r="BN4" s="29">
        <v>4</v>
      </c>
      <c r="BO4" s="30"/>
      <c r="BP4" s="28">
        <v>1363</v>
      </c>
      <c r="BQ4" s="29">
        <v>3</v>
      </c>
      <c r="BR4" s="29">
        <v>2</v>
      </c>
      <c r="BS4" s="29">
        <v>75</v>
      </c>
      <c r="BT4" s="29">
        <v>6</v>
      </c>
      <c r="BU4" s="30"/>
      <c r="BV4" s="29">
        <v>1498</v>
      </c>
      <c r="BW4" s="30">
        <v>3</v>
      </c>
      <c r="BX4" s="28">
        <v>2</v>
      </c>
      <c r="BY4" s="30">
        <v>81</v>
      </c>
      <c r="BZ4" s="29">
        <v>3</v>
      </c>
      <c r="CA4" s="30"/>
      <c r="CB4" s="29"/>
      <c r="CC4" s="30"/>
      <c r="CD4" s="28"/>
      <c r="CE4" s="29"/>
      <c r="CF4" s="29"/>
      <c r="CG4" s="30"/>
      <c r="CH4" s="29">
        <v>1002</v>
      </c>
      <c r="CI4" s="30">
        <v>2</v>
      </c>
      <c r="CJ4" s="29">
        <v>2</v>
      </c>
      <c r="CK4" s="30">
        <v>56</v>
      </c>
      <c r="CL4" s="28">
        <v>4</v>
      </c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12</v>
      </c>
      <c r="EE4" s="18">
        <f t="shared" si="0"/>
        <v>10</v>
      </c>
      <c r="EF4" s="18">
        <f t="shared" si="1"/>
        <v>28</v>
      </c>
      <c r="EG4" s="18">
        <f t="shared" si="2"/>
        <v>20</v>
      </c>
      <c r="EH4" s="18">
        <f t="shared" si="3"/>
        <v>13650</v>
      </c>
      <c r="EI4" s="18">
        <f t="shared" si="4"/>
        <v>724</v>
      </c>
      <c r="EJ4" s="19">
        <f t="shared" si="5"/>
        <v>56.560773480662981</v>
      </c>
      <c r="EK4" s="20">
        <f t="shared" ref="EK4:EK14" si="9">IF(EF4=0,0,(SUM(EH4/EF4)))</f>
        <v>487.5</v>
      </c>
      <c r="EL4" s="20">
        <f t="shared" ref="EL4:EL14" si="10">IF(ED4=0,0,SUM(EI4/ED4))</f>
        <v>60.333333333333336</v>
      </c>
      <c r="EM4" s="20">
        <f t="shared" ref="EM4:EM14" si="11">IF(EF4=0,0,SUM(EI4/EF4))</f>
        <v>25.857142857142858</v>
      </c>
      <c r="EN4" s="20">
        <f t="shared" si="6"/>
        <v>45</v>
      </c>
      <c r="EO4" s="20">
        <f t="shared" si="7"/>
        <v>3.75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197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>
        <v>759</v>
      </c>
      <c r="AG5" s="29">
        <v>2</v>
      </c>
      <c r="AH5" s="29">
        <v>0</v>
      </c>
      <c r="AI5" s="29">
        <v>42</v>
      </c>
      <c r="AJ5" s="29">
        <v>3</v>
      </c>
      <c r="AK5" s="30"/>
      <c r="AL5" s="28">
        <v>1002</v>
      </c>
      <c r="AM5" s="29">
        <v>2</v>
      </c>
      <c r="AN5" s="29">
        <v>2</v>
      </c>
      <c r="AO5" s="29">
        <v>100</v>
      </c>
      <c r="AP5" s="29">
        <v>1</v>
      </c>
      <c r="AQ5" s="30"/>
      <c r="AR5" s="28">
        <v>1495</v>
      </c>
      <c r="AS5" s="29">
        <v>3</v>
      </c>
      <c r="AT5" s="29">
        <v>2</v>
      </c>
      <c r="AU5" s="29">
        <v>158</v>
      </c>
      <c r="AV5" s="29">
        <v>1</v>
      </c>
      <c r="AW5" s="30"/>
      <c r="AX5" s="28">
        <v>1451</v>
      </c>
      <c r="AY5" s="29">
        <v>3</v>
      </c>
      <c r="AZ5" s="29">
        <v>1</v>
      </c>
      <c r="BA5" s="29">
        <v>92</v>
      </c>
      <c r="BB5" s="29">
        <v>1</v>
      </c>
      <c r="BC5" s="30"/>
      <c r="BD5" s="28"/>
      <c r="BE5" s="29"/>
      <c r="BF5" s="29"/>
      <c r="BG5" s="29"/>
      <c r="BH5" s="29"/>
      <c r="BI5" s="30"/>
      <c r="BJ5" s="28">
        <v>1463</v>
      </c>
      <c r="BK5" s="29">
        <v>3</v>
      </c>
      <c r="BL5" s="29">
        <v>1</v>
      </c>
      <c r="BM5" s="29">
        <v>103</v>
      </c>
      <c r="BN5" s="29">
        <v>2</v>
      </c>
      <c r="BO5" s="30"/>
      <c r="BP5" s="28">
        <v>601</v>
      </c>
      <c r="BQ5" s="29">
        <v>2</v>
      </c>
      <c r="BR5" s="29">
        <v>0</v>
      </c>
      <c r="BS5" s="29">
        <v>30</v>
      </c>
      <c r="BT5" s="29">
        <v>1</v>
      </c>
      <c r="BU5" s="30"/>
      <c r="BV5" s="29">
        <v>1002</v>
      </c>
      <c r="BW5" s="30">
        <v>2</v>
      </c>
      <c r="BX5" s="28">
        <v>2</v>
      </c>
      <c r="BY5" s="30">
        <v>64</v>
      </c>
      <c r="BZ5" s="29">
        <v>3</v>
      </c>
      <c r="CA5" s="30"/>
      <c r="CB5" s="29"/>
      <c r="CC5" s="30"/>
      <c r="CD5" s="28"/>
      <c r="CE5" s="29"/>
      <c r="CF5" s="29"/>
      <c r="CG5" s="30"/>
      <c r="CH5" s="29">
        <v>657</v>
      </c>
      <c r="CI5" s="30">
        <v>2</v>
      </c>
      <c r="CJ5" s="29">
        <v>0</v>
      </c>
      <c r="CK5" s="30">
        <v>39</v>
      </c>
      <c r="CL5" s="28">
        <v>2</v>
      </c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12</v>
      </c>
      <c r="EE5" s="18">
        <f t="shared" si="0"/>
        <v>4</v>
      </c>
      <c r="EF5" s="18">
        <f t="shared" si="1"/>
        <v>113</v>
      </c>
      <c r="EG5" s="18">
        <f t="shared" si="2"/>
        <v>12</v>
      </c>
      <c r="EH5" s="18">
        <f t="shared" si="3"/>
        <v>12870</v>
      </c>
      <c r="EI5" s="18">
        <f t="shared" si="4"/>
        <v>917</v>
      </c>
      <c r="EJ5" s="19">
        <f t="shared" si="5"/>
        <v>42.104689203925844</v>
      </c>
      <c r="EK5" s="20">
        <f t="shared" si="9"/>
        <v>113.89380530973452</v>
      </c>
      <c r="EL5" s="20">
        <f t="shared" si="10"/>
        <v>76.416666666666671</v>
      </c>
      <c r="EM5" s="20">
        <f t="shared" si="11"/>
        <v>8.1150442477876101</v>
      </c>
      <c r="EN5" s="20">
        <f t="shared" si="6"/>
        <v>19</v>
      </c>
      <c r="EO5" s="20">
        <f t="shared" si="7"/>
        <v>1.5833333333333333</v>
      </c>
      <c r="EP5" s="18">
        <f t="shared" si="12"/>
        <v>0</v>
      </c>
    </row>
    <row r="6" spans="1:146" x14ac:dyDescent="0.2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>
        <v>1</v>
      </c>
      <c r="AQ6" s="30"/>
      <c r="AR6" s="28">
        <v>1002</v>
      </c>
      <c r="AS6" s="29">
        <v>2</v>
      </c>
      <c r="AT6" s="29">
        <v>2</v>
      </c>
      <c r="AU6" s="29">
        <v>61</v>
      </c>
      <c r="AV6" s="29">
        <v>3</v>
      </c>
      <c r="AW6" s="30"/>
      <c r="AX6" s="28">
        <v>1463</v>
      </c>
      <c r="AY6" s="29">
        <v>3</v>
      </c>
      <c r="AZ6" s="29">
        <v>1</v>
      </c>
      <c r="BA6" s="29">
        <v>78</v>
      </c>
      <c r="BB6" s="29">
        <v>4</v>
      </c>
      <c r="BC6" s="30"/>
      <c r="BD6" s="28"/>
      <c r="BE6" s="29"/>
      <c r="BF6" s="29"/>
      <c r="BG6" s="29"/>
      <c r="BH6" s="29"/>
      <c r="BI6" s="30"/>
      <c r="BJ6" s="28">
        <v>1487</v>
      </c>
      <c r="BK6" s="29">
        <v>3</v>
      </c>
      <c r="BL6" s="29">
        <v>2</v>
      </c>
      <c r="BM6" s="29">
        <v>92</v>
      </c>
      <c r="BN6" s="29">
        <v>2</v>
      </c>
      <c r="BO6" s="30"/>
      <c r="BP6" s="28">
        <v>819</v>
      </c>
      <c r="BQ6" s="29">
        <v>2</v>
      </c>
      <c r="BR6" s="29">
        <v>0</v>
      </c>
      <c r="BS6" s="29">
        <v>60</v>
      </c>
      <c r="BT6" s="29">
        <v>1</v>
      </c>
      <c r="BU6" s="30"/>
      <c r="BV6" s="29">
        <v>1002</v>
      </c>
      <c r="BW6" s="30">
        <v>2</v>
      </c>
      <c r="BX6" s="28">
        <v>2</v>
      </c>
      <c r="BY6" s="30">
        <v>67</v>
      </c>
      <c r="BZ6" s="29">
        <v>1</v>
      </c>
      <c r="CA6" s="30"/>
      <c r="CB6" s="29"/>
      <c r="CC6" s="30"/>
      <c r="CD6" s="28"/>
      <c r="CE6" s="29"/>
      <c r="CF6" s="29"/>
      <c r="CG6" s="30"/>
      <c r="CH6" s="29">
        <v>1489</v>
      </c>
      <c r="CI6" s="30">
        <v>3</v>
      </c>
      <c r="CJ6" s="29">
        <v>2</v>
      </c>
      <c r="CK6" s="30">
        <v>91</v>
      </c>
      <c r="CL6" s="28">
        <v>1</v>
      </c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8</v>
      </c>
      <c r="EE6" s="18">
        <f t="shared" si="0"/>
        <v>5</v>
      </c>
      <c r="EF6" s="18">
        <f t="shared" si="1"/>
        <v>19</v>
      </c>
      <c r="EG6" s="18">
        <f t="shared" si="2"/>
        <v>11</v>
      </c>
      <c r="EH6" s="18">
        <f t="shared" si="3"/>
        <v>8956</v>
      </c>
      <c r="EI6" s="18">
        <f t="shared" si="4"/>
        <v>545</v>
      </c>
      <c r="EJ6" s="19">
        <f t="shared" si="5"/>
        <v>49.299082568807343</v>
      </c>
      <c r="EK6" s="20">
        <f t="shared" si="9"/>
        <v>471.36842105263156</v>
      </c>
      <c r="EL6" s="20">
        <f t="shared" si="10"/>
        <v>68.125</v>
      </c>
      <c r="EM6" s="20">
        <f t="shared" si="11"/>
        <v>28.684210526315791</v>
      </c>
      <c r="EN6" s="20">
        <f t="shared" si="6"/>
        <v>16</v>
      </c>
      <c r="EO6" s="20">
        <f t="shared" si="7"/>
        <v>2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>
        <v>1430</v>
      </c>
      <c r="AM7" s="29">
        <v>3</v>
      </c>
      <c r="AN7" s="29">
        <v>1</v>
      </c>
      <c r="AO7" s="29">
        <v>87</v>
      </c>
      <c r="AP7" s="29"/>
      <c r="AQ7" s="30"/>
      <c r="AR7" s="28">
        <v>1002</v>
      </c>
      <c r="AS7" s="29">
        <v>2</v>
      </c>
      <c r="AT7" s="29">
        <v>2</v>
      </c>
      <c r="AU7" s="29">
        <v>68</v>
      </c>
      <c r="AV7" s="29">
        <v>1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30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9"/>
      <c r="CK7" s="30"/>
      <c r="CL7" s="28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3</v>
      </c>
      <c r="EF7" s="18">
        <f t="shared" si="1"/>
        <v>14</v>
      </c>
      <c r="EG7" s="18">
        <f t="shared" si="2"/>
        <v>8</v>
      </c>
      <c r="EH7" s="18">
        <f t="shared" si="3"/>
        <v>6766</v>
      </c>
      <c r="EI7" s="18">
        <f t="shared" si="4"/>
        <v>398</v>
      </c>
      <c r="EJ7" s="19">
        <f t="shared" si="5"/>
        <v>51</v>
      </c>
      <c r="EK7" s="20">
        <f t="shared" si="9"/>
        <v>483.28571428571428</v>
      </c>
      <c r="EL7" s="20">
        <f t="shared" si="10"/>
        <v>66.333333333333329</v>
      </c>
      <c r="EM7" s="20">
        <f t="shared" si="11"/>
        <v>28.428571428571427</v>
      </c>
      <c r="EN7" s="20">
        <f t="shared" si="6"/>
        <v>12</v>
      </c>
      <c r="EO7" s="20">
        <f t="shared" si="7"/>
        <v>2</v>
      </c>
      <c r="EP7" s="18">
        <f t="shared" si="12"/>
        <v>0</v>
      </c>
    </row>
    <row r="8" spans="1:146" x14ac:dyDescent="0.2">
      <c r="A8" s="27" t="s">
        <v>198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>
        <v>1</v>
      </c>
      <c r="AQ8" s="30"/>
      <c r="AR8" s="28">
        <v>1435</v>
      </c>
      <c r="AS8" s="29">
        <v>3</v>
      </c>
      <c r="AT8" s="29">
        <v>1</v>
      </c>
      <c r="AU8" s="29">
        <v>95</v>
      </c>
      <c r="AV8" s="29">
        <v>3</v>
      </c>
      <c r="AW8" s="30"/>
      <c r="AX8" s="28">
        <v>925</v>
      </c>
      <c r="AY8" s="29">
        <v>2</v>
      </c>
      <c r="AZ8" s="29">
        <v>0</v>
      </c>
      <c r="BA8" s="29">
        <v>63</v>
      </c>
      <c r="BB8" s="29"/>
      <c r="BC8" s="30"/>
      <c r="BD8" s="28"/>
      <c r="BE8" s="29"/>
      <c r="BF8" s="29"/>
      <c r="BG8" s="29"/>
      <c r="BH8" s="29"/>
      <c r="BI8" s="30"/>
      <c r="BJ8" s="28">
        <v>1329</v>
      </c>
      <c r="BK8" s="29">
        <v>3</v>
      </c>
      <c r="BL8" s="29">
        <v>1</v>
      </c>
      <c r="BM8" s="29">
        <v>80</v>
      </c>
      <c r="BN8" s="29">
        <v>1</v>
      </c>
      <c r="BO8" s="30"/>
      <c r="BP8" s="28">
        <v>944</v>
      </c>
      <c r="BQ8" s="29">
        <v>2</v>
      </c>
      <c r="BR8" s="29">
        <v>0</v>
      </c>
      <c r="BS8" s="29">
        <v>64</v>
      </c>
      <c r="BT8" s="29"/>
      <c r="BU8" s="30"/>
      <c r="BV8" s="29">
        <v>1455</v>
      </c>
      <c r="BW8" s="30">
        <v>3</v>
      </c>
      <c r="BX8" s="29">
        <v>1</v>
      </c>
      <c r="BY8" s="30">
        <v>91</v>
      </c>
      <c r="BZ8" s="29">
        <v>4</v>
      </c>
      <c r="CA8" s="30"/>
      <c r="CB8" s="29"/>
      <c r="CC8" s="30"/>
      <c r="CD8" s="28"/>
      <c r="CE8" s="29"/>
      <c r="CF8" s="29"/>
      <c r="CG8" s="30"/>
      <c r="CH8" s="29">
        <v>685</v>
      </c>
      <c r="CI8" s="30">
        <v>2</v>
      </c>
      <c r="CJ8" s="29">
        <v>0</v>
      </c>
      <c r="CK8" s="30">
        <v>48</v>
      </c>
      <c r="CL8" s="28">
        <v>1</v>
      </c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8</v>
      </c>
      <c r="EE8" s="18">
        <f t="shared" si="0"/>
        <v>1</v>
      </c>
      <c r="EF8" s="18">
        <f t="shared" si="1"/>
        <v>20</v>
      </c>
      <c r="EG8" s="18">
        <f t="shared" si="2"/>
        <v>6</v>
      </c>
      <c r="EH8" s="18">
        <f t="shared" si="3"/>
        <v>9196</v>
      </c>
      <c r="EI8" s="18">
        <f t="shared" si="4"/>
        <v>601</v>
      </c>
      <c r="EJ8" s="19">
        <f t="shared" si="5"/>
        <v>45.903494176372718</v>
      </c>
      <c r="EK8" s="20">
        <f t="shared" si="9"/>
        <v>459.8</v>
      </c>
      <c r="EL8" s="20">
        <f t="shared" si="10"/>
        <v>75.125</v>
      </c>
      <c r="EM8" s="20">
        <f t="shared" si="11"/>
        <v>30.05</v>
      </c>
      <c r="EN8" s="20">
        <f t="shared" si="6"/>
        <v>13</v>
      </c>
      <c r="EO8" s="20">
        <f t="shared" si="7"/>
        <v>1.625</v>
      </c>
      <c r="EP8" s="18">
        <f t="shared" si="12"/>
        <v>0</v>
      </c>
    </row>
    <row r="9" spans="1:146" x14ac:dyDescent="0.2">
      <c r="A9" s="37" t="s">
        <v>231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>
        <v>1415</v>
      </c>
      <c r="AG9" s="29">
        <v>3</v>
      </c>
      <c r="AH9" s="29">
        <v>1</v>
      </c>
      <c r="AI9" s="29">
        <v>112</v>
      </c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9"/>
      <c r="CK9" s="30"/>
      <c r="CL9" s="28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2914</v>
      </c>
      <c r="EI9" s="18">
        <f t="shared" si="4"/>
        <v>241</v>
      </c>
      <c r="EJ9" s="19">
        <f t="shared" si="5"/>
        <v>36.273858921161825</v>
      </c>
      <c r="EK9" s="20">
        <f t="shared" si="9"/>
        <v>485.66666666666669</v>
      </c>
      <c r="EL9" s="20">
        <f t="shared" si="10"/>
        <v>120.5</v>
      </c>
      <c r="EM9" s="20">
        <f t="shared" si="11"/>
        <v>40.166666666666664</v>
      </c>
      <c r="EN9" s="20">
        <f t="shared" si="6"/>
        <v>3</v>
      </c>
      <c r="EO9" s="20">
        <f t="shared" si="7"/>
        <v>1.5</v>
      </c>
      <c r="EP9" s="18">
        <f t="shared" si="12"/>
        <v>0</v>
      </c>
    </row>
    <row r="10" spans="1:146" x14ac:dyDescent="0.2">
      <c r="A10" s="37" t="s">
        <v>232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>
        <v>679</v>
      </c>
      <c r="AG10" s="29">
        <v>2</v>
      </c>
      <c r="AH10" s="29">
        <v>0</v>
      </c>
      <c r="AI10" s="29">
        <v>45</v>
      </c>
      <c r="AJ10" s="29"/>
      <c r="AK10" s="30"/>
      <c r="AL10" s="28">
        <v>690</v>
      </c>
      <c r="AM10" s="29">
        <v>2</v>
      </c>
      <c r="AN10" s="29">
        <v>0</v>
      </c>
      <c r="AO10" s="29">
        <v>51</v>
      </c>
      <c r="AP10" s="29">
        <v>1</v>
      </c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9"/>
      <c r="CK10" s="30"/>
      <c r="CL10" s="28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0</v>
      </c>
      <c r="EF10" s="18">
        <f t="shared" si="1"/>
        <v>12</v>
      </c>
      <c r="EG10" s="18">
        <f t="shared" si="2"/>
        <v>2</v>
      </c>
      <c r="EH10" s="18">
        <f t="shared" si="3"/>
        <v>5032</v>
      </c>
      <c r="EI10" s="18">
        <f t="shared" si="4"/>
        <v>338</v>
      </c>
      <c r="EJ10" s="19">
        <f t="shared" si="5"/>
        <v>44.662721893491124</v>
      </c>
      <c r="EK10" s="20">
        <f t="shared" si="9"/>
        <v>419.33333333333331</v>
      </c>
      <c r="EL10" s="20">
        <f t="shared" si="10"/>
        <v>67.599999999999994</v>
      </c>
      <c r="EM10" s="20">
        <f t="shared" si="11"/>
        <v>28.166666666666668</v>
      </c>
      <c r="EN10" s="20">
        <f t="shared" si="6"/>
        <v>7</v>
      </c>
      <c r="EO10" s="20">
        <f t="shared" si="7"/>
        <v>1.4</v>
      </c>
      <c r="EP10" s="18">
        <f t="shared" si="12"/>
        <v>1</v>
      </c>
    </row>
    <row r="11" spans="1:146" x14ac:dyDescent="0.2">
      <c r="A11" s="37" t="s">
        <v>233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885</v>
      </c>
      <c r="AG11" s="29">
        <v>2</v>
      </c>
      <c r="AH11" s="29">
        <v>0</v>
      </c>
      <c r="AI11" s="29">
        <v>54</v>
      </c>
      <c r="AJ11" s="29">
        <v>1</v>
      </c>
      <c r="AK11" s="30"/>
      <c r="AL11" s="28">
        <v>1002</v>
      </c>
      <c r="AM11" s="29">
        <v>2</v>
      </c>
      <c r="AN11" s="29">
        <v>2</v>
      </c>
      <c r="AO11" s="29">
        <v>92</v>
      </c>
      <c r="AP11" s="29">
        <v>1</v>
      </c>
      <c r="AQ11" s="30"/>
      <c r="AR11" s="28"/>
      <c r="AS11" s="29"/>
      <c r="AT11" s="29"/>
      <c r="AU11" s="29"/>
      <c r="AV11" s="29"/>
      <c r="AW11" s="30"/>
      <c r="AX11" s="28">
        <v>1002</v>
      </c>
      <c r="AY11" s="29">
        <v>2</v>
      </c>
      <c r="AZ11" s="29">
        <v>2</v>
      </c>
      <c r="BA11" s="29">
        <v>64</v>
      </c>
      <c r="BB11" s="29">
        <v>3</v>
      </c>
      <c r="BC11" s="30"/>
      <c r="BD11" s="28"/>
      <c r="BE11" s="29"/>
      <c r="BF11" s="29"/>
      <c r="BG11" s="29"/>
      <c r="BH11" s="29"/>
      <c r="BI11" s="30"/>
      <c r="BJ11" s="28">
        <v>1002</v>
      </c>
      <c r="BK11" s="29">
        <v>2</v>
      </c>
      <c r="BL11" s="29">
        <v>2</v>
      </c>
      <c r="BM11" s="29">
        <v>52</v>
      </c>
      <c r="BN11" s="29">
        <v>1</v>
      </c>
      <c r="BO11" s="30"/>
      <c r="BP11" s="28">
        <v>1426</v>
      </c>
      <c r="BQ11" s="29">
        <v>3</v>
      </c>
      <c r="BR11" s="29">
        <v>2</v>
      </c>
      <c r="BS11" s="29">
        <v>83</v>
      </c>
      <c r="BT11" s="29">
        <v>2</v>
      </c>
      <c r="BU11" s="30">
        <v>1</v>
      </c>
      <c r="BV11" s="29">
        <v>1362</v>
      </c>
      <c r="BW11" s="29">
        <v>3</v>
      </c>
      <c r="BX11" s="29">
        <v>2</v>
      </c>
      <c r="BY11" s="30">
        <v>82</v>
      </c>
      <c r="BZ11" s="29">
        <v>4</v>
      </c>
      <c r="CA11" s="30"/>
      <c r="CB11" s="29"/>
      <c r="CC11" s="30"/>
      <c r="CD11" s="28"/>
      <c r="CE11" s="29"/>
      <c r="CF11" s="29"/>
      <c r="CG11" s="30"/>
      <c r="CH11" s="29">
        <v>908</v>
      </c>
      <c r="CI11" s="30">
        <v>2</v>
      </c>
      <c r="CJ11" s="29">
        <v>0</v>
      </c>
      <c r="CK11" s="30">
        <v>60</v>
      </c>
      <c r="CL11" s="28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7</v>
      </c>
      <c r="EE11" s="18">
        <f t="shared" si="0"/>
        <v>5</v>
      </c>
      <c r="EF11" s="18">
        <f t="shared" si="1"/>
        <v>16</v>
      </c>
      <c r="EG11" s="18">
        <f t="shared" si="2"/>
        <v>10</v>
      </c>
      <c r="EH11" s="18">
        <f t="shared" si="3"/>
        <v>7587</v>
      </c>
      <c r="EI11" s="18">
        <f t="shared" si="4"/>
        <v>487</v>
      </c>
      <c r="EJ11" s="19">
        <f t="shared" si="5"/>
        <v>46.737166324435321</v>
      </c>
      <c r="EK11" s="20">
        <f t="shared" si="9"/>
        <v>474.1875</v>
      </c>
      <c r="EL11" s="20">
        <f t="shared" si="10"/>
        <v>69.571428571428569</v>
      </c>
      <c r="EM11" s="20">
        <f t="shared" si="11"/>
        <v>30.4375</v>
      </c>
      <c r="EN11" s="20">
        <f t="shared" si="6"/>
        <v>12</v>
      </c>
      <c r="EO11" s="20">
        <f t="shared" si="7"/>
        <v>1.7142857142857142</v>
      </c>
      <c r="EP11" s="18">
        <f t="shared" si="12"/>
        <v>1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1</v>
      </c>
      <c r="CL17" s="5">
        <f>IF(CK3=0,1,0)</f>
        <v>0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1</v>
      </c>
      <c r="CL18" s="5">
        <f t="shared" ref="CL18:CL28" si="63">IF(CK4=0,1,0)</f>
        <v>0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1</v>
      </c>
      <c r="CL19" s="5">
        <f t="shared" si="63"/>
        <v>0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1</v>
      </c>
      <c r="CL20" s="5">
        <f t="shared" si="63"/>
        <v>0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1</v>
      </c>
      <c r="CL22" s="5">
        <f t="shared" si="63"/>
        <v>0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1</v>
      </c>
      <c r="AJ24" s="5">
        <f t="shared" si="45"/>
        <v>0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1</v>
      </c>
      <c r="BZ25" s="5">
        <f t="shared" si="59"/>
        <v>0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1</v>
      </c>
      <c r="CL25" s="5">
        <f t="shared" si="63"/>
        <v>0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1</v>
      </c>
      <c r="BQ30" s="14"/>
      <c r="BR30" s="14"/>
      <c r="BS30" s="14"/>
      <c r="BT30" s="14"/>
      <c r="BU30" s="14"/>
      <c r="BV30" s="14">
        <f t="shared" ref="BV30:BV40" si="91">IF(BX4=2,1,0)</f>
        <v>1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1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1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1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1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1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1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1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1</v>
      </c>
      <c r="AL41" s="5">
        <f>SUM(AL29:AL40)</f>
        <v>4</v>
      </c>
      <c r="AR41" s="5">
        <f>SUM(AR29:AR40)</f>
        <v>4</v>
      </c>
      <c r="AX41" s="5">
        <f>SUM(AX29:AX40)</f>
        <v>2</v>
      </c>
      <c r="BD41" s="5">
        <f>SUM(BD29:BD40)</f>
        <v>0</v>
      </c>
      <c r="BJ41" s="5">
        <f>SUM(BJ29:BJ40)</f>
        <v>3</v>
      </c>
      <c r="BP41" s="5">
        <f>SUM(BP29:BP40)</f>
        <v>2</v>
      </c>
      <c r="BV41" s="5">
        <f>SUM(BV29:BV40)</f>
        <v>4</v>
      </c>
      <c r="CB41" s="5">
        <f>SUM(CB29:CB40)</f>
        <v>0</v>
      </c>
      <c r="CH41" s="5">
        <f>SUM(CH29:CH40)</f>
        <v>2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2</v>
      </c>
      <c r="AR42" s="5">
        <v>2</v>
      </c>
      <c r="AX42" s="5">
        <v>2</v>
      </c>
      <c r="BJ42" s="5">
        <v>1</v>
      </c>
      <c r="BP42" s="5">
        <v>1</v>
      </c>
      <c r="BX42" s="5">
        <v>2</v>
      </c>
      <c r="CF42" s="5">
        <v>0</v>
      </c>
      <c r="CL42" s="5">
        <v>2</v>
      </c>
      <c r="CR42" s="5">
        <v>0</v>
      </c>
      <c r="CX42" s="5">
        <v>1</v>
      </c>
    </row>
  </sheetData>
  <sheetProtection selectLockedCells="1"/>
  <mergeCells count="22">
    <mergeCell ref="CB1:CG1"/>
    <mergeCell ref="CH1:CM1"/>
    <mergeCell ref="AL1:AQ1"/>
    <mergeCell ref="AR1:AW1"/>
    <mergeCell ref="AX1:BC1"/>
    <mergeCell ref="AF1:AK1"/>
    <mergeCell ref="BD1:BI1"/>
    <mergeCell ref="BJ1:BO1"/>
    <mergeCell ref="BP1:BU1"/>
    <mergeCell ref="BV1:CA1"/>
    <mergeCell ref="B1:G1"/>
    <mergeCell ref="H1:M1"/>
    <mergeCell ref="N1:S1"/>
    <mergeCell ref="T1:Y1"/>
    <mergeCell ref="Z1:AE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BU1" activePane="topRight" state="frozen"/>
      <selection pane="topRight" activeCell="CM3" sqref="CM3:CP1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79" t="s">
        <v>22</v>
      </c>
      <c r="C1" s="179"/>
      <c r="D1" s="179"/>
      <c r="E1" s="179"/>
      <c r="F1" s="179"/>
      <c r="G1" s="179"/>
      <c r="H1" s="179" t="s">
        <v>23</v>
      </c>
      <c r="I1" s="179"/>
      <c r="J1" s="179"/>
      <c r="K1" s="179"/>
      <c r="L1" s="179"/>
      <c r="M1" s="179"/>
      <c r="N1" s="179" t="s">
        <v>24</v>
      </c>
      <c r="O1" s="179"/>
      <c r="P1" s="179"/>
      <c r="Q1" s="179"/>
      <c r="R1" s="179"/>
      <c r="S1" s="179"/>
      <c r="T1" s="179" t="s">
        <v>25</v>
      </c>
      <c r="U1" s="179"/>
      <c r="V1" s="179"/>
      <c r="W1" s="179"/>
      <c r="X1" s="179"/>
      <c r="Y1" s="179"/>
      <c r="Z1" s="179" t="s">
        <v>26</v>
      </c>
      <c r="AA1" s="179"/>
      <c r="AB1" s="179"/>
      <c r="AC1" s="179"/>
      <c r="AD1" s="179"/>
      <c r="AE1" s="179"/>
      <c r="AF1" s="179" t="s">
        <v>27</v>
      </c>
      <c r="AG1" s="179"/>
      <c r="AH1" s="179"/>
      <c r="AI1" s="179"/>
      <c r="AJ1" s="179"/>
      <c r="AK1" s="179"/>
      <c r="AL1" s="179" t="s">
        <v>28</v>
      </c>
      <c r="AM1" s="179"/>
      <c r="AN1" s="179"/>
      <c r="AO1" s="179"/>
      <c r="AP1" s="179"/>
      <c r="AQ1" s="179"/>
      <c r="AR1" s="179" t="s">
        <v>29</v>
      </c>
      <c r="AS1" s="179"/>
      <c r="AT1" s="179"/>
      <c r="AU1" s="179"/>
      <c r="AV1" s="179"/>
      <c r="AW1" s="179"/>
      <c r="AX1" s="179" t="s">
        <v>30</v>
      </c>
      <c r="AY1" s="179"/>
      <c r="AZ1" s="179"/>
      <c r="BA1" s="179"/>
      <c r="BB1" s="179"/>
      <c r="BC1" s="179"/>
      <c r="BD1" s="179" t="s">
        <v>31</v>
      </c>
      <c r="BE1" s="179"/>
      <c r="BF1" s="179"/>
      <c r="BG1" s="179"/>
      <c r="BH1" s="179"/>
      <c r="BI1" s="179"/>
      <c r="BJ1" s="179" t="s">
        <v>32</v>
      </c>
      <c r="BK1" s="179"/>
      <c r="BL1" s="179"/>
      <c r="BM1" s="179"/>
      <c r="BN1" s="179"/>
      <c r="BO1" s="179"/>
      <c r="BP1" s="179" t="s">
        <v>33</v>
      </c>
      <c r="BQ1" s="179"/>
      <c r="BR1" s="179"/>
      <c r="BS1" s="179"/>
      <c r="BT1" s="179"/>
      <c r="BU1" s="179"/>
      <c r="BV1" s="179" t="s">
        <v>34</v>
      </c>
      <c r="BW1" s="179"/>
      <c r="BX1" s="179"/>
      <c r="BY1" s="179"/>
      <c r="BZ1" s="179"/>
      <c r="CA1" s="179"/>
      <c r="CB1" s="179" t="s">
        <v>35</v>
      </c>
      <c r="CC1" s="179"/>
      <c r="CD1" s="179"/>
      <c r="CE1" s="179"/>
      <c r="CF1" s="179"/>
      <c r="CG1" s="179"/>
      <c r="CH1" s="179" t="s">
        <v>36</v>
      </c>
      <c r="CI1" s="179"/>
      <c r="CJ1" s="179"/>
      <c r="CK1" s="179"/>
      <c r="CL1" s="179"/>
      <c r="CM1" s="179"/>
      <c r="CN1" s="179" t="s">
        <v>37</v>
      </c>
      <c r="CO1" s="179"/>
      <c r="CP1" s="179"/>
      <c r="CQ1" s="179"/>
      <c r="CR1" s="179"/>
      <c r="CS1" s="179"/>
      <c r="CT1" s="179" t="s">
        <v>38</v>
      </c>
      <c r="CU1" s="179"/>
      <c r="CV1" s="179"/>
      <c r="CW1" s="179"/>
      <c r="CX1" s="179"/>
      <c r="CY1" s="179"/>
      <c r="CZ1" s="179" t="s">
        <v>39</v>
      </c>
      <c r="DA1" s="179"/>
      <c r="DB1" s="179"/>
      <c r="DC1" s="179"/>
      <c r="DD1" s="179"/>
      <c r="DE1" s="179"/>
      <c r="DF1" s="179" t="s">
        <v>40</v>
      </c>
      <c r="DG1" s="179"/>
      <c r="DH1" s="179"/>
      <c r="DI1" s="179"/>
      <c r="DJ1" s="179"/>
      <c r="DK1" s="179"/>
      <c r="DL1" s="179" t="s">
        <v>41</v>
      </c>
      <c r="DM1" s="179"/>
      <c r="DN1" s="179"/>
      <c r="DO1" s="179"/>
      <c r="DP1" s="179"/>
      <c r="DQ1" s="179"/>
      <c r="DR1" s="179" t="s">
        <v>42</v>
      </c>
      <c r="DS1" s="179"/>
      <c r="DT1" s="179"/>
      <c r="DU1" s="179"/>
      <c r="DV1" s="179"/>
      <c r="DW1" s="179"/>
      <c r="DX1" s="179" t="s">
        <v>43</v>
      </c>
      <c r="DY1" s="179"/>
      <c r="DZ1" s="179"/>
      <c r="EA1" s="179"/>
      <c r="EB1" s="179"/>
      <c r="EC1" s="17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>
        <v>1002</v>
      </c>
      <c r="AA3" s="26">
        <v>2</v>
      </c>
      <c r="AB3" s="26">
        <v>2</v>
      </c>
      <c r="AC3" s="26">
        <v>44</v>
      </c>
      <c r="AD3" s="26">
        <v>8</v>
      </c>
      <c r="AE3" s="25">
        <v>2</v>
      </c>
      <c r="AF3" s="24"/>
      <c r="AG3" s="26"/>
      <c r="AH3" s="26"/>
      <c r="AI3" s="26"/>
      <c r="AJ3" s="26"/>
      <c r="AK3" s="25"/>
      <c r="AL3" s="24">
        <v>847</v>
      </c>
      <c r="AM3" s="26">
        <v>2</v>
      </c>
      <c r="AN3" s="26">
        <v>0</v>
      </c>
      <c r="AO3" s="26">
        <v>45</v>
      </c>
      <c r="AP3" s="26">
        <v>2</v>
      </c>
      <c r="AQ3" s="25">
        <v>1</v>
      </c>
      <c r="AR3" s="24">
        <v>1002</v>
      </c>
      <c r="AS3" s="26">
        <v>2</v>
      </c>
      <c r="AT3" s="26">
        <v>2</v>
      </c>
      <c r="AU3" s="26">
        <v>36</v>
      </c>
      <c r="AV3" s="26">
        <v>3</v>
      </c>
      <c r="AW3" s="25"/>
      <c r="AX3" s="24"/>
      <c r="AY3" s="26"/>
      <c r="AZ3" s="26"/>
      <c r="BA3" s="26"/>
      <c r="BB3" s="26"/>
      <c r="BC3" s="25"/>
      <c r="BD3" s="24">
        <v>1402</v>
      </c>
      <c r="BE3" s="26">
        <v>3</v>
      </c>
      <c r="BF3" s="26">
        <v>2</v>
      </c>
      <c r="BG3" s="26">
        <v>75</v>
      </c>
      <c r="BH3" s="26">
        <v>3</v>
      </c>
      <c r="BI3" s="25">
        <v>1</v>
      </c>
      <c r="BJ3" s="24"/>
      <c r="BK3" s="26"/>
      <c r="BL3" s="26"/>
      <c r="BM3" s="26"/>
      <c r="BN3" s="26"/>
      <c r="BO3" s="25"/>
      <c r="BP3" s="24">
        <v>1002</v>
      </c>
      <c r="BQ3" s="26">
        <v>2</v>
      </c>
      <c r="BR3" s="26">
        <v>2</v>
      </c>
      <c r="BS3" s="26">
        <v>33</v>
      </c>
      <c r="BT3" s="26">
        <v>7</v>
      </c>
      <c r="BU3" s="25">
        <v>1</v>
      </c>
      <c r="BV3" s="24"/>
      <c r="BW3" s="26"/>
      <c r="BX3" s="26"/>
      <c r="BY3" s="26"/>
      <c r="BZ3" s="26"/>
      <c r="CA3" s="25"/>
      <c r="CB3" s="26">
        <v>1002</v>
      </c>
      <c r="CC3" s="25">
        <v>2</v>
      </c>
      <c r="CD3" s="26">
        <v>2</v>
      </c>
      <c r="CE3" s="25">
        <v>43</v>
      </c>
      <c r="CF3" s="24">
        <v>5</v>
      </c>
      <c r="CG3" s="25"/>
      <c r="CH3" s="26">
        <v>1002</v>
      </c>
      <c r="CI3" s="25">
        <v>2</v>
      </c>
      <c r="CJ3" s="26">
        <v>2</v>
      </c>
      <c r="CK3" s="25">
        <v>41</v>
      </c>
      <c r="CL3" s="24">
        <v>3</v>
      </c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10</v>
      </c>
      <c r="EE3" s="18">
        <f t="shared" ref="EE3:EE14" si="0">SUM(B29+H29+N29+T29+Z29+AF29+AL29+AR29+AX29+BD29+BJ29+BP29+BV29+CB29+CH29+CN29+CT29+CZ29+DF29+DL29+DR29+DX29)</f>
        <v>9</v>
      </c>
      <c r="EF3" s="18">
        <f t="shared" ref="EF3:EF14" si="1">SUM(C3+I3+O3+U3+AA3+AG3+AM3+AS3+AY3+BE3+BK3+BQ3+BW3+CC3+CI3+CO3+CU3+DA3+DG3+DM3+DS3+DY3)</f>
        <v>21</v>
      </c>
      <c r="EG3" s="18">
        <f t="shared" ref="EG3:EG14" si="2">SUM(D3+J3+P3+V3+AB3+AH3+AN3+AT3+AZ3+BF3+BL3+BR3+BX3+CD3+CJ3+CP3+CV3+DB3+DH3+DN3+DT3+DZ3)</f>
        <v>18</v>
      </c>
      <c r="EH3" s="18">
        <f t="shared" ref="EH3:EH14" si="3">SUM(B3+H3+N3+T3+Z3+AF3+AL3+AR3+AX3+BD3+BJ3+BP3+BV3+CB3+CH3+CN3+CT3+CZ3+DF3+DL3+DR3+DX3)</f>
        <v>10265</v>
      </c>
      <c r="EI3" s="18">
        <f t="shared" ref="EI3:EI14" si="4">SUM(E3+K3+Q3+W3+AC3+AI3+AO3+AU3+BA3+BG3+BM3+BS3+BY3+CE3+CK3+CQ3+CW3+DC3+DI3+DO3+DU3+EA3)</f>
        <v>443</v>
      </c>
      <c r="EJ3" s="19">
        <f t="shared" ref="EJ3:EJ14" si="5">IF(EH3=0,0,(SUM(EH3/EI3)*3))</f>
        <v>69.514672686230256</v>
      </c>
      <c r="EK3" s="20">
        <f>IF(EF3=0,0,(SUM(EH3/EF3)))</f>
        <v>488.8095238095238</v>
      </c>
      <c r="EL3" s="20">
        <f>IF(ED3=0,0,SUM(EI3/ED3))</f>
        <v>44.3</v>
      </c>
      <c r="EM3" s="20">
        <f>IF(EF3=0,0,SUM(EI3/EF3))</f>
        <v>21.095238095238095</v>
      </c>
      <c r="EN3" s="20">
        <f t="shared" ref="EN3:EN14" si="6">SUM(F3+L3+R3+X3+AD3+AJ3+AP3+AV3+BB3+BH3+BN3+BT3+BZ3+CF3+CL3+CR3+CX3+DD3+DJ3+DP3+DV3+EB3)</f>
        <v>45</v>
      </c>
      <c r="EO3" s="20">
        <f t="shared" ref="EO3:EO14" si="7">IF(ED3=0,0,(SUM(EN3/ED3)))</f>
        <v>4.5</v>
      </c>
      <c r="EP3" s="18">
        <f>SUM(G3+M3+S3+Y3+AE3+AK3+AQ3+AW3+BC3+BI3+BO3+BU3+CA3+CG3+CM3+CS3+CY3+DE3+DK3+DQ3+DW3+EC3)</f>
        <v>5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>
        <v>1487</v>
      </c>
      <c r="AA4" s="29">
        <v>3</v>
      </c>
      <c r="AB4" s="29">
        <v>2</v>
      </c>
      <c r="AC4" s="29">
        <v>63</v>
      </c>
      <c r="AD4" s="29">
        <v>3</v>
      </c>
      <c r="AE4" s="30">
        <v>1</v>
      </c>
      <c r="AF4" s="28">
        <v>1002</v>
      </c>
      <c r="AG4" s="29">
        <v>2</v>
      </c>
      <c r="AH4" s="29">
        <v>2</v>
      </c>
      <c r="AI4" s="29">
        <v>56</v>
      </c>
      <c r="AJ4" s="29">
        <v>4</v>
      </c>
      <c r="AK4" s="30"/>
      <c r="AL4" s="28">
        <v>1002</v>
      </c>
      <c r="AM4" s="29">
        <v>2</v>
      </c>
      <c r="AN4" s="29">
        <v>2</v>
      </c>
      <c r="AO4" s="29">
        <v>45</v>
      </c>
      <c r="AP4" s="29">
        <v>6</v>
      </c>
      <c r="AQ4" s="30"/>
      <c r="AR4" s="28">
        <v>1287</v>
      </c>
      <c r="AS4" s="29">
        <v>3</v>
      </c>
      <c r="AT4" s="29">
        <v>1</v>
      </c>
      <c r="AU4" s="29">
        <v>74</v>
      </c>
      <c r="AV4" s="29">
        <v>4</v>
      </c>
      <c r="AW4" s="30"/>
      <c r="AX4" s="28"/>
      <c r="AY4" s="29"/>
      <c r="AZ4" s="29"/>
      <c r="BA4" s="29"/>
      <c r="BB4" s="29"/>
      <c r="BC4" s="30"/>
      <c r="BD4" s="28">
        <v>1002</v>
      </c>
      <c r="BE4" s="29">
        <v>2</v>
      </c>
      <c r="BF4" s="29">
        <v>2</v>
      </c>
      <c r="BG4" s="29">
        <v>46</v>
      </c>
      <c r="BH4" s="29">
        <v>5</v>
      </c>
      <c r="BI4" s="30"/>
      <c r="BJ4" s="28">
        <v>1002</v>
      </c>
      <c r="BK4" s="29">
        <v>2</v>
      </c>
      <c r="BL4" s="29">
        <v>2</v>
      </c>
      <c r="BM4" s="29">
        <v>60</v>
      </c>
      <c r="BN4" s="29">
        <v>3</v>
      </c>
      <c r="BO4" s="30"/>
      <c r="BP4" s="28">
        <v>1413</v>
      </c>
      <c r="BQ4" s="29">
        <v>3</v>
      </c>
      <c r="BR4" s="29">
        <v>1</v>
      </c>
      <c r="BS4" s="29">
        <v>77</v>
      </c>
      <c r="BT4" s="29">
        <v>4</v>
      </c>
      <c r="BU4" s="30">
        <v>1</v>
      </c>
      <c r="BV4" s="29"/>
      <c r="BW4" s="29"/>
      <c r="BX4" s="29"/>
      <c r="BY4" s="30"/>
      <c r="BZ4" s="28"/>
      <c r="CA4" s="30"/>
      <c r="CB4" s="29"/>
      <c r="CC4" s="30"/>
      <c r="CD4" s="29"/>
      <c r="CE4" s="30"/>
      <c r="CF4" s="28"/>
      <c r="CG4" s="30"/>
      <c r="CH4" s="29"/>
      <c r="CI4" s="30"/>
      <c r="CJ4" s="29"/>
      <c r="CK4" s="30"/>
      <c r="CL4" s="28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10</v>
      </c>
      <c r="EE4" s="18">
        <f t="shared" si="0"/>
        <v>8</v>
      </c>
      <c r="EF4" s="18">
        <f t="shared" si="1"/>
        <v>24</v>
      </c>
      <c r="EG4" s="18">
        <f t="shared" si="2"/>
        <v>18</v>
      </c>
      <c r="EH4" s="18">
        <f t="shared" si="3"/>
        <v>11662</v>
      </c>
      <c r="EI4" s="18">
        <f t="shared" si="4"/>
        <v>608</v>
      </c>
      <c r="EJ4" s="19">
        <f t="shared" si="5"/>
        <v>57.54276315789474</v>
      </c>
      <c r="EK4" s="20">
        <f t="shared" ref="EK4:EK14" si="9">IF(EF4=0,0,(SUM(EH4/EF4)))</f>
        <v>485.91666666666669</v>
      </c>
      <c r="EL4" s="20">
        <f t="shared" ref="EL4:EL14" si="10">IF(ED4=0,0,SUM(EI4/ED4))</f>
        <v>60.8</v>
      </c>
      <c r="EM4" s="20">
        <f t="shared" ref="EM4:EM14" si="11">IF(EF4=0,0,SUM(EI4/EF4))</f>
        <v>25.333333333333332</v>
      </c>
      <c r="EN4" s="20">
        <f t="shared" si="6"/>
        <v>41</v>
      </c>
      <c r="EO4" s="20">
        <f t="shared" si="7"/>
        <v>4.0999999999999996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196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>
        <v>1448</v>
      </c>
      <c r="AG5" s="29">
        <v>3</v>
      </c>
      <c r="AH5" s="29">
        <v>1</v>
      </c>
      <c r="AI5" s="29">
        <v>86</v>
      </c>
      <c r="AJ5" s="29">
        <v>3</v>
      </c>
      <c r="AK5" s="30"/>
      <c r="AL5" s="28"/>
      <c r="AM5" s="29"/>
      <c r="AN5" s="29"/>
      <c r="AO5" s="29"/>
      <c r="AP5" s="29"/>
      <c r="AQ5" s="30"/>
      <c r="AR5" s="28">
        <v>1465</v>
      </c>
      <c r="AS5" s="29">
        <v>3</v>
      </c>
      <c r="AT5" s="29">
        <v>2</v>
      </c>
      <c r="AU5" s="29">
        <v>71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>
        <v>748</v>
      </c>
      <c r="CC5" s="30">
        <v>2</v>
      </c>
      <c r="CD5" s="29">
        <v>0</v>
      </c>
      <c r="CE5" s="30">
        <v>56</v>
      </c>
      <c r="CF5" s="28"/>
      <c r="CG5" s="30"/>
      <c r="CH5" s="29"/>
      <c r="CI5" s="30"/>
      <c r="CJ5" s="29"/>
      <c r="CK5" s="30"/>
      <c r="CL5" s="28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1</v>
      </c>
      <c r="EF5" s="18">
        <f t="shared" si="1"/>
        <v>10</v>
      </c>
      <c r="EG5" s="18">
        <f t="shared" si="2"/>
        <v>3</v>
      </c>
      <c r="EH5" s="18">
        <f t="shared" si="3"/>
        <v>4633</v>
      </c>
      <c r="EI5" s="18">
        <f t="shared" si="4"/>
        <v>282</v>
      </c>
      <c r="EJ5" s="19">
        <f t="shared" si="5"/>
        <v>49.287234042553195</v>
      </c>
      <c r="EK5" s="20">
        <f t="shared" si="9"/>
        <v>463.3</v>
      </c>
      <c r="EL5" s="20">
        <f t="shared" si="10"/>
        <v>70.5</v>
      </c>
      <c r="EM5" s="20">
        <f t="shared" si="11"/>
        <v>28.2</v>
      </c>
      <c r="EN5" s="20">
        <f t="shared" si="6"/>
        <v>7</v>
      </c>
      <c r="EO5" s="20">
        <f t="shared" si="7"/>
        <v>1.75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>
        <v>727</v>
      </c>
      <c r="AA6" s="29">
        <v>2</v>
      </c>
      <c r="AB6" s="29">
        <v>0</v>
      </c>
      <c r="AC6" s="29">
        <v>45</v>
      </c>
      <c r="AD6" s="29">
        <v>2</v>
      </c>
      <c r="AE6" s="30"/>
      <c r="AF6" s="28">
        <v>930</v>
      </c>
      <c r="AG6" s="29">
        <v>2</v>
      </c>
      <c r="AH6" s="29">
        <v>0</v>
      </c>
      <c r="AI6" s="29">
        <v>66</v>
      </c>
      <c r="AJ6" s="29"/>
      <c r="AK6" s="30"/>
      <c r="AL6" s="28">
        <v>1002</v>
      </c>
      <c r="AM6" s="29">
        <v>2</v>
      </c>
      <c r="AN6" s="29">
        <v>2</v>
      </c>
      <c r="AO6" s="29">
        <v>58</v>
      </c>
      <c r="AP6" s="29">
        <v>3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>
        <v>1423</v>
      </c>
      <c r="BK6" s="29">
        <v>3</v>
      </c>
      <c r="BL6" s="29">
        <v>2</v>
      </c>
      <c r="BM6" s="29">
        <v>86</v>
      </c>
      <c r="BN6" s="29">
        <v>3</v>
      </c>
      <c r="BO6" s="30"/>
      <c r="BP6" s="28">
        <v>1002</v>
      </c>
      <c r="BQ6" s="29">
        <v>2</v>
      </c>
      <c r="BR6" s="29">
        <v>2</v>
      </c>
      <c r="BS6" s="29">
        <v>64</v>
      </c>
      <c r="BT6" s="29">
        <v>4</v>
      </c>
      <c r="BU6" s="30"/>
      <c r="BV6" s="29"/>
      <c r="BW6" s="29"/>
      <c r="BX6" s="29"/>
      <c r="BY6" s="30"/>
      <c r="BZ6" s="28"/>
      <c r="CA6" s="30"/>
      <c r="CB6" s="29">
        <v>1135</v>
      </c>
      <c r="CC6" s="29">
        <v>3</v>
      </c>
      <c r="CD6" s="29">
        <v>1</v>
      </c>
      <c r="CE6" s="30">
        <v>65</v>
      </c>
      <c r="CF6" s="28">
        <v>2</v>
      </c>
      <c r="CG6" s="29"/>
      <c r="CH6" s="29">
        <v>1501</v>
      </c>
      <c r="CI6" s="30">
        <v>3</v>
      </c>
      <c r="CJ6" s="29">
        <v>2</v>
      </c>
      <c r="CK6" s="30">
        <v>98</v>
      </c>
      <c r="CL6" s="28">
        <v>1</v>
      </c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10</v>
      </c>
      <c r="EE6" s="18">
        <f t="shared" si="0"/>
        <v>5</v>
      </c>
      <c r="EF6" s="18">
        <f t="shared" si="1"/>
        <v>24</v>
      </c>
      <c r="EG6" s="18">
        <f t="shared" si="2"/>
        <v>11</v>
      </c>
      <c r="EH6" s="18">
        <f t="shared" si="3"/>
        <v>11112</v>
      </c>
      <c r="EI6" s="18">
        <f t="shared" si="4"/>
        <v>695</v>
      </c>
      <c r="EJ6" s="19">
        <f t="shared" si="5"/>
        <v>47.965467625899279</v>
      </c>
      <c r="EK6" s="20">
        <f t="shared" si="9"/>
        <v>463</v>
      </c>
      <c r="EL6" s="20">
        <f t="shared" si="10"/>
        <v>69.5</v>
      </c>
      <c r="EM6" s="20">
        <f t="shared" si="11"/>
        <v>28.958333333333332</v>
      </c>
      <c r="EN6" s="20">
        <f t="shared" si="6"/>
        <v>21</v>
      </c>
      <c r="EO6" s="20">
        <f t="shared" si="7"/>
        <v>2.1</v>
      </c>
      <c r="EP6" s="18">
        <f t="shared" si="12"/>
        <v>1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>
        <v>1340</v>
      </c>
      <c r="AG7" s="29">
        <v>3</v>
      </c>
      <c r="AH7" s="29">
        <v>1</v>
      </c>
      <c r="AI7" s="29">
        <v>105</v>
      </c>
      <c r="AJ7" s="29">
        <v>2</v>
      </c>
      <c r="AK7" s="30"/>
      <c r="AL7" s="28">
        <v>984</v>
      </c>
      <c r="AM7" s="29">
        <v>2</v>
      </c>
      <c r="AN7" s="29">
        <v>0</v>
      </c>
      <c r="AO7" s="29">
        <v>63</v>
      </c>
      <c r="AP7" s="29">
        <v>2</v>
      </c>
      <c r="AQ7" s="30"/>
      <c r="AR7" s="28">
        <v>1495</v>
      </c>
      <c r="AS7" s="29">
        <v>3</v>
      </c>
      <c r="AT7" s="29">
        <v>2</v>
      </c>
      <c r="AU7" s="29">
        <v>163</v>
      </c>
      <c r="AV7" s="29"/>
      <c r="AW7" s="30"/>
      <c r="AX7" s="28"/>
      <c r="AY7" s="29"/>
      <c r="AZ7" s="29"/>
      <c r="BA7" s="29"/>
      <c r="BB7" s="29"/>
      <c r="BC7" s="30"/>
      <c r="BD7" s="28">
        <v>1002</v>
      </c>
      <c r="BE7" s="29">
        <v>2</v>
      </c>
      <c r="BF7" s="29">
        <v>2</v>
      </c>
      <c r="BG7" s="29">
        <v>51</v>
      </c>
      <c r="BH7" s="29">
        <v>1</v>
      </c>
      <c r="BI7" s="30"/>
      <c r="BJ7" s="28">
        <v>890</v>
      </c>
      <c r="BK7" s="29">
        <v>2</v>
      </c>
      <c r="BL7" s="29">
        <v>0</v>
      </c>
      <c r="BM7" s="29">
        <v>63</v>
      </c>
      <c r="BN7" s="29">
        <v>1</v>
      </c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29"/>
      <c r="CD7" s="29"/>
      <c r="CE7" s="30"/>
      <c r="CF7" s="28"/>
      <c r="CG7" s="29"/>
      <c r="CH7" s="29">
        <v>1461</v>
      </c>
      <c r="CI7" s="30">
        <v>3</v>
      </c>
      <c r="CJ7" s="29">
        <v>1</v>
      </c>
      <c r="CK7" s="30">
        <v>120</v>
      </c>
      <c r="CL7" s="28">
        <v>1</v>
      </c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8</v>
      </c>
      <c r="EE7" s="18">
        <f t="shared" si="0"/>
        <v>4</v>
      </c>
      <c r="EF7" s="18">
        <f t="shared" si="1"/>
        <v>21</v>
      </c>
      <c r="EG7" s="18">
        <f t="shared" si="2"/>
        <v>10</v>
      </c>
      <c r="EH7" s="18">
        <f t="shared" si="3"/>
        <v>10068</v>
      </c>
      <c r="EI7" s="18">
        <f t="shared" si="4"/>
        <v>782</v>
      </c>
      <c r="EJ7" s="19">
        <f t="shared" si="5"/>
        <v>38.624040920716112</v>
      </c>
      <c r="EK7" s="20">
        <f t="shared" si="9"/>
        <v>479.42857142857144</v>
      </c>
      <c r="EL7" s="20">
        <f t="shared" si="10"/>
        <v>97.75</v>
      </c>
      <c r="EM7" s="20">
        <f t="shared" si="11"/>
        <v>37.238095238095241</v>
      </c>
      <c r="EN7" s="20">
        <f t="shared" si="6"/>
        <v>9</v>
      </c>
      <c r="EO7" s="20">
        <f t="shared" si="7"/>
        <v>1.125</v>
      </c>
      <c r="EP7" s="18">
        <f t="shared" si="12"/>
        <v>0</v>
      </c>
    </row>
    <row r="8" spans="1:146" x14ac:dyDescent="0.2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>
        <v>708</v>
      </c>
      <c r="AA8" s="29">
        <v>2</v>
      </c>
      <c r="AB8" s="29">
        <v>0</v>
      </c>
      <c r="AC8" s="29">
        <v>42</v>
      </c>
      <c r="AD8" s="29">
        <v>1</v>
      </c>
      <c r="AE8" s="30"/>
      <c r="AF8" s="28">
        <v>1002</v>
      </c>
      <c r="AG8" s="29">
        <v>2</v>
      </c>
      <c r="AH8" s="29">
        <v>2</v>
      </c>
      <c r="AI8" s="29">
        <v>53</v>
      </c>
      <c r="AJ8" s="29">
        <v>1</v>
      </c>
      <c r="AK8" s="30"/>
      <c r="AL8" s="28">
        <v>1002</v>
      </c>
      <c r="AM8" s="29">
        <v>2</v>
      </c>
      <c r="AN8" s="29">
        <v>2</v>
      </c>
      <c r="AO8" s="29">
        <v>58</v>
      </c>
      <c r="AP8" s="29">
        <v>1</v>
      </c>
      <c r="AQ8" s="30"/>
      <c r="AR8" s="28">
        <v>705</v>
      </c>
      <c r="AS8" s="29">
        <v>2</v>
      </c>
      <c r="AT8" s="29">
        <v>0</v>
      </c>
      <c r="AU8" s="29">
        <v>42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785</v>
      </c>
      <c r="BE8" s="29">
        <v>2</v>
      </c>
      <c r="BF8" s="29">
        <v>0</v>
      </c>
      <c r="BG8" s="29">
        <v>48</v>
      </c>
      <c r="BH8" s="29">
        <v>2</v>
      </c>
      <c r="BI8" s="30"/>
      <c r="BJ8" s="28">
        <v>1002</v>
      </c>
      <c r="BK8" s="29">
        <v>2</v>
      </c>
      <c r="BL8" s="29">
        <v>2</v>
      </c>
      <c r="BM8" s="29">
        <v>54</v>
      </c>
      <c r="BN8" s="29">
        <v>4</v>
      </c>
      <c r="BO8" s="30"/>
      <c r="BP8" s="28">
        <v>1002</v>
      </c>
      <c r="BQ8" s="29">
        <v>2</v>
      </c>
      <c r="BR8" s="29">
        <v>2</v>
      </c>
      <c r="BS8" s="29">
        <v>59</v>
      </c>
      <c r="BT8" s="29">
        <v>4</v>
      </c>
      <c r="BU8" s="30">
        <v>1</v>
      </c>
      <c r="BV8" s="29"/>
      <c r="BW8" s="29"/>
      <c r="BX8" s="29"/>
      <c r="BY8" s="30"/>
      <c r="BZ8" s="28"/>
      <c r="CA8" s="30"/>
      <c r="CB8" s="29">
        <v>1398</v>
      </c>
      <c r="CC8" s="29">
        <v>3</v>
      </c>
      <c r="CD8" s="29">
        <v>2</v>
      </c>
      <c r="CE8" s="30">
        <v>77</v>
      </c>
      <c r="CF8" s="28">
        <v>3</v>
      </c>
      <c r="CG8" s="29"/>
      <c r="CH8" s="29">
        <v>1501</v>
      </c>
      <c r="CI8" s="30">
        <v>3</v>
      </c>
      <c r="CJ8" s="29">
        <v>2</v>
      </c>
      <c r="CK8" s="30">
        <v>90</v>
      </c>
      <c r="CL8" s="28">
        <v>2</v>
      </c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12</v>
      </c>
      <c r="EE8" s="18">
        <f t="shared" si="0"/>
        <v>8</v>
      </c>
      <c r="EF8" s="18">
        <f t="shared" si="1"/>
        <v>26</v>
      </c>
      <c r="EG8" s="18">
        <f t="shared" si="2"/>
        <v>16</v>
      </c>
      <c r="EH8" s="18">
        <f t="shared" si="3"/>
        <v>11969</v>
      </c>
      <c r="EI8" s="18">
        <f t="shared" si="4"/>
        <v>670</v>
      </c>
      <c r="EJ8" s="19">
        <f t="shared" si="5"/>
        <v>53.592537313432828</v>
      </c>
      <c r="EK8" s="20">
        <f t="shared" si="9"/>
        <v>460.34615384615387</v>
      </c>
      <c r="EL8" s="20">
        <f t="shared" si="10"/>
        <v>55.833333333333336</v>
      </c>
      <c r="EM8" s="20">
        <f t="shared" si="11"/>
        <v>25.76923076923077</v>
      </c>
      <c r="EN8" s="20">
        <f t="shared" si="6"/>
        <v>29</v>
      </c>
      <c r="EO8" s="20">
        <f t="shared" si="7"/>
        <v>2.4166666666666665</v>
      </c>
      <c r="EP8" s="18">
        <f t="shared" si="12"/>
        <v>2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>
        <v>1002</v>
      </c>
      <c r="AA9" s="29">
        <v>2</v>
      </c>
      <c r="AB9" s="29">
        <v>2</v>
      </c>
      <c r="AC9" s="29">
        <v>44</v>
      </c>
      <c r="AD9" s="29">
        <v>2</v>
      </c>
      <c r="AE9" s="30"/>
      <c r="AF9" s="28">
        <v>1493</v>
      </c>
      <c r="AG9" s="29">
        <v>3</v>
      </c>
      <c r="AH9" s="29">
        <v>2</v>
      </c>
      <c r="AI9" s="29">
        <v>123</v>
      </c>
      <c r="AJ9" s="29">
        <v>2</v>
      </c>
      <c r="AK9" s="30"/>
      <c r="AL9" s="28">
        <v>1492</v>
      </c>
      <c r="AM9" s="29">
        <v>3</v>
      </c>
      <c r="AN9" s="29">
        <v>2</v>
      </c>
      <c r="AO9" s="29">
        <v>81</v>
      </c>
      <c r="AP9" s="29">
        <v>4</v>
      </c>
      <c r="AQ9" s="30"/>
      <c r="AR9" s="28">
        <v>1002</v>
      </c>
      <c r="AS9" s="29">
        <v>2</v>
      </c>
      <c r="AT9" s="29">
        <v>2</v>
      </c>
      <c r="AU9" s="29">
        <v>49</v>
      </c>
      <c r="AV9" s="29">
        <v>3</v>
      </c>
      <c r="AW9" s="30"/>
      <c r="AX9" s="28"/>
      <c r="AY9" s="29"/>
      <c r="AZ9" s="29"/>
      <c r="BA9" s="29"/>
      <c r="BB9" s="29"/>
      <c r="BC9" s="30"/>
      <c r="BD9" s="28">
        <v>1501</v>
      </c>
      <c r="BE9" s="29">
        <v>3</v>
      </c>
      <c r="BF9" s="29">
        <v>2</v>
      </c>
      <c r="BG9" s="29">
        <v>88</v>
      </c>
      <c r="BH9" s="29">
        <v>3</v>
      </c>
      <c r="BI9" s="30"/>
      <c r="BJ9" s="28">
        <v>1423</v>
      </c>
      <c r="BK9" s="29">
        <v>3</v>
      </c>
      <c r="BL9" s="29">
        <v>1</v>
      </c>
      <c r="BM9" s="29">
        <v>84</v>
      </c>
      <c r="BN9" s="29">
        <v>2</v>
      </c>
      <c r="BO9" s="30"/>
      <c r="BP9" s="28">
        <v>1438</v>
      </c>
      <c r="BQ9" s="29">
        <v>3</v>
      </c>
      <c r="BR9" s="29">
        <v>1</v>
      </c>
      <c r="BS9" s="29">
        <v>84</v>
      </c>
      <c r="BT9" s="29">
        <v>1</v>
      </c>
      <c r="BU9" s="30"/>
      <c r="BV9" s="29"/>
      <c r="BW9" s="29"/>
      <c r="BX9" s="29"/>
      <c r="BY9" s="30"/>
      <c r="BZ9" s="28"/>
      <c r="CA9" s="30"/>
      <c r="CB9" s="29">
        <v>1443</v>
      </c>
      <c r="CC9" s="29">
        <v>3</v>
      </c>
      <c r="CD9" s="29">
        <v>1</v>
      </c>
      <c r="CE9" s="30">
        <v>73</v>
      </c>
      <c r="CF9" s="28">
        <v>4</v>
      </c>
      <c r="CG9" s="29"/>
      <c r="CH9" s="29">
        <v>914</v>
      </c>
      <c r="CI9" s="30">
        <v>2</v>
      </c>
      <c r="CJ9" s="29">
        <v>0</v>
      </c>
      <c r="CK9" s="30">
        <v>57</v>
      </c>
      <c r="CL9" s="28">
        <v>2</v>
      </c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11</v>
      </c>
      <c r="EE9" s="18">
        <f t="shared" si="0"/>
        <v>6</v>
      </c>
      <c r="EF9" s="18">
        <f t="shared" si="1"/>
        <v>30</v>
      </c>
      <c r="EG9" s="18">
        <f t="shared" si="2"/>
        <v>16</v>
      </c>
      <c r="EH9" s="18">
        <f t="shared" si="3"/>
        <v>14450</v>
      </c>
      <c r="EI9" s="18">
        <f t="shared" si="4"/>
        <v>850</v>
      </c>
      <c r="EJ9" s="19">
        <f t="shared" si="5"/>
        <v>51</v>
      </c>
      <c r="EK9" s="20">
        <f t="shared" si="9"/>
        <v>481.66666666666669</v>
      </c>
      <c r="EL9" s="20">
        <f t="shared" si="10"/>
        <v>77.272727272727266</v>
      </c>
      <c r="EM9" s="20">
        <f t="shared" si="11"/>
        <v>28.333333333333332</v>
      </c>
      <c r="EN9" s="20">
        <f t="shared" si="6"/>
        <v>30</v>
      </c>
      <c r="EO9" s="20">
        <f t="shared" si="7"/>
        <v>2.7272727272727271</v>
      </c>
      <c r="EP9" s="18">
        <f t="shared" si="12"/>
        <v>0</v>
      </c>
    </row>
    <row r="10" spans="1:146" x14ac:dyDescent="0.2">
      <c r="A10" s="37" t="s">
        <v>258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>
        <v>1459</v>
      </c>
      <c r="AA10" s="29">
        <v>3</v>
      </c>
      <c r="AB10" s="29">
        <v>1</v>
      </c>
      <c r="AC10" s="29">
        <v>78</v>
      </c>
      <c r="AD10" s="29">
        <v>4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29"/>
      <c r="CD10" s="29"/>
      <c r="CE10" s="30"/>
      <c r="CF10" s="28"/>
      <c r="CG10" s="29"/>
      <c r="CH10" s="29"/>
      <c r="CI10" s="30"/>
      <c r="CJ10" s="29"/>
      <c r="CK10" s="30"/>
      <c r="CL10" s="28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2960</v>
      </c>
      <c r="EI10" s="18">
        <f t="shared" si="4"/>
        <v>163</v>
      </c>
      <c r="EJ10" s="19">
        <f t="shared" si="5"/>
        <v>54.478527607361968</v>
      </c>
      <c r="EK10" s="20">
        <f t="shared" si="9"/>
        <v>493.33333333333331</v>
      </c>
      <c r="EL10" s="20">
        <f t="shared" si="10"/>
        <v>81.5</v>
      </c>
      <c r="EM10" s="20">
        <f t="shared" si="11"/>
        <v>27.166666666666668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x14ac:dyDescent="0.2">
      <c r="A11" s="37" t="s">
        <v>352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>
        <v>1471</v>
      </c>
      <c r="BE11" s="29">
        <v>3</v>
      </c>
      <c r="BF11" s="29">
        <v>2</v>
      </c>
      <c r="BG11" s="29">
        <v>109</v>
      </c>
      <c r="BH11" s="29">
        <v>2</v>
      </c>
      <c r="BI11" s="30"/>
      <c r="BJ11" s="28">
        <v>1495</v>
      </c>
      <c r="BK11" s="29">
        <v>3</v>
      </c>
      <c r="BL11" s="29">
        <v>2</v>
      </c>
      <c r="BM11" s="29">
        <v>96</v>
      </c>
      <c r="BN11" s="29">
        <v>3</v>
      </c>
      <c r="BO11" s="30"/>
      <c r="BP11" s="28">
        <v>1237</v>
      </c>
      <c r="BQ11" s="29">
        <v>3</v>
      </c>
      <c r="BR11" s="29">
        <v>2</v>
      </c>
      <c r="BS11" s="29">
        <v>65</v>
      </c>
      <c r="BT11" s="29">
        <v>3</v>
      </c>
      <c r="BU11" s="30"/>
      <c r="BV11" s="29"/>
      <c r="BW11" s="29"/>
      <c r="BX11" s="29"/>
      <c r="BY11" s="30"/>
      <c r="BZ11" s="28"/>
      <c r="CA11" s="30"/>
      <c r="CB11" s="29">
        <v>792</v>
      </c>
      <c r="CC11" s="29">
        <v>2</v>
      </c>
      <c r="CD11" s="29">
        <v>0</v>
      </c>
      <c r="CE11" s="30">
        <v>39</v>
      </c>
      <c r="CF11" s="28">
        <v>2</v>
      </c>
      <c r="CG11" s="29"/>
      <c r="CH11" s="29">
        <v>1002</v>
      </c>
      <c r="CI11" s="30">
        <v>2</v>
      </c>
      <c r="CJ11" s="29">
        <v>2</v>
      </c>
      <c r="CK11" s="30">
        <v>54</v>
      </c>
      <c r="CL11" s="28">
        <v>5</v>
      </c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5</v>
      </c>
      <c r="EE11" s="18">
        <f t="shared" si="0"/>
        <v>4</v>
      </c>
      <c r="EF11" s="18">
        <f t="shared" si="1"/>
        <v>13</v>
      </c>
      <c r="EG11" s="18">
        <f t="shared" si="2"/>
        <v>8</v>
      </c>
      <c r="EH11" s="18">
        <f t="shared" si="3"/>
        <v>5997</v>
      </c>
      <c r="EI11" s="18">
        <f t="shared" si="4"/>
        <v>363</v>
      </c>
      <c r="EJ11" s="19">
        <f t="shared" si="5"/>
        <v>49.561983471074385</v>
      </c>
      <c r="EK11" s="20">
        <f t="shared" si="9"/>
        <v>461.30769230769232</v>
      </c>
      <c r="EL11" s="20">
        <f t="shared" si="10"/>
        <v>72.599999999999994</v>
      </c>
      <c r="EM11" s="20">
        <f t="shared" si="11"/>
        <v>27.923076923076923</v>
      </c>
      <c r="EN11" s="20">
        <f t="shared" si="6"/>
        <v>15</v>
      </c>
      <c r="EO11" s="20">
        <f t="shared" si="7"/>
        <v>3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1</v>
      </c>
      <c r="CF17" s="5">
        <f>IF(CE3=0,1,0)</f>
        <v>0</v>
      </c>
      <c r="CG17" s="5">
        <f>IF(CB29=1,(SUM(CE17-CF17)),0)</f>
        <v>0</v>
      </c>
      <c r="CH17" s="5">
        <f t="shared" ref="CH17:CH28" si="27">IF(CH3&lt;&gt;"",1,0)</f>
        <v>1</v>
      </c>
      <c r="CL17" s="5">
        <f>IF(CK3=0,1,0)</f>
        <v>0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1</v>
      </c>
      <c r="CF20" s="5">
        <f t="shared" si="61"/>
        <v>0</v>
      </c>
      <c r="CG20" s="5">
        <f t="shared" si="62"/>
        <v>0</v>
      </c>
      <c r="CH20" s="5">
        <f t="shared" si="27"/>
        <v>1</v>
      </c>
      <c r="CL20" s="5">
        <f t="shared" si="63"/>
        <v>0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1</v>
      </c>
      <c r="CL21" s="5">
        <f t="shared" si="63"/>
        <v>0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1</v>
      </c>
      <c r="CL22" s="5">
        <f t="shared" si="63"/>
        <v>0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1</v>
      </c>
      <c r="BN23" s="5">
        <f t="shared" si="55"/>
        <v>0</v>
      </c>
      <c r="BO23" s="5">
        <f t="shared" si="56"/>
        <v>0</v>
      </c>
      <c r="BP23" s="5">
        <f t="shared" si="24"/>
        <v>1</v>
      </c>
      <c r="BT23" s="5">
        <f t="shared" si="57"/>
        <v>0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1</v>
      </c>
      <c r="CF23" s="5">
        <f t="shared" si="61"/>
        <v>0</v>
      </c>
      <c r="CG23" s="5">
        <f t="shared" si="62"/>
        <v>0</v>
      </c>
      <c r="CH23" s="5">
        <f t="shared" si="27"/>
        <v>1</v>
      </c>
      <c r="CL23" s="5">
        <f t="shared" si="63"/>
        <v>0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1</v>
      </c>
      <c r="CF25" s="5">
        <f t="shared" si="61"/>
        <v>0</v>
      </c>
      <c r="CG25" s="5">
        <f t="shared" si="62"/>
        <v>0</v>
      </c>
      <c r="CH25" s="5">
        <f t="shared" si="27"/>
        <v>1</v>
      </c>
      <c r="CL25" s="5">
        <f t="shared" si="63"/>
        <v>0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1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1</v>
      </c>
      <c r="CC29" s="14"/>
      <c r="CD29" s="14"/>
      <c r="CE29" s="14"/>
      <c r="CF29" s="14"/>
      <c r="CG29" s="14"/>
      <c r="CH29" s="14">
        <f>IF(CJ3=2,1,0)</f>
        <v>1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1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1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1</v>
      </c>
      <c r="CC34" s="14"/>
      <c r="CD34" s="14"/>
      <c r="CE34" s="14"/>
      <c r="CF34" s="14"/>
      <c r="CG34" s="14"/>
      <c r="CH34" s="14">
        <f t="shared" si="93"/>
        <v>1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1</v>
      </c>
      <c r="AA35" s="14"/>
      <c r="AB35" s="14"/>
      <c r="AC35" s="14"/>
      <c r="AD35" s="14"/>
      <c r="AE35" s="14"/>
      <c r="AF35" s="14">
        <f t="shared" si="84"/>
        <v>1</v>
      </c>
      <c r="AG35" s="14"/>
      <c r="AH35" s="14"/>
      <c r="AI35" s="14"/>
      <c r="AJ35" s="14"/>
      <c r="AK35" s="14"/>
      <c r="AL35" s="14">
        <f t="shared" si="85"/>
        <v>1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1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1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1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3</v>
      </c>
      <c r="AF41" s="5">
        <f>SUM(AF29:AF40)</f>
        <v>3</v>
      </c>
      <c r="AL41" s="5">
        <f>SUM(AL29:AL40)</f>
        <v>4</v>
      </c>
      <c r="AR41" s="5">
        <f>SUM(AR29:AR40)</f>
        <v>4</v>
      </c>
      <c r="AX41" s="5">
        <f>SUM(AX29:AX40)</f>
        <v>0</v>
      </c>
      <c r="BD41" s="5">
        <f>SUM(BD29:BD40)</f>
        <v>5</v>
      </c>
      <c r="BJ41" s="5">
        <f>SUM(BJ29:BJ40)</f>
        <v>4</v>
      </c>
      <c r="BP41" s="5">
        <f>SUM(BP29:BP40)</f>
        <v>4</v>
      </c>
      <c r="BV41" s="5">
        <f>SUM(BV29:BV40)</f>
        <v>0</v>
      </c>
      <c r="CB41" s="5">
        <f>SUM(CB29:CB40)</f>
        <v>2</v>
      </c>
      <c r="CH41" s="5">
        <f>SUM(CH29:CH40)</f>
        <v>4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1</v>
      </c>
      <c r="AF42" s="5">
        <v>3</v>
      </c>
      <c r="AL42" s="5">
        <v>1</v>
      </c>
      <c r="AR42" s="5">
        <v>1</v>
      </c>
      <c r="AX42" s="5">
        <v>2</v>
      </c>
      <c r="BD42" s="5">
        <v>1</v>
      </c>
      <c r="BJ42" s="5">
        <v>1</v>
      </c>
      <c r="BP42" s="5">
        <v>2</v>
      </c>
      <c r="BX42" s="5">
        <v>1</v>
      </c>
      <c r="CF42" s="5">
        <v>2</v>
      </c>
      <c r="CL42" s="5">
        <v>2</v>
      </c>
      <c r="CR42" s="5">
        <v>1</v>
      </c>
      <c r="CX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BV1" activePane="topRight" state="frozen"/>
      <selection pane="topRight" activeCell="CM3" sqref="CM3:CP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79" t="s">
        <v>22</v>
      </c>
      <c r="C1" s="179"/>
      <c r="D1" s="179"/>
      <c r="E1" s="179"/>
      <c r="F1" s="179"/>
      <c r="G1" s="179"/>
      <c r="H1" s="179" t="s">
        <v>23</v>
      </c>
      <c r="I1" s="179"/>
      <c r="J1" s="179"/>
      <c r="K1" s="179"/>
      <c r="L1" s="179"/>
      <c r="M1" s="179"/>
      <c r="N1" s="179" t="s">
        <v>24</v>
      </c>
      <c r="O1" s="179"/>
      <c r="P1" s="179"/>
      <c r="Q1" s="179"/>
      <c r="R1" s="179"/>
      <c r="S1" s="179"/>
      <c r="T1" s="179" t="s">
        <v>25</v>
      </c>
      <c r="U1" s="179"/>
      <c r="V1" s="179"/>
      <c r="W1" s="179"/>
      <c r="X1" s="179"/>
      <c r="Y1" s="179"/>
      <c r="Z1" s="179" t="s">
        <v>26</v>
      </c>
      <c r="AA1" s="179"/>
      <c r="AB1" s="179"/>
      <c r="AC1" s="179"/>
      <c r="AD1" s="179"/>
      <c r="AE1" s="179"/>
      <c r="AF1" s="179" t="s">
        <v>27</v>
      </c>
      <c r="AG1" s="179"/>
      <c r="AH1" s="179"/>
      <c r="AI1" s="179"/>
      <c r="AJ1" s="179"/>
      <c r="AK1" s="179"/>
      <c r="AL1" s="179" t="s">
        <v>28</v>
      </c>
      <c r="AM1" s="179"/>
      <c r="AN1" s="179"/>
      <c r="AO1" s="179"/>
      <c r="AP1" s="179"/>
      <c r="AQ1" s="179"/>
      <c r="AR1" s="179" t="s">
        <v>29</v>
      </c>
      <c r="AS1" s="179"/>
      <c r="AT1" s="179"/>
      <c r="AU1" s="179"/>
      <c r="AV1" s="179"/>
      <c r="AW1" s="179"/>
      <c r="AX1" s="179" t="s">
        <v>30</v>
      </c>
      <c r="AY1" s="179"/>
      <c r="AZ1" s="179"/>
      <c r="BA1" s="179"/>
      <c r="BB1" s="179"/>
      <c r="BC1" s="179"/>
      <c r="BD1" s="179" t="s">
        <v>31</v>
      </c>
      <c r="BE1" s="179"/>
      <c r="BF1" s="179"/>
      <c r="BG1" s="179"/>
      <c r="BH1" s="179"/>
      <c r="BI1" s="179"/>
      <c r="BJ1" s="179" t="s">
        <v>32</v>
      </c>
      <c r="BK1" s="179"/>
      <c r="BL1" s="179"/>
      <c r="BM1" s="179"/>
      <c r="BN1" s="179"/>
      <c r="BO1" s="179"/>
      <c r="BP1" s="179" t="s">
        <v>33</v>
      </c>
      <c r="BQ1" s="179"/>
      <c r="BR1" s="179"/>
      <c r="BS1" s="179"/>
      <c r="BT1" s="179"/>
      <c r="BU1" s="179"/>
      <c r="BV1" s="179" t="s">
        <v>34</v>
      </c>
      <c r="BW1" s="179"/>
      <c r="BX1" s="179"/>
      <c r="BY1" s="179"/>
      <c r="BZ1" s="179"/>
      <c r="CA1" s="179"/>
      <c r="CB1" s="179" t="s">
        <v>35</v>
      </c>
      <c r="CC1" s="179"/>
      <c r="CD1" s="179"/>
      <c r="CE1" s="179"/>
      <c r="CF1" s="179"/>
      <c r="CG1" s="179"/>
      <c r="CH1" s="179" t="s">
        <v>36</v>
      </c>
      <c r="CI1" s="179"/>
      <c r="CJ1" s="179"/>
      <c r="CK1" s="179"/>
      <c r="CL1" s="179"/>
      <c r="CM1" s="179"/>
      <c r="CN1" s="179" t="s">
        <v>37</v>
      </c>
      <c r="CO1" s="179"/>
      <c r="CP1" s="179"/>
      <c r="CQ1" s="179"/>
      <c r="CR1" s="179"/>
      <c r="CS1" s="179"/>
      <c r="CT1" s="179" t="s">
        <v>38</v>
      </c>
      <c r="CU1" s="179"/>
      <c r="CV1" s="179"/>
      <c r="CW1" s="179"/>
      <c r="CX1" s="179"/>
      <c r="CY1" s="179"/>
      <c r="CZ1" s="179" t="s">
        <v>39</v>
      </c>
      <c r="DA1" s="179"/>
      <c r="DB1" s="179"/>
      <c r="DC1" s="179"/>
      <c r="DD1" s="179"/>
      <c r="DE1" s="179"/>
      <c r="DF1" s="179" t="s">
        <v>40</v>
      </c>
      <c r="DG1" s="179"/>
      <c r="DH1" s="179"/>
      <c r="DI1" s="179"/>
      <c r="DJ1" s="179"/>
      <c r="DK1" s="179"/>
      <c r="DL1" s="179" t="s">
        <v>41</v>
      </c>
      <c r="DM1" s="179"/>
      <c r="DN1" s="179"/>
      <c r="DO1" s="179"/>
      <c r="DP1" s="179"/>
      <c r="DQ1" s="179"/>
      <c r="DR1" s="179" t="s">
        <v>42</v>
      </c>
      <c r="DS1" s="179"/>
      <c r="DT1" s="179"/>
      <c r="DU1" s="179"/>
      <c r="DV1" s="179"/>
      <c r="DW1" s="179"/>
      <c r="DX1" s="179" t="s">
        <v>43</v>
      </c>
      <c r="DY1" s="179"/>
      <c r="DZ1" s="179"/>
      <c r="EA1" s="179"/>
      <c r="EB1" s="179"/>
      <c r="EC1" s="17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>
        <v>1002</v>
      </c>
      <c r="AA3" s="26">
        <v>2</v>
      </c>
      <c r="AB3" s="26">
        <v>2</v>
      </c>
      <c r="AC3" s="26">
        <v>49</v>
      </c>
      <c r="AD3" s="26">
        <v>2</v>
      </c>
      <c r="AE3" s="25"/>
      <c r="AF3" s="24">
        <v>1430</v>
      </c>
      <c r="AG3" s="26">
        <v>3</v>
      </c>
      <c r="AH3" s="26">
        <v>1</v>
      </c>
      <c r="AI3" s="26">
        <v>86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64</v>
      </c>
      <c r="AP3" s="26">
        <v>4</v>
      </c>
      <c r="AQ3" s="25"/>
      <c r="AR3" s="24">
        <v>1324</v>
      </c>
      <c r="AS3" s="26">
        <v>3</v>
      </c>
      <c r="AT3" s="26">
        <v>2</v>
      </c>
      <c r="AU3" s="26">
        <v>88</v>
      </c>
      <c r="AV3" s="26">
        <v>4</v>
      </c>
      <c r="AW3" s="25"/>
      <c r="AX3" s="24"/>
      <c r="AY3" s="26"/>
      <c r="AZ3" s="26"/>
      <c r="BA3" s="26"/>
      <c r="BB3" s="26"/>
      <c r="BC3" s="25"/>
      <c r="BD3" s="24">
        <v>831</v>
      </c>
      <c r="BE3" s="26">
        <v>2</v>
      </c>
      <c r="BF3" s="26">
        <v>0</v>
      </c>
      <c r="BG3" s="26">
        <v>45</v>
      </c>
      <c r="BH3" s="26">
        <v>3</v>
      </c>
      <c r="BI3" s="25"/>
      <c r="BJ3" s="24">
        <v>1002</v>
      </c>
      <c r="BK3" s="26">
        <v>2</v>
      </c>
      <c r="BL3" s="26">
        <v>2</v>
      </c>
      <c r="BM3" s="26">
        <v>53</v>
      </c>
      <c r="BN3" s="26">
        <v>3</v>
      </c>
      <c r="BO3" s="25"/>
      <c r="BP3" s="24">
        <v>1002</v>
      </c>
      <c r="BQ3" s="26">
        <v>2</v>
      </c>
      <c r="BR3" s="26">
        <v>2</v>
      </c>
      <c r="BS3" s="26">
        <v>41</v>
      </c>
      <c r="BT3" s="26">
        <v>4</v>
      </c>
      <c r="BU3" s="25">
        <v>1</v>
      </c>
      <c r="BV3" s="26">
        <v>1463</v>
      </c>
      <c r="BW3" s="25">
        <v>3</v>
      </c>
      <c r="BX3" s="24">
        <v>2</v>
      </c>
      <c r="BY3" s="26">
        <v>77</v>
      </c>
      <c r="BZ3" s="26">
        <v>3</v>
      </c>
      <c r="CA3" s="26"/>
      <c r="CB3" s="26"/>
      <c r="CC3" s="25"/>
      <c r="CD3" s="24"/>
      <c r="CE3" s="26"/>
      <c r="CF3" s="26"/>
      <c r="CG3" s="26"/>
      <c r="CH3" s="26">
        <v>1002</v>
      </c>
      <c r="CI3" s="26">
        <v>2</v>
      </c>
      <c r="CJ3" s="26">
        <v>2</v>
      </c>
      <c r="CK3" s="25">
        <v>53</v>
      </c>
      <c r="CL3" s="24">
        <v>4</v>
      </c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13</v>
      </c>
      <c r="EE3" s="18">
        <f t="shared" ref="EE3:EE14" si="0">SUM(B29+H29+N29+T29+Z29+AF29+AL29+AR29+AX29+BD29+BJ29+BP29+BV29+CB29+CH29+CN29+CT29+CZ29+DF29+DL29+DR29+DX29)</f>
        <v>10</v>
      </c>
      <c r="EF3" s="18">
        <f t="shared" ref="EF3:EF14" si="1">SUM(C3+I3+O3+U3+AA3+AG3+AM3+AS3+AY3+BE3+BK3+BQ3+BW3+CC3+CI3+CO3+CU3+DA3+DG3+DM3+DS3+DY3)</f>
        <v>30</v>
      </c>
      <c r="EG3" s="18">
        <f t="shared" ref="EG3:EG14" si="2">SUM(D3+J3+P3+V3+AB3+AH3+AN3+AT3+AZ3+BF3+BL3+BR3+BX3+CD3+CJ3+CP3+CV3+DB3+DH3+DN3+DT3+DZ3)</f>
        <v>21</v>
      </c>
      <c r="EH3" s="18">
        <f t="shared" ref="EH3:EH14" si="3">SUM(B3+H3+N3+T3+Z3+AF3+AL3+AR3+AX3+BD3+BJ3+BP3+BV3+CB3+CH3+CN3+CT3+CZ3+DF3+DL3+DR3+DX3)</f>
        <v>14417</v>
      </c>
      <c r="EI3" s="18">
        <f t="shared" ref="EI3:EI14" si="4">SUM(E3+K3+Q3+W3+AC3+AI3+AO3+AU3+BA3+BG3+BM3+BS3+BY3+CE3+CK3+CQ3+CW3+DC3+DI3+DO3+DU3+EA3)</f>
        <v>822</v>
      </c>
      <c r="EJ3" s="19">
        <f t="shared" ref="EJ3:EJ14" si="5">IF(EH3=0,0,(SUM(EH3/EI3)*3))</f>
        <v>52.616788321167888</v>
      </c>
      <c r="EK3" s="20">
        <f>IF(EF3=0,0,(SUM(EH3/EF3)))</f>
        <v>480.56666666666666</v>
      </c>
      <c r="EL3" s="20">
        <f>IF(ED3=0,0,SUM(EI3/ED3))</f>
        <v>63.230769230769234</v>
      </c>
      <c r="EM3" s="20">
        <f>IF(EF3=0,0,SUM(EI3/EF3))</f>
        <v>27.4</v>
      </c>
      <c r="EN3" s="20">
        <f t="shared" ref="EN3:EN14" si="6">SUM(F3+L3+R3+X3+AD3+AJ3+AP3+AV3+BB3+BH3+BN3+BT3+BZ3+CF3+CL3+CR3+CX3+DD3+DJ3+DP3+DV3+EB3)</f>
        <v>41</v>
      </c>
      <c r="EO3" s="20">
        <f t="shared" ref="EO3:EO14" si="7">IF(ED3=0,0,(SUM(EN3/ED3)))</f>
        <v>3.1538461538461537</v>
      </c>
      <c r="EP3" s="18">
        <f>SUM(G3+M3+S3+Y3+AE3+AK3+AQ3+AW3+BC3+BI3+BO3+BU3+CA3+CG3+CM3+CS3+CY3+DE3+DK3+DQ3+DW3+EC3)</f>
        <v>1</v>
      </c>
    </row>
    <row r="4" spans="1:146" x14ac:dyDescent="0.2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>
        <v>801</v>
      </c>
      <c r="AM4" s="29">
        <v>2</v>
      </c>
      <c r="AN4" s="29">
        <v>0</v>
      </c>
      <c r="AO4" s="29">
        <v>45</v>
      </c>
      <c r="AP4" s="29">
        <v>1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>
        <v>1447</v>
      </c>
      <c r="BE4" s="29">
        <v>3</v>
      </c>
      <c r="BF4" s="29">
        <v>2</v>
      </c>
      <c r="BG4" s="29">
        <v>103</v>
      </c>
      <c r="BH4" s="29">
        <v>2</v>
      </c>
      <c r="BI4" s="30"/>
      <c r="BJ4" s="28">
        <v>1489</v>
      </c>
      <c r="BK4" s="29">
        <v>3</v>
      </c>
      <c r="BL4" s="29">
        <v>2</v>
      </c>
      <c r="BM4" s="29">
        <v>118</v>
      </c>
      <c r="BN4" s="29">
        <v>1</v>
      </c>
      <c r="BO4" s="30"/>
      <c r="BP4" s="28">
        <v>1311</v>
      </c>
      <c r="BQ4" s="29">
        <v>3</v>
      </c>
      <c r="BR4" s="29">
        <v>1</v>
      </c>
      <c r="BS4" s="29">
        <v>80</v>
      </c>
      <c r="BT4" s="29">
        <v>2</v>
      </c>
      <c r="BU4" s="30"/>
      <c r="BV4" s="29"/>
      <c r="BW4" s="30"/>
      <c r="BX4" s="28"/>
      <c r="BY4" s="30"/>
      <c r="BZ4" s="29"/>
      <c r="CA4" s="30"/>
      <c r="CB4" s="29"/>
      <c r="CC4" s="30"/>
      <c r="CD4" s="28"/>
      <c r="CE4" s="29"/>
      <c r="CF4" s="29"/>
      <c r="CG4" s="29"/>
      <c r="CH4" s="29">
        <v>837</v>
      </c>
      <c r="CI4" s="29">
        <v>2</v>
      </c>
      <c r="CJ4" s="29">
        <v>0</v>
      </c>
      <c r="CK4" s="30">
        <v>48</v>
      </c>
      <c r="CL4" s="28">
        <v>3</v>
      </c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9</v>
      </c>
      <c r="EE4" s="18">
        <f t="shared" si="0"/>
        <v>5</v>
      </c>
      <c r="EF4" s="18">
        <f t="shared" si="1"/>
        <v>22</v>
      </c>
      <c r="EG4" s="18">
        <f t="shared" si="2"/>
        <v>11</v>
      </c>
      <c r="EH4" s="18">
        <f t="shared" si="3"/>
        <v>10073</v>
      </c>
      <c r="EI4" s="18">
        <f t="shared" si="4"/>
        <v>689</v>
      </c>
      <c r="EJ4" s="19">
        <f t="shared" si="5"/>
        <v>43.859216255442668</v>
      </c>
      <c r="EK4" s="20">
        <f t="shared" ref="EK4:EK14" si="9">IF(EF4=0,0,(SUM(EH4/EF4)))</f>
        <v>457.86363636363637</v>
      </c>
      <c r="EL4" s="20">
        <f t="shared" ref="EL4:EL14" si="10">IF(ED4=0,0,SUM(EI4/ED4))</f>
        <v>76.555555555555557</v>
      </c>
      <c r="EM4" s="20">
        <f t="shared" ref="EM4:EM14" si="11">IF(EF4=0,0,SUM(EI4/EF4))</f>
        <v>31.318181818181817</v>
      </c>
      <c r="EN4" s="20">
        <f t="shared" si="6"/>
        <v>14</v>
      </c>
      <c r="EO4" s="20">
        <f t="shared" si="7"/>
        <v>1.5555555555555556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>
        <v>1464</v>
      </c>
      <c r="AA5" s="29">
        <v>3</v>
      </c>
      <c r="AB5" s="29">
        <v>2</v>
      </c>
      <c r="AC5" s="29">
        <v>102</v>
      </c>
      <c r="AD5" s="29"/>
      <c r="AE5" s="30"/>
      <c r="AF5" s="28">
        <v>1499</v>
      </c>
      <c r="AG5" s="29">
        <v>3</v>
      </c>
      <c r="AH5" s="29">
        <v>2</v>
      </c>
      <c r="AI5" s="29">
        <v>105</v>
      </c>
      <c r="AJ5" s="29">
        <v>1</v>
      </c>
      <c r="AK5" s="30"/>
      <c r="AL5" s="28">
        <v>1166</v>
      </c>
      <c r="AM5" s="29">
        <v>3</v>
      </c>
      <c r="AN5" s="29">
        <v>1</v>
      </c>
      <c r="AO5" s="29">
        <v>79</v>
      </c>
      <c r="AP5" s="29">
        <v>2</v>
      </c>
      <c r="AQ5" s="30"/>
      <c r="AR5" s="28">
        <v>811</v>
      </c>
      <c r="AS5" s="29">
        <v>2</v>
      </c>
      <c r="AT5" s="29">
        <v>0</v>
      </c>
      <c r="AU5" s="29">
        <v>60</v>
      </c>
      <c r="AV5" s="29"/>
      <c r="AW5" s="30"/>
      <c r="AX5" s="28"/>
      <c r="AY5" s="29"/>
      <c r="AZ5" s="29"/>
      <c r="BA5" s="29"/>
      <c r="BB5" s="29"/>
      <c r="BC5" s="30"/>
      <c r="BD5" s="28">
        <v>744</v>
      </c>
      <c r="BE5" s="29">
        <v>2</v>
      </c>
      <c r="BF5" s="29">
        <v>0</v>
      </c>
      <c r="BG5" s="29">
        <v>42</v>
      </c>
      <c r="BH5" s="29">
        <v>3</v>
      </c>
      <c r="BI5" s="30"/>
      <c r="BJ5" s="28">
        <v>1381</v>
      </c>
      <c r="BK5" s="29">
        <v>3</v>
      </c>
      <c r="BL5" s="29">
        <v>1</v>
      </c>
      <c r="BM5" s="29">
        <v>88</v>
      </c>
      <c r="BN5" s="29">
        <v>2</v>
      </c>
      <c r="BO5" s="30"/>
      <c r="BP5" s="28">
        <v>1002</v>
      </c>
      <c r="BQ5" s="29">
        <v>2</v>
      </c>
      <c r="BR5" s="29">
        <v>2</v>
      </c>
      <c r="BS5" s="29">
        <v>95</v>
      </c>
      <c r="BT5" s="29"/>
      <c r="BU5" s="30"/>
      <c r="BV5" s="29">
        <v>863</v>
      </c>
      <c r="BW5" s="30">
        <v>2</v>
      </c>
      <c r="BX5" s="28">
        <v>0</v>
      </c>
      <c r="BY5" s="30">
        <v>54</v>
      </c>
      <c r="BZ5" s="29"/>
      <c r="CA5" s="30"/>
      <c r="CB5" s="29"/>
      <c r="CC5" s="30"/>
      <c r="CD5" s="28"/>
      <c r="CE5" s="29"/>
      <c r="CF5" s="29"/>
      <c r="CG5" s="29"/>
      <c r="CH5" s="29">
        <v>1462</v>
      </c>
      <c r="CI5" s="29">
        <v>3</v>
      </c>
      <c r="CJ5" s="29">
        <v>1</v>
      </c>
      <c r="CK5" s="30">
        <v>95</v>
      </c>
      <c r="CL5" s="28">
        <v>3</v>
      </c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13</v>
      </c>
      <c r="EE5" s="18">
        <f t="shared" si="0"/>
        <v>4</v>
      </c>
      <c r="EF5" s="18">
        <f t="shared" si="1"/>
        <v>34</v>
      </c>
      <c r="EG5" s="18">
        <f t="shared" si="2"/>
        <v>13</v>
      </c>
      <c r="EH5" s="18">
        <f t="shared" si="3"/>
        <v>15512</v>
      </c>
      <c r="EI5" s="18">
        <f t="shared" si="4"/>
        <v>1099</v>
      </c>
      <c r="EJ5" s="19">
        <f t="shared" si="5"/>
        <v>42.34394904458599</v>
      </c>
      <c r="EK5" s="20">
        <f t="shared" si="9"/>
        <v>456.23529411764707</v>
      </c>
      <c r="EL5" s="20">
        <f t="shared" si="10"/>
        <v>84.538461538461533</v>
      </c>
      <c r="EM5" s="20">
        <f t="shared" si="11"/>
        <v>32.323529411764703</v>
      </c>
      <c r="EN5" s="20">
        <f t="shared" si="6"/>
        <v>18</v>
      </c>
      <c r="EO5" s="20">
        <f t="shared" si="7"/>
        <v>1.3846153846153846</v>
      </c>
      <c r="EP5" s="18">
        <f t="shared" si="12"/>
        <v>0</v>
      </c>
    </row>
    <row r="6" spans="1:146" x14ac:dyDescent="0.2">
      <c r="A6" s="37" t="s">
        <v>237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>
        <v>1450</v>
      </c>
      <c r="AA6" s="29">
        <v>3</v>
      </c>
      <c r="AB6" s="29">
        <v>1</v>
      </c>
      <c r="AC6" s="29">
        <v>67</v>
      </c>
      <c r="AD6" s="29">
        <v>3</v>
      </c>
      <c r="AE6" s="30"/>
      <c r="AF6" s="28">
        <v>1363</v>
      </c>
      <c r="AG6" s="29">
        <v>3</v>
      </c>
      <c r="AH6" s="29">
        <v>1</v>
      </c>
      <c r="AI6" s="29">
        <v>69</v>
      </c>
      <c r="AJ6" s="29">
        <v>2</v>
      </c>
      <c r="AK6" s="30"/>
      <c r="AL6" s="28">
        <v>1002</v>
      </c>
      <c r="AM6" s="29">
        <v>2</v>
      </c>
      <c r="AN6" s="29">
        <v>2</v>
      </c>
      <c r="AO6" s="29">
        <v>46</v>
      </c>
      <c r="AP6" s="29">
        <v>2</v>
      </c>
      <c r="AQ6" s="30"/>
      <c r="AR6" s="28">
        <v>993</v>
      </c>
      <c r="AS6" s="29">
        <v>2</v>
      </c>
      <c r="AT6" s="29">
        <v>0</v>
      </c>
      <c r="AU6" s="29">
        <v>66</v>
      </c>
      <c r="AV6" s="29">
        <v>4</v>
      </c>
      <c r="AW6" s="30"/>
      <c r="AX6" s="28"/>
      <c r="AY6" s="29"/>
      <c r="AZ6" s="29"/>
      <c r="BA6" s="29"/>
      <c r="BB6" s="29"/>
      <c r="BC6" s="30"/>
      <c r="BD6" s="28">
        <v>1002</v>
      </c>
      <c r="BE6" s="29">
        <v>2</v>
      </c>
      <c r="BF6" s="29">
        <v>2</v>
      </c>
      <c r="BG6" s="29">
        <v>44</v>
      </c>
      <c r="BH6" s="29">
        <v>3</v>
      </c>
      <c r="BI6" s="30">
        <v>1</v>
      </c>
      <c r="BJ6" s="28">
        <v>1002</v>
      </c>
      <c r="BK6" s="29">
        <v>2</v>
      </c>
      <c r="BL6" s="29">
        <v>2</v>
      </c>
      <c r="BM6" s="29">
        <v>36</v>
      </c>
      <c r="BN6" s="29">
        <v>5</v>
      </c>
      <c r="BO6" s="30"/>
      <c r="BP6" s="28">
        <v>1002</v>
      </c>
      <c r="BQ6" s="29">
        <v>2</v>
      </c>
      <c r="BR6" s="29">
        <v>2</v>
      </c>
      <c r="BS6" s="29">
        <v>52</v>
      </c>
      <c r="BT6" s="29">
        <v>6</v>
      </c>
      <c r="BU6" s="30">
        <v>1</v>
      </c>
      <c r="BV6" s="29">
        <v>1002</v>
      </c>
      <c r="BW6" s="30">
        <v>2</v>
      </c>
      <c r="BX6" s="28">
        <v>2</v>
      </c>
      <c r="BY6" s="30">
        <v>49</v>
      </c>
      <c r="BZ6" s="29">
        <v>2</v>
      </c>
      <c r="CA6" s="30"/>
      <c r="CB6" s="29"/>
      <c r="CC6" s="30"/>
      <c r="CD6" s="28"/>
      <c r="CE6" s="29"/>
      <c r="CF6" s="29"/>
      <c r="CG6" s="29"/>
      <c r="CH6" s="29">
        <v>1002</v>
      </c>
      <c r="CI6" s="29">
        <v>2</v>
      </c>
      <c r="CJ6" s="29">
        <v>2</v>
      </c>
      <c r="CK6" s="30">
        <v>52</v>
      </c>
      <c r="CL6" s="28">
        <v>4</v>
      </c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13</v>
      </c>
      <c r="EE6" s="18">
        <f t="shared" si="0"/>
        <v>10</v>
      </c>
      <c r="EF6" s="18">
        <f t="shared" si="1"/>
        <v>29</v>
      </c>
      <c r="EG6" s="18">
        <f t="shared" si="2"/>
        <v>22</v>
      </c>
      <c r="EH6" s="18">
        <f t="shared" si="3"/>
        <v>14307</v>
      </c>
      <c r="EI6" s="18">
        <f t="shared" si="4"/>
        <v>743</v>
      </c>
      <c r="EJ6" s="19">
        <f t="shared" si="5"/>
        <v>57.767160161507405</v>
      </c>
      <c r="EK6" s="20">
        <f t="shared" si="9"/>
        <v>493.34482758620692</v>
      </c>
      <c r="EL6" s="20">
        <f t="shared" si="10"/>
        <v>57.153846153846153</v>
      </c>
      <c r="EM6" s="20">
        <f t="shared" si="11"/>
        <v>25.620689655172413</v>
      </c>
      <c r="EN6" s="20">
        <f t="shared" si="6"/>
        <v>45</v>
      </c>
      <c r="EO6" s="20">
        <f t="shared" si="7"/>
        <v>3.4615384615384617</v>
      </c>
      <c r="EP6" s="18">
        <f t="shared" si="12"/>
        <v>3</v>
      </c>
    </row>
    <row r="7" spans="1:146" x14ac:dyDescent="0.2">
      <c r="A7" s="27" t="s">
        <v>238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>
        <v>581</v>
      </c>
      <c r="AA7" s="29">
        <v>2</v>
      </c>
      <c r="AB7" s="29">
        <v>0</v>
      </c>
      <c r="AC7" s="29">
        <v>45</v>
      </c>
      <c r="AD7" s="29"/>
      <c r="AE7" s="30"/>
      <c r="AF7" s="28">
        <v>752</v>
      </c>
      <c r="AG7" s="29">
        <v>2</v>
      </c>
      <c r="AH7" s="29">
        <v>0</v>
      </c>
      <c r="AI7" s="29">
        <v>60</v>
      </c>
      <c r="AJ7" s="29"/>
      <c r="AK7" s="30"/>
      <c r="AL7" s="28">
        <v>792</v>
      </c>
      <c r="AM7" s="29">
        <v>2</v>
      </c>
      <c r="AN7" s="29">
        <v>0</v>
      </c>
      <c r="AO7" s="29">
        <v>57</v>
      </c>
      <c r="AP7" s="29">
        <v>1</v>
      </c>
      <c r="AQ7" s="30"/>
      <c r="AR7" s="28">
        <v>1491</v>
      </c>
      <c r="AS7" s="29">
        <v>3</v>
      </c>
      <c r="AT7" s="29">
        <v>1</v>
      </c>
      <c r="AU7" s="29">
        <v>158</v>
      </c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>
        <v>1318</v>
      </c>
      <c r="BK7" s="29">
        <v>3</v>
      </c>
      <c r="BL7" s="29">
        <v>1</v>
      </c>
      <c r="BM7" s="29">
        <v>109</v>
      </c>
      <c r="BN7" s="29"/>
      <c r="BO7" s="30"/>
      <c r="BP7" s="28">
        <v>766</v>
      </c>
      <c r="BQ7" s="29">
        <v>2</v>
      </c>
      <c r="BR7" s="29">
        <v>0</v>
      </c>
      <c r="BS7" s="29">
        <v>57</v>
      </c>
      <c r="BT7" s="29"/>
      <c r="BU7" s="30"/>
      <c r="BV7" s="29">
        <v>614</v>
      </c>
      <c r="BW7" s="30">
        <v>2</v>
      </c>
      <c r="BX7" s="28">
        <v>0</v>
      </c>
      <c r="BY7" s="30">
        <v>54</v>
      </c>
      <c r="BZ7" s="29"/>
      <c r="CA7" s="30"/>
      <c r="CB7" s="29"/>
      <c r="CC7" s="30"/>
      <c r="CD7" s="28"/>
      <c r="CE7" s="29"/>
      <c r="CF7" s="29"/>
      <c r="CG7" s="29"/>
      <c r="CH7" s="29"/>
      <c r="CI7" s="29"/>
      <c r="CJ7" s="29"/>
      <c r="CK7" s="30"/>
      <c r="CL7" s="28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10</v>
      </c>
      <c r="EE7" s="18">
        <f t="shared" si="0"/>
        <v>0</v>
      </c>
      <c r="EF7" s="18">
        <f t="shared" si="1"/>
        <v>22</v>
      </c>
      <c r="EG7" s="18">
        <f t="shared" si="2"/>
        <v>2</v>
      </c>
      <c r="EH7" s="18">
        <f t="shared" si="3"/>
        <v>8468</v>
      </c>
      <c r="EI7" s="18">
        <f t="shared" si="4"/>
        <v>705</v>
      </c>
      <c r="EJ7" s="19">
        <f t="shared" si="5"/>
        <v>36.034042553191483</v>
      </c>
      <c r="EK7" s="20">
        <f t="shared" si="9"/>
        <v>384.90909090909093</v>
      </c>
      <c r="EL7" s="20">
        <f t="shared" si="10"/>
        <v>70.5</v>
      </c>
      <c r="EM7" s="20">
        <f t="shared" si="11"/>
        <v>32.045454545454547</v>
      </c>
      <c r="EN7" s="20">
        <f t="shared" si="6"/>
        <v>1</v>
      </c>
      <c r="EO7" s="20">
        <f t="shared" si="7"/>
        <v>0.1</v>
      </c>
      <c r="EP7" s="18">
        <f t="shared" si="12"/>
        <v>0</v>
      </c>
    </row>
    <row r="8" spans="1:146" x14ac:dyDescent="0.2">
      <c r="A8" s="27" t="s">
        <v>239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>
        <v>916</v>
      </c>
      <c r="AA8" s="29">
        <v>2</v>
      </c>
      <c r="AB8" s="29">
        <v>0</v>
      </c>
      <c r="AC8" s="29">
        <v>54</v>
      </c>
      <c r="AD8" s="29">
        <v>1</v>
      </c>
      <c r="AE8" s="30"/>
      <c r="AF8" s="28">
        <v>964</v>
      </c>
      <c r="AG8" s="29">
        <v>2</v>
      </c>
      <c r="AH8" s="29">
        <v>0</v>
      </c>
      <c r="AI8" s="29">
        <v>60</v>
      </c>
      <c r="AJ8" s="29">
        <v>1</v>
      </c>
      <c r="AK8" s="30"/>
      <c r="AL8" s="28">
        <v>930</v>
      </c>
      <c r="AM8" s="29">
        <v>2</v>
      </c>
      <c r="AN8" s="29">
        <v>0</v>
      </c>
      <c r="AO8" s="29">
        <v>57</v>
      </c>
      <c r="AP8" s="29">
        <v>1</v>
      </c>
      <c r="AQ8" s="30"/>
      <c r="AR8" s="28">
        <v>1447</v>
      </c>
      <c r="AS8" s="29">
        <v>3</v>
      </c>
      <c r="AT8" s="29">
        <v>2</v>
      </c>
      <c r="AU8" s="29">
        <v>92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794</v>
      </c>
      <c r="BE8" s="29">
        <v>2</v>
      </c>
      <c r="BF8" s="29">
        <v>0</v>
      </c>
      <c r="BG8" s="29">
        <v>57</v>
      </c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>
        <v>1341</v>
      </c>
      <c r="BW8" s="30">
        <v>3</v>
      </c>
      <c r="BX8" s="28">
        <v>1</v>
      </c>
      <c r="BY8" s="30">
        <v>84</v>
      </c>
      <c r="BZ8" s="29">
        <v>2</v>
      </c>
      <c r="CA8" s="30"/>
      <c r="CB8" s="29"/>
      <c r="CC8" s="30"/>
      <c r="CD8" s="28"/>
      <c r="CE8" s="29"/>
      <c r="CF8" s="29"/>
      <c r="CG8" s="29"/>
      <c r="CH8" s="29">
        <v>876</v>
      </c>
      <c r="CI8" s="29">
        <v>2</v>
      </c>
      <c r="CJ8" s="29">
        <v>0</v>
      </c>
      <c r="CK8" s="30">
        <v>48</v>
      </c>
      <c r="CL8" s="28">
        <v>1</v>
      </c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11</v>
      </c>
      <c r="EE8" s="18">
        <f t="shared" si="0"/>
        <v>1</v>
      </c>
      <c r="EF8" s="18">
        <f t="shared" si="1"/>
        <v>25</v>
      </c>
      <c r="EG8" s="18">
        <f t="shared" si="2"/>
        <v>4</v>
      </c>
      <c r="EH8" s="18">
        <f t="shared" si="3"/>
        <v>10819</v>
      </c>
      <c r="EI8" s="18">
        <f t="shared" si="4"/>
        <v>721</v>
      </c>
      <c r="EJ8" s="19">
        <f t="shared" si="5"/>
        <v>45.016643550624131</v>
      </c>
      <c r="EK8" s="20">
        <f t="shared" si="9"/>
        <v>432.76</v>
      </c>
      <c r="EL8" s="20">
        <f t="shared" si="10"/>
        <v>65.545454545454547</v>
      </c>
      <c r="EM8" s="20">
        <f t="shared" si="11"/>
        <v>28.84</v>
      </c>
      <c r="EN8" s="20">
        <f t="shared" si="6"/>
        <v>11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240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30"/>
      <c r="BX9" s="28"/>
      <c r="BY9" s="30"/>
      <c r="BZ9" s="29"/>
      <c r="CA9" s="30"/>
      <c r="CB9" s="29"/>
      <c r="CC9" s="30"/>
      <c r="CD9" s="28"/>
      <c r="CE9" s="29"/>
      <c r="CF9" s="29"/>
      <c r="CG9" s="29"/>
      <c r="CH9" s="29"/>
      <c r="CI9" s="29"/>
      <c r="CJ9" s="29"/>
      <c r="CK9" s="30"/>
      <c r="CL9" s="28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288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>
        <v>1483</v>
      </c>
      <c r="AA10" s="29">
        <v>3</v>
      </c>
      <c r="AB10" s="29">
        <v>2</v>
      </c>
      <c r="AC10" s="29">
        <v>161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30"/>
      <c r="BX10" s="28"/>
      <c r="BY10" s="30"/>
      <c r="BZ10" s="29"/>
      <c r="CA10" s="30"/>
      <c r="CB10" s="29"/>
      <c r="CC10" s="30"/>
      <c r="CD10" s="28"/>
      <c r="CE10" s="29"/>
      <c r="CF10" s="29"/>
      <c r="CG10" s="29"/>
      <c r="CH10" s="29"/>
      <c r="CI10" s="29"/>
      <c r="CJ10" s="29"/>
      <c r="CK10" s="30"/>
      <c r="CL10" s="28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1483</v>
      </c>
      <c r="EI10" s="18">
        <f t="shared" si="4"/>
        <v>161</v>
      </c>
      <c r="EJ10" s="19">
        <f t="shared" si="5"/>
        <v>27.633540372670808</v>
      </c>
      <c r="EK10" s="20">
        <f t="shared" si="9"/>
        <v>494.33333333333331</v>
      </c>
      <c r="EL10" s="20">
        <f t="shared" si="10"/>
        <v>161</v>
      </c>
      <c r="EM10" s="20">
        <f t="shared" si="11"/>
        <v>53.666666666666664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303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1002</v>
      </c>
      <c r="AG11" s="29">
        <v>2</v>
      </c>
      <c r="AH11" s="29">
        <v>2</v>
      </c>
      <c r="AI11" s="29">
        <v>59</v>
      </c>
      <c r="AJ11" s="29">
        <v>2</v>
      </c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1</v>
      </c>
      <c r="EF11" s="18">
        <f t="shared" si="1"/>
        <v>2</v>
      </c>
      <c r="EG11" s="18">
        <f t="shared" si="2"/>
        <v>2</v>
      </c>
      <c r="EH11" s="18">
        <f t="shared" si="3"/>
        <v>1002</v>
      </c>
      <c r="EI11" s="18">
        <f t="shared" si="4"/>
        <v>59</v>
      </c>
      <c r="EJ11" s="19">
        <f t="shared" si="5"/>
        <v>50.949152542372879</v>
      </c>
      <c r="EK11" s="20">
        <f t="shared" si="9"/>
        <v>501</v>
      </c>
      <c r="EL11" s="20">
        <f t="shared" si="10"/>
        <v>59</v>
      </c>
      <c r="EM11" s="20">
        <f t="shared" si="11"/>
        <v>29.5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x14ac:dyDescent="0.2">
      <c r="A12" s="37" t="s">
        <v>319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>
        <v>726</v>
      </c>
      <c r="AS12" s="29">
        <v>2</v>
      </c>
      <c r="AT12" s="29">
        <v>0</v>
      </c>
      <c r="AU12" s="29">
        <v>54</v>
      </c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726</v>
      </c>
      <c r="EI12" s="18">
        <f t="shared" si="4"/>
        <v>54</v>
      </c>
      <c r="EJ12" s="19">
        <f t="shared" si="5"/>
        <v>40.333333333333336</v>
      </c>
      <c r="EK12" s="20">
        <f t="shared" si="9"/>
        <v>363</v>
      </c>
      <c r="EL12" s="20">
        <f t="shared" si="10"/>
        <v>54</v>
      </c>
      <c r="EM12" s="20">
        <f t="shared" si="11"/>
        <v>27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339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>
        <v>1401</v>
      </c>
      <c r="BE13" s="29">
        <v>3</v>
      </c>
      <c r="BF13" s="29">
        <v>1</v>
      </c>
      <c r="BG13" s="29">
        <v>81</v>
      </c>
      <c r="BH13" s="29">
        <v>2</v>
      </c>
      <c r="BI13" s="30"/>
      <c r="BJ13" s="28">
        <v>1002</v>
      </c>
      <c r="BK13" s="29">
        <v>2</v>
      </c>
      <c r="BL13" s="29">
        <v>2</v>
      </c>
      <c r="BM13" s="29">
        <v>57</v>
      </c>
      <c r="BN13" s="29">
        <v>2</v>
      </c>
      <c r="BO13" s="30">
        <v>1</v>
      </c>
      <c r="BP13" s="28">
        <v>1486</v>
      </c>
      <c r="BQ13" s="29">
        <v>3</v>
      </c>
      <c r="BR13" s="29">
        <v>1</v>
      </c>
      <c r="BS13" s="29">
        <v>84</v>
      </c>
      <c r="BT13" s="29">
        <v>5</v>
      </c>
      <c r="BU13" s="30"/>
      <c r="BV13" s="29">
        <v>1449</v>
      </c>
      <c r="BW13" s="29">
        <v>3</v>
      </c>
      <c r="BX13" s="29">
        <v>2</v>
      </c>
      <c r="BY13" s="30">
        <v>98</v>
      </c>
      <c r="BZ13" s="28">
        <v>1</v>
      </c>
      <c r="CA13" s="30"/>
      <c r="CB13" s="28"/>
      <c r="CC13" s="29"/>
      <c r="CD13" s="29"/>
      <c r="CE13" s="29"/>
      <c r="CF13" s="29"/>
      <c r="CG13" s="30"/>
      <c r="CH13" s="29">
        <v>1376</v>
      </c>
      <c r="CI13" s="30">
        <v>3</v>
      </c>
      <c r="CJ13" s="28">
        <v>1</v>
      </c>
      <c r="CK13" s="29">
        <v>82</v>
      </c>
      <c r="CL13" s="29">
        <v>2</v>
      </c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5</v>
      </c>
      <c r="EE13" s="18">
        <f t="shared" si="0"/>
        <v>2</v>
      </c>
      <c r="EF13" s="18">
        <f t="shared" si="1"/>
        <v>14</v>
      </c>
      <c r="EG13" s="18">
        <f t="shared" si="2"/>
        <v>7</v>
      </c>
      <c r="EH13" s="18">
        <f t="shared" si="3"/>
        <v>6714</v>
      </c>
      <c r="EI13" s="18">
        <f t="shared" si="4"/>
        <v>402</v>
      </c>
      <c r="EJ13" s="19">
        <f t="shared" si="5"/>
        <v>50.104477611940297</v>
      </c>
      <c r="EK13" s="20">
        <f t="shared" si="9"/>
        <v>479.57142857142856</v>
      </c>
      <c r="EL13" s="20">
        <f t="shared" si="10"/>
        <v>80.400000000000006</v>
      </c>
      <c r="EM13" s="20">
        <f t="shared" si="11"/>
        <v>28.714285714285715</v>
      </c>
      <c r="EN13" s="20">
        <f t="shared" si="6"/>
        <v>12</v>
      </c>
      <c r="EO13" s="20">
        <f t="shared" si="7"/>
        <v>2.4</v>
      </c>
      <c r="EP13" s="18">
        <f t="shared" si="12"/>
        <v>1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1</v>
      </c>
      <c r="CL17" s="5">
        <f>IF(CK3=0,1,0)</f>
        <v>0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1</v>
      </c>
      <c r="CL18" s="5">
        <f t="shared" ref="CL18:CL28" si="63">IF(CK4=0,1,0)</f>
        <v>0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1</v>
      </c>
      <c r="CL19" s="5">
        <f t="shared" si="63"/>
        <v>0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1</v>
      </c>
      <c r="CL20" s="5">
        <f t="shared" si="63"/>
        <v>0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1</v>
      </c>
      <c r="CL22" s="5">
        <f t="shared" si="63"/>
        <v>0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1</v>
      </c>
      <c r="BT27" s="5">
        <f t="shared" si="57"/>
        <v>0</v>
      </c>
      <c r="BU27" s="5">
        <f t="shared" si="58"/>
        <v>0</v>
      </c>
      <c r="BV27" s="5">
        <f t="shared" si="25"/>
        <v>1</v>
      </c>
      <c r="BZ27" s="5">
        <f t="shared" si="59"/>
        <v>0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1</v>
      </c>
      <c r="CL27" s="5">
        <f t="shared" si="63"/>
        <v>0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1</v>
      </c>
      <c r="BQ29" s="14"/>
      <c r="BR29" s="14"/>
      <c r="BS29" s="14"/>
      <c r="BT29" s="14"/>
      <c r="BU29" s="14"/>
      <c r="BV29" s="14">
        <f>IF(BX3=2,1,0)</f>
        <v>1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1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1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1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1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1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1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1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1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2</v>
      </c>
      <c r="AR41" s="5">
        <f>SUM(AR29:AR40)</f>
        <v>2</v>
      </c>
      <c r="AX41" s="5">
        <f>SUM(AX29:AX40)</f>
        <v>0</v>
      </c>
      <c r="BD41" s="5">
        <f>SUM(BD29:BD40)</f>
        <v>2</v>
      </c>
      <c r="BJ41" s="5">
        <f>SUM(BJ29:BJ40)</f>
        <v>4</v>
      </c>
      <c r="BP41" s="5">
        <f>SUM(BP29:BP40)</f>
        <v>3</v>
      </c>
      <c r="BV41" s="5">
        <f>SUM(BV29:BV40)</f>
        <v>3</v>
      </c>
      <c r="CB41" s="5">
        <f>SUM(CB29:CB40)</f>
        <v>0</v>
      </c>
      <c r="CH41" s="5">
        <f>SUM(CH29:CH40)</f>
        <v>2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0</v>
      </c>
      <c r="AL42" s="5">
        <v>2</v>
      </c>
      <c r="AR42" s="5">
        <v>1</v>
      </c>
      <c r="AX42" s="5">
        <v>2</v>
      </c>
      <c r="BD42" s="5">
        <v>0</v>
      </c>
      <c r="BJ42" s="5">
        <v>1</v>
      </c>
      <c r="BP42" s="5">
        <v>2</v>
      </c>
      <c r="BX42" s="5">
        <v>1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BV1" activePane="topRight" state="frozen"/>
      <selection pane="topRight" activeCell="CH3" sqref="CH3:CK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79" t="s">
        <v>22</v>
      </c>
      <c r="C1" s="179"/>
      <c r="D1" s="179"/>
      <c r="E1" s="179"/>
      <c r="F1" s="179"/>
      <c r="G1" s="179"/>
      <c r="H1" s="179" t="s">
        <v>23</v>
      </c>
      <c r="I1" s="179"/>
      <c r="J1" s="179"/>
      <c r="K1" s="179"/>
      <c r="L1" s="179"/>
      <c r="M1" s="179"/>
      <c r="N1" s="179" t="s">
        <v>24</v>
      </c>
      <c r="O1" s="179"/>
      <c r="P1" s="179"/>
      <c r="Q1" s="179"/>
      <c r="R1" s="179"/>
      <c r="S1" s="179"/>
      <c r="T1" s="179" t="s">
        <v>25</v>
      </c>
      <c r="U1" s="179"/>
      <c r="V1" s="179"/>
      <c r="W1" s="179"/>
      <c r="X1" s="179"/>
      <c r="Y1" s="179"/>
      <c r="Z1" s="179" t="s">
        <v>26</v>
      </c>
      <c r="AA1" s="179"/>
      <c r="AB1" s="179"/>
      <c r="AC1" s="179"/>
      <c r="AD1" s="179"/>
      <c r="AE1" s="179"/>
      <c r="AF1" s="179" t="s">
        <v>27</v>
      </c>
      <c r="AG1" s="179"/>
      <c r="AH1" s="179"/>
      <c r="AI1" s="179"/>
      <c r="AJ1" s="179"/>
      <c r="AK1" s="179"/>
      <c r="AL1" s="179" t="s">
        <v>28</v>
      </c>
      <c r="AM1" s="179"/>
      <c r="AN1" s="179"/>
      <c r="AO1" s="179"/>
      <c r="AP1" s="179"/>
      <c r="AQ1" s="179"/>
      <c r="AR1" s="179" t="s">
        <v>29</v>
      </c>
      <c r="AS1" s="179"/>
      <c r="AT1" s="179"/>
      <c r="AU1" s="179"/>
      <c r="AV1" s="179"/>
      <c r="AW1" s="179"/>
      <c r="AX1" s="179" t="s">
        <v>30</v>
      </c>
      <c r="AY1" s="179"/>
      <c r="AZ1" s="179"/>
      <c r="BA1" s="179"/>
      <c r="BB1" s="179"/>
      <c r="BC1" s="179"/>
      <c r="BD1" s="179" t="s">
        <v>31</v>
      </c>
      <c r="BE1" s="179"/>
      <c r="BF1" s="179"/>
      <c r="BG1" s="179"/>
      <c r="BH1" s="179"/>
      <c r="BI1" s="179"/>
      <c r="BJ1" s="179" t="s">
        <v>32</v>
      </c>
      <c r="BK1" s="179"/>
      <c r="BL1" s="179"/>
      <c r="BM1" s="179"/>
      <c r="BN1" s="179"/>
      <c r="BO1" s="179"/>
      <c r="BP1" s="179" t="s">
        <v>33</v>
      </c>
      <c r="BQ1" s="179"/>
      <c r="BR1" s="179"/>
      <c r="BS1" s="179"/>
      <c r="BT1" s="179"/>
      <c r="BU1" s="179"/>
      <c r="BV1" s="179" t="s">
        <v>34</v>
      </c>
      <c r="BW1" s="179"/>
      <c r="BX1" s="179"/>
      <c r="BY1" s="179"/>
      <c r="BZ1" s="179"/>
      <c r="CA1" s="179"/>
      <c r="CB1" s="179" t="s">
        <v>35</v>
      </c>
      <c r="CC1" s="179"/>
      <c r="CD1" s="179"/>
      <c r="CE1" s="179"/>
      <c r="CF1" s="179"/>
      <c r="CG1" s="179"/>
      <c r="CH1" s="179" t="s">
        <v>36</v>
      </c>
      <c r="CI1" s="179"/>
      <c r="CJ1" s="179"/>
      <c r="CK1" s="179"/>
      <c r="CL1" s="179"/>
      <c r="CM1" s="179"/>
      <c r="CN1" s="179" t="s">
        <v>37</v>
      </c>
      <c r="CO1" s="179"/>
      <c r="CP1" s="179"/>
      <c r="CQ1" s="179"/>
      <c r="CR1" s="179"/>
      <c r="CS1" s="179"/>
      <c r="CT1" s="179" t="s">
        <v>38</v>
      </c>
      <c r="CU1" s="179"/>
      <c r="CV1" s="179"/>
      <c r="CW1" s="179"/>
      <c r="CX1" s="179"/>
      <c r="CY1" s="179"/>
      <c r="CZ1" s="179" t="s">
        <v>39</v>
      </c>
      <c r="DA1" s="179"/>
      <c r="DB1" s="179"/>
      <c r="DC1" s="179"/>
      <c r="DD1" s="179"/>
      <c r="DE1" s="179"/>
      <c r="DF1" s="179" t="s">
        <v>40</v>
      </c>
      <c r="DG1" s="179"/>
      <c r="DH1" s="179"/>
      <c r="DI1" s="179"/>
      <c r="DJ1" s="179"/>
      <c r="DK1" s="179"/>
      <c r="DL1" s="179" t="s">
        <v>41</v>
      </c>
      <c r="DM1" s="179"/>
      <c r="DN1" s="179"/>
      <c r="DO1" s="179"/>
      <c r="DP1" s="179"/>
      <c r="DQ1" s="179"/>
      <c r="DR1" s="179" t="s">
        <v>42</v>
      </c>
      <c r="DS1" s="179"/>
      <c r="DT1" s="179"/>
      <c r="DU1" s="179"/>
      <c r="DV1" s="179"/>
      <c r="DW1" s="179"/>
      <c r="DX1" s="179" t="s">
        <v>43</v>
      </c>
      <c r="DY1" s="179"/>
      <c r="DZ1" s="179"/>
      <c r="EA1" s="179"/>
      <c r="EB1" s="179"/>
      <c r="EC1" s="17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>
        <v>879</v>
      </c>
      <c r="AA3" s="26">
        <v>2</v>
      </c>
      <c r="AB3" s="26">
        <v>0</v>
      </c>
      <c r="AC3" s="26">
        <v>54</v>
      </c>
      <c r="AD3" s="26">
        <v>2</v>
      </c>
      <c r="AE3" s="25"/>
      <c r="AF3" s="24"/>
      <c r="AG3" s="26"/>
      <c r="AH3" s="26"/>
      <c r="AI3" s="26"/>
      <c r="AJ3" s="26"/>
      <c r="AK3" s="25"/>
      <c r="AL3" s="24">
        <v>1465</v>
      </c>
      <c r="AM3" s="26">
        <v>3</v>
      </c>
      <c r="AN3" s="26">
        <v>1</v>
      </c>
      <c r="AO3" s="26">
        <v>93</v>
      </c>
      <c r="AP3" s="26">
        <v>3</v>
      </c>
      <c r="AQ3" s="25"/>
      <c r="AR3" s="24">
        <v>974</v>
      </c>
      <c r="AS3" s="26">
        <v>2</v>
      </c>
      <c r="AT3" s="26">
        <v>0</v>
      </c>
      <c r="AU3" s="26">
        <v>57</v>
      </c>
      <c r="AV3" s="26">
        <v>6</v>
      </c>
      <c r="AW3" s="25"/>
      <c r="AX3" s="24">
        <v>802</v>
      </c>
      <c r="AY3" s="26">
        <v>2</v>
      </c>
      <c r="AZ3" s="26">
        <v>0</v>
      </c>
      <c r="BA3" s="26">
        <v>46</v>
      </c>
      <c r="BB3" s="26">
        <v>3</v>
      </c>
      <c r="BC3" s="25"/>
      <c r="BD3" s="24">
        <v>850</v>
      </c>
      <c r="BE3" s="26">
        <v>2</v>
      </c>
      <c r="BF3" s="26">
        <v>0</v>
      </c>
      <c r="BG3" s="26">
        <v>51</v>
      </c>
      <c r="BH3" s="26">
        <v>1</v>
      </c>
      <c r="BI3" s="25"/>
      <c r="BJ3" s="24">
        <v>1475</v>
      </c>
      <c r="BK3" s="26">
        <v>3</v>
      </c>
      <c r="BL3" s="26">
        <v>1</v>
      </c>
      <c r="BM3" s="26">
        <v>89</v>
      </c>
      <c r="BN3" s="26">
        <v>4</v>
      </c>
      <c r="BO3" s="25"/>
      <c r="BP3" s="24">
        <v>946</v>
      </c>
      <c r="BQ3" s="26">
        <v>2</v>
      </c>
      <c r="BR3" s="26">
        <v>0</v>
      </c>
      <c r="BS3" s="26">
        <v>39</v>
      </c>
      <c r="BT3" s="26">
        <v>4</v>
      </c>
      <c r="BU3" s="25"/>
      <c r="BV3" s="26">
        <v>1435</v>
      </c>
      <c r="BW3" s="26">
        <v>3</v>
      </c>
      <c r="BX3" s="26">
        <v>1</v>
      </c>
      <c r="BY3" s="25">
        <v>81</v>
      </c>
      <c r="BZ3" s="24">
        <v>5</v>
      </c>
      <c r="CA3" s="25"/>
      <c r="CB3" s="26">
        <v>1402</v>
      </c>
      <c r="CC3" s="25">
        <v>3</v>
      </c>
      <c r="CD3" s="24">
        <v>2</v>
      </c>
      <c r="CE3" s="26">
        <v>66</v>
      </c>
      <c r="CF3" s="26">
        <v>5</v>
      </c>
      <c r="CG3" s="26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13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32</v>
      </c>
      <c r="EG3" s="18">
        <f t="shared" ref="EG3:EG14" si="2">SUM(D3+J3+P3+V3+AB3+AH3+AN3+AT3+AZ3+BF3+BL3+BR3+BX3+CD3+CJ3+CP3+CV3+DB3+DH3+DN3+DT3+DZ3)</f>
        <v>8</v>
      </c>
      <c r="EH3" s="18">
        <f t="shared" ref="EH3:EH14" si="3">SUM(B3+H3+N3+T3+Z3+AF3+AL3+AR3+AX3+BD3+BJ3+BP3+BV3+CB3+CH3+CN3+CT3+CZ3+DF3+DL3+DR3+DX3)</f>
        <v>14483</v>
      </c>
      <c r="EI3" s="18">
        <f t="shared" ref="EI3:EI14" si="4">SUM(E3+K3+Q3+W3+AC3+AI3+AO3+AU3+BA3+BG3+BM3+BS3+BY3+CE3+CK3+CQ3+CW3+DC3+DI3+DO3+DU3+EA3)</f>
        <v>898</v>
      </c>
      <c r="EJ3" s="19">
        <f t="shared" ref="EJ3:EJ14" si="5">IF(EH3=0,0,(SUM(EH3/EI3)*3))</f>
        <v>48.384187082405347</v>
      </c>
      <c r="EK3" s="20">
        <f>IF(EF3=0,0,(SUM(EH3/EF3)))</f>
        <v>452.59375</v>
      </c>
      <c r="EL3" s="20">
        <f>IF(ED3=0,0,SUM(EI3/ED3))</f>
        <v>69.07692307692308</v>
      </c>
      <c r="EM3" s="20">
        <f>IF(EF3=0,0,SUM(EI3/EF3))</f>
        <v>28.0625</v>
      </c>
      <c r="EN3" s="20">
        <f t="shared" ref="EN3:EN14" si="6">SUM(F3+L3+R3+X3+AD3+AJ3+AP3+AV3+BB3+BH3+BN3+BT3+BZ3+CF3+CL3+CR3+CX3+DD3+DJ3+DP3+DV3+EB3)</f>
        <v>43</v>
      </c>
      <c r="EO3" s="20">
        <f t="shared" ref="EO3:EO14" si="7">IF(ED3=0,0,(SUM(EN3/ED3)))</f>
        <v>3.3076923076923075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>
        <v>1403</v>
      </c>
      <c r="AA4" s="29">
        <v>3</v>
      </c>
      <c r="AB4" s="29">
        <v>1</v>
      </c>
      <c r="AC4" s="29">
        <v>84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>
        <v>1</v>
      </c>
      <c r="AQ4" s="30"/>
      <c r="AR4" s="28">
        <v>708</v>
      </c>
      <c r="AS4" s="29">
        <v>2</v>
      </c>
      <c r="AT4" s="29">
        <v>0</v>
      </c>
      <c r="AU4" s="29">
        <v>48</v>
      </c>
      <c r="AV4" s="29">
        <v>1</v>
      </c>
      <c r="AW4" s="30"/>
      <c r="AX4" s="28">
        <v>869</v>
      </c>
      <c r="AY4" s="29">
        <v>2</v>
      </c>
      <c r="AZ4" s="29">
        <v>0</v>
      </c>
      <c r="BA4" s="29">
        <v>63</v>
      </c>
      <c r="BB4" s="29">
        <v>1</v>
      </c>
      <c r="BC4" s="30"/>
      <c r="BD4" s="28">
        <v>1391</v>
      </c>
      <c r="BE4" s="29">
        <v>3</v>
      </c>
      <c r="BF4" s="29">
        <v>1</v>
      </c>
      <c r="BG4" s="29">
        <v>83</v>
      </c>
      <c r="BH4" s="29">
        <v>1</v>
      </c>
      <c r="BI4" s="30"/>
      <c r="BJ4" s="28"/>
      <c r="BK4" s="29"/>
      <c r="BL4" s="29"/>
      <c r="BM4" s="29"/>
      <c r="BN4" s="29"/>
      <c r="BO4" s="30"/>
      <c r="BP4" s="28">
        <v>1397</v>
      </c>
      <c r="BQ4" s="29">
        <v>3</v>
      </c>
      <c r="BR4" s="29">
        <v>2</v>
      </c>
      <c r="BS4" s="29">
        <v>81</v>
      </c>
      <c r="BT4" s="29">
        <v>4</v>
      </c>
      <c r="BU4" s="30"/>
      <c r="BV4" s="29">
        <v>1501</v>
      </c>
      <c r="BW4" s="30">
        <v>3</v>
      </c>
      <c r="BX4" s="28">
        <v>2</v>
      </c>
      <c r="BY4" s="30">
        <v>92</v>
      </c>
      <c r="BZ4" s="28">
        <v>5</v>
      </c>
      <c r="CA4" s="30"/>
      <c r="CB4" s="29">
        <v>1002</v>
      </c>
      <c r="CC4" s="30">
        <v>2</v>
      </c>
      <c r="CD4" s="28">
        <v>2</v>
      </c>
      <c r="CE4" s="29">
        <v>69</v>
      </c>
      <c r="CF4" s="29">
        <v>1</v>
      </c>
      <c r="CG4" s="29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11</v>
      </c>
      <c r="EE4" s="18">
        <f t="shared" si="0"/>
        <v>5</v>
      </c>
      <c r="EF4" s="18">
        <f t="shared" si="1"/>
        <v>27</v>
      </c>
      <c r="EG4" s="18">
        <f t="shared" si="2"/>
        <v>13</v>
      </c>
      <c r="EH4" s="18">
        <f t="shared" si="3"/>
        <v>12584</v>
      </c>
      <c r="EI4" s="18">
        <f t="shared" si="4"/>
        <v>778</v>
      </c>
      <c r="EJ4" s="19">
        <f t="shared" si="5"/>
        <v>48.524421593830333</v>
      </c>
      <c r="EK4" s="20">
        <f t="shared" ref="EK4:EK14" si="9">IF(EF4=0,0,(SUM(EH4/EF4)))</f>
        <v>466.07407407407408</v>
      </c>
      <c r="EL4" s="20">
        <f t="shared" ref="EL4:EL14" si="10">IF(ED4=0,0,SUM(EI4/ED4))</f>
        <v>70.727272727272734</v>
      </c>
      <c r="EM4" s="20">
        <f t="shared" ref="EM4:EM14" si="11">IF(EF4=0,0,SUM(EI4/EF4))</f>
        <v>28.814814814814813</v>
      </c>
      <c r="EN4" s="20">
        <f t="shared" si="6"/>
        <v>24</v>
      </c>
      <c r="EO4" s="20">
        <f t="shared" si="7"/>
        <v>2.1818181818181817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>
        <v>846</v>
      </c>
      <c r="AM5" s="29">
        <v>2</v>
      </c>
      <c r="AN5" s="29">
        <v>0</v>
      </c>
      <c r="AO5" s="29">
        <v>66</v>
      </c>
      <c r="AP5" s="29">
        <v>2</v>
      </c>
      <c r="AQ5" s="30"/>
      <c r="AR5" s="28">
        <v>794</v>
      </c>
      <c r="AS5" s="29">
        <v>2</v>
      </c>
      <c r="AT5" s="29">
        <v>0</v>
      </c>
      <c r="AU5" s="29">
        <v>48</v>
      </c>
      <c r="AV5" s="29">
        <v>1</v>
      </c>
      <c r="AW5" s="30"/>
      <c r="AX5" s="28"/>
      <c r="AY5" s="29"/>
      <c r="AZ5" s="29"/>
      <c r="BA5" s="29"/>
      <c r="BB5" s="29"/>
      <c r="BC5" s="30"/>
      <c r="BD5" s="28">
        <v>1485</v>
      </c>
      <c r="BE5" s="29">
        <v>3</v>
      </c>
      <c r="BF5" s="29">
        <v>1</v>
      </c>
      <c r="BG5" s="29">
        <v>96</v>
      </c>
      <c r="BH5" s="29">
        <v>2</v>
      </c>
      <c r="BI5" s="30"/>
      <c r="BJ5" s="28">
        <v>1002</v>
      </c>
      <c r="BK5" s="29">
        <v>2</v>
      </c>
      <c r="BL5" s="29">
        <v>2</v>
      </c>
      <c r="BM5" s="29">
        <v>66</v>
      </c>
      <c r="BN5" s="29"/>
      <c r="BO5" s="30"/>
      <c r="BP5" s="28"/>
      <c r="BQ5" s="29"/>
      <c r="BR5" s="29"/>
      <c r="BS5" s="29"/>
      <c r="BT5" s="29"/>
      <c r="BU5" s="30"/>
      <c r="BV5" s="29"/>
      <c r="BW5" s="30"/>
      <c r="BX5" s="28"/>
      <c r="BY5" s="30"/>
      <c r="BZ5" s="28"/>
      <c r="CA5" s="30"/>
      <c r="CB5" s="29"/>
      <c r="CC5" s="30"/>
      <c r="CD5" s="28"/>
      <c r="CE5" s="29"/>
      <c r="CF5" s="29"/>
      <c r="CG5" s="29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2</v>
      </c>
      <c r="EF5" s="18">
        <f t="shared" si="1"/>
        <v>13</v>
      </c>
      <c r="EG5" s="18">
        <f t="shared" si="2"/>
        <v>5</v>
      </c>
      <c r="EH5" s="18">
        <f t="shared" si="3"/>
        <v>5843</v>
      </c>
      <c r="EI5" s="18">
        <f t="shared" si="4"/>
        <v>417</v>
      </c>
      <c r="EJ5" s="19">
        <f t="shared" si="5"/>
        <v>42.035971223021583</v>
      </c>
      <c r="EK5" s="20">
        <f t="shared" si="9"/>
        <v>449.46153846153845</v>
      </c>
      <c r="EL5" s="20">
        <f t="shared" si="10"/>
        <v>69.5</v>
      </c>
      <c r="EM5" s="20">
        <f t="shared" si="11"/>
        <v>32.07692307692308</v>
      </c>
      <c r="EN5" s="20">
        <f t="shared" si="6"/>
        <v>7</v>
      </c>
      <c r="EO5" s="20">
        <f t="shared" si="7"/>
        <v>1.1666666666666667</v>
      </c>
      <c r="EP5" s="18">
        <f t="shared" si="12"/>
        <v>0</v>
      </c>
    </row>
    <row r="6" spans="1:146" x14ac:dyDescent="0.2">
      <c r="A6" s="37" t="s">
        <v>204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30"/>
      <c r="BX6" s="28"/>
      <c r="BY6" s="30"/>
      <c r="BZ6" s="28"/>
      <c r="CA6" s="30"/>
      <c r="CB6" s="29"/>
      <c r="CC6" s="30"/>
      <c r="CD6" s="28"/>
      <c r="CE6" s="29"/>
      <c r="CF6" s="29"/>
      <c r="CG6" s="29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>
        <v>1401</v>
      </c>
      <c r="AA7" s="29">
        <v>3</v>
      </c>
      <c r="AB7" s="29">
        <v>1</v>
      </c>
      <c r="AC7" s="29">
        <v>77</v>
      </c>
      <c r="AD7" s="29">
        <v>5</v>
      </c>
      <c r="AE7" s="30"/>
      <c r="AF7" s="28"/>
      <c r="AG7" s="29"/>
      <c r="AH7" s="29"/>
      <c r="AI7" s="29"/>
      <c r="AJ7" s="29"/>
      <c r="AK7" s="30"/>
      <c r="AL7" s="28">
        <v>1500</v>
      </c>
      <c r="AM7" s="29">
        <v>3</v>
      </c>
      <c r="AN7" s="29">
        <v>2</v>
      </c>
      <c r="AO7" s="29">
        <v>85</v>
      </c>
      <c r="AP7" s="29">
        <v>1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>
        <v>1487</v>
      </c>
      <c r="BE7" s="29">
        <v>3</v>
      </c>
      <c r="BF7" s="29">
        <v>2</v>
      </c>
      <c r="BG7" s="29">
        <v>87</v>
      </c>
      <c r="BH7" s="29">
        <v>5</v>
      </c>
      <c r="BI7" s="30"/>
      <c r="BJ7" s="28"/>
      <c r="BK7" s="29"/>
      <c r="BL7" s="29"/>
      <c r="BM7" s="29"/>
      <c r="BN7" s="29"/>
      <c r="BO7" s="30"/>
      <c r="BP7" s="28">
        <v>1374</v>
      </c>
      <c r="BQ7" s="29">
        <v>3</v>
      </c>
      <c r="BR7" s="29">
        <v>2</v>
      </c>
      <c r="BS7" s="29">
        <v>83</v>
      </c>
      <c r="BT7" s="29">
        <v>2</v>
      </c>
      <c r="BU7" s="30"/>
      <c r="BV7" s="29">
        <v>1293</v>
      </c>
      <c r="BW7" s="30">
        <v>3</v>
      </c>
      <c r="BX7" s="28">
        <v>1</v>
      </c>
      <c r="BY7" s="30">
        <v>81</v>
      </c>
      <c r="BZ7" s="28">
        <v>3</v>
      </c>
      <c r="CA7" s="30"/>
      <c r="CB7" s="29"/>
      <c r="CC7" s="30"/>
      <c r="CD7" s="28"/>
      <c r="CE7" s="29"/>
      <c r="CF7" s="29"/>
      <c r="CG7" s="29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9</v>
      </c>
      <c r="EE7" s="18">
        <f t="shared" si="0"/>
        <v>6</v>
      </c>
      <c r="EF7" s="18">
        <f t="shared" si="1"/>
        <v>25</v>
      </c>
      <c r="EG7" s="18">
        <f t="shared" si="2"/>
        <v>15</v>
      </c>
      <c r="EH7" s="18">
        <f t="shared" si="3"/>
        <v>12040</v>
      </c>
      <c r="EI7" s="18">
        <f t="shared" si="4"/>
        <v>712</v>
      </c>
      <c r="EJ7" s="19">
        <f t="shared" si="5"/>
        <v>50.730337078651687</v>
      </c>
      <c r="EK7" s="20">
        <f t="shared" si="9"/>
        <v>481.6</v>
      </c>
      <c r="EL7" s="20">
        <f t="shared" si="10"/>
        <v>79.111111111111114</v>
      </c>
      <c r="EM7" s="20">
        <f t="shared" si="11"/>
        <v>28.48</v>
      </c>
      <c r="EN7" s="20">
        <f t="shared" si="6"/>
        <v>31</v>
      </c>
      <c r="EO7" s="20">
        <f t="shared" si="7"/>
        <v>3.4444444444444446</v>
      </c>
      <c r="EP7" s="18">
        <f t="shared" si="12"/>
        <v>0</v>
      </c>
    </row>
    <row r="8" spans="1:146" x14ac:dyDescent="0.2">
      <c r="A8" s="27" t="s">
        <v>205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>
        <v>1002</v>
      </c>
      <c r="AM8" s="29">
        <v>2</v>
      </c>
      <c r="AN8" s="29">
        <v>2</v>
      </c>
      <c r="AO8" s="29">
        <v>60</v>
      </c>
      <c r="AP8" s="29">
        <v>2</v>
      </c>
      <c r="AQ8" s="30"/>
      <c r="AR8" s="28">
        <v>915</v>
      </c>
      <c r="AS8" s="29">
        <v>2</v>
      </c>
      <c r="AT8" s="29">
        <v>0</v>
      </c>
      <c r="AU8" s="29">
        <v>69</v>
      </c>
      <c r="AV8" s="29">
        <v>1</v>
      </c>
      <c r="AW8" s="30"/>
      <c r="AX8" s="28">
        <v>1381</v>
      </c>
      <c r="AY8" s="29">
        <v>3</v>
      </c>
      <c r="AZ8" s="29">
        <v>2</v>
      </c>
      <c r="BA8" s="29">
        <v>90</v>
      </c>
      <c r="BB8" s="29">
        <v>1</v>
      </c>
      <c r="BC8" s="30"/>
      <c r="BD8" s="28">
        <v>902</v>
      </c>
      <c r="BE8" s="29">
        <v>2</v>
      </c>
      <c r="BF8" s="29">
        <v>0</v>
      </c>
      <c r="BG8" s="29">
        <v>54</v>
      </c>
      <c r="BH8" s="29">
        <v>2</v>
      </c>
      <c r="BI8" s="30"/>
      <c r="BJ8" s="28">
        <v>930</v>
      </c>
      <c r="BK8" s="29">
        <v>2</v>
      </c>
      <c r="BL8" s="29">
        <v>0</v>
      </c>
      <c r="BM8" s="29">
        <v>59</v>
      </c>
      <c r="BN8" s="29">
        <v>2</v>
      </c>
      <c r="BO8" s="30"/>
      <c r="BP8" s="28">
        <v>994</v>
      </c>
      <c r="BQ8" s="29">
        <v>2</v>
      </c>
      <c r="BR8" s="29">
        <v>0</v>
      </c>
      <c r="BS8" s="29">
        <v>93</v>
      </c>
      <c r="BT8" s="29">
        <v>4</v>
      </c>
      <c r="BU8" s="30"/>
      <c r="BV8" s="29">
        <v>1501</v>
      </c>
      <c r="BW8" s="30">
        <v>3</v>
      </c>
      <c r="BX8" s="28">
        <v>2</v>
      </c>
      <c r="BY8" s="30">
        <v>122</v>
      </c>
      <c r="BZ8" s="28">
        <v>3</v>
      </c>
      <c r="CA8" s="30"/>
      <c r="CB8" s="29">
        <v>966</v>
      </c>
      <c r="CC8" s="30">
        <v>2</v>
      </c>
      <c r="CD8" s="28">
        <v>0</v>
      </c>
      <c r="CE8" s="29">
        <v>81</v>
      </c>
      <c r="CF8" s="29">
        <v>1</v>
      </c>
      <c r="CG8" s="29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12</v>
      </c>
      <c r="EE8" s="18">
        <f t="shared" si="0"/>
        <v>6</v>
      </c>
      <c r="EF8" s="18">
        <f t="shared" si="1"/>
        <v>27</v>
      </c>
      <c r="EG8" s="18">
        <f t="shared" si="2"/>
        <v>12</v>
      </c>
      <c r="EH8" s="18">
        <f t="shared" si="3"/>
        <v>12897</v>
      </c>
      <c r="EI8" s="18">
        <f t="shared" si="4"/>
        <v>908</v>
      </c>
      <c r="EJ8" s="19">
        <f t="shared" si="5"/>
        <v>42.61123348017621</v>
      </c>
      <c r="EK8" s="20">
        <f t="shared" si="9"/>
        <v>477.66666666666669</v>
      </c>
      <c r="EL8" s="20">
        <f t="shared" si="10"/>
        <v>75.666666666666671</v>
      </c>
      <c r="EM8" s="20">
        <f t="shared" si="11"/>
        <v>33.629629629629626</v>
      </c>
      <c r="EN8" s="20">
        <f t="shared" si="6"/>
        <v>19</v>
      </c>
      <c r="EO8" s="20">
        <f t="shared" si="7"/>
        <v>1.5833333333333333</v>
      </c>
      <c r="EP8" s="18">
        <f t="shared" si="12"/>
        <v>0</v>
      </c>
    </row>
    <row r="9" spans="1:146" x14ac:dyDescent="0.2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>
        <v>676</v>
      </c>
      <c r="AA9" s="29">
        <v>2</v>
      </c>
      <c r="AB9" s="29">
        <v>0</v>
      </c>
      <c r="AC9" s="29">
        <v>51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30"/>
      <c r="BX9" s="28"/>
      <c r="BY9" s="30"/>
      <c r="BZ9" s="28"/>
      <c r="CA9" s="30"/>
      <c r="CB9" s="29"/>
      <c r="CC9" s="30"/>
      <c r="CD9" s="28"/>
      <c r="CE9" s="29"/>
      <c r="CF9" s="29"/>
      <c r="CG9" s="29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676</v>
      </c>
      <c r="EI9" s="18">
        <f t="shared" si="4"/>
        <v>51</v>
      </c>
      <c r="EJ9" s="19">
        <f t="shared" si="5"/>
        <v>39.764705882352942</v>
      </c>
      <c r="EK9" s="20">
        <f t="shared" si="9"/>
        <v>338</v>
      </c>
      <c r="EL9" s="20">
        <f t="shared" si="10"/>
        <v>51</v>
      </c>
      <c r="EM9" s="20">
        <f t="shared" si="11"/>
        <v>25.5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234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>
        <v>1002</v>
      </c>
      <c r="AM10" s="29">
        <v>2</v>
      </c>
      <c r="AN10" s="29">
        <v>2</v>
      </c>
      <c r="AO10" s="29">
        <v>76</v>
      </c>
      <c r="AP10" s="29"/>
      <c r="AQ10" s="30"/>
      <c r="AR10" s="28">
        <v>820</v>
      </c>
      <c r="AS10" s="29">
        <v>2</v>
      </c>
      <c r="AT10" s="29">
        <v>0</v>
      </c>
      <c r="AU10" s="29">
        <v>45</v>
      </c>
      <c r="AV10" s="29">
        <v>2</v>
      </c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>
        <v>735</v>
      </c>
      <c r="BK10" s="29">
        <v>2</v>
      </c>
      <c r="BL10" s="29">
        <v>0</v>
      </c>
      <c r="BM10" s="29">
        <v>54</v>
      </c>
      <c r="BN10" s="29"/>
      <c r="BO10" s="30"/>
      <c r="BP10" s="28"/>
      <c r="BQ10" s="29"/>
      <c r="BR10" s="29"/>
      <c r="BS10" s="29"/>
      <c r="BT10" s="29"/>
      <c r="BU10" s="30"/>
      <c r="BV10" s="29">
        <v>974</v>
      </c>
      <c r="BW10" s="30">
        <v>2</v>
      </c>
      <c r="BX10" s="28">
        <v>0</v>
      </c>
      <c r="BY10" s="30">
        <v>66</v>
      </c>
      <c r="BZ10" s="28">
        <v>1</v>
      </c>
      <c r="CA10" s="30"/>
      <c r="CB10" s="29"/>
      <c r="CC10" s="30"/>
      <c r="CD10" s="28"/>
      <c r="CE10" s="29"/>
      <c r="CF10" s="29"/>
      <c r="CG10" s="29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1</v>
      </c>
      <c r="EF10" s="18">
        <f t="shared" si="1"/>
        <v>11</v>
      </c>
      <c r="EG10" s="18">
        <f t="shared" si="2"/>
        <v>3</v>
      </c>
      <c r="EH10" s="18">
        <f t="shared" si="3"/>
        <v>4985</v>
      </c>
      <c r="EI10" s="18">
        <f t="shared" si="4"/>
        <v>341</v>
      </c>
      <c r="EJ10" s="19">
        <f t="shared" si="5"/>
        <v>43.856304985337246</v>
      </c>
      <c r="EK10" s="20">
        <f t="shared" si="9"/>
        <v>453.18181818181819</v>
      </c>
      <c r="EL10" s="20">
        <f t="shared" si="10"/>
        <v>68.2</v>
      </c>
      <c r="EM10" s="20">
        <f t="shared" si="11"/>
        <v>31</v>
      </c>
      <c r="EN10" s="20">
        <f t="shared" si="6"/>
        <v>5</v>
      </c>
      <c r="EO10" s="20">
        <f t="shared" si="7"/>
        <v>1</v>
      </c>
      <c r="EP10" s="18">
        <f t="shared" si="12"/>
        <v>0</v>
      </c>
    </row>
    <row r="11" spans="1:146" x14ac:dyDescent="0.2">
      <c r="A11" s="37" t="s">
        <v>253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>
        <v>891</v>
      </c>
      <c r="AY11" s="29">
        <v>2</v>
      </c>
      <c r="AZ11" s="29">
        <v>0</v>
      </c>
      <c r="BA11" s="29">
        <v>54</v>
      </c>
      <c r="BB11" s="29">
        <v>1</v>
      </c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>
        <v>1002</v>
      </c>
      <c r="CC11" s="30">
        <v>2</v>
      </c>
      <c r="CD11" s="28">
        <v>2</v>
      </c>
      <c r="CE11" s="29">
        <v>78</v>
      </c>
      <c r="CF11" s="29">
        <v>1</v>
      </c>
      <c r="CG11" s="29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1</v>
      </c>
      <c r="EF11" s="18">
        <f t="shared" si="1"/>
        <v>6</v>
      </c>
      <c r="EG11" s="18">
        <f t="shared" si="2"/>
        <v>2</v>
      </c>
      <c r="EH11" s="18">
        <f t="shared" si="3"/>
        <v>2786</v>
      </c>
      <c r="EI11" s="18">
        <f t="shared" si="4"/>
        <v>210</v>
      </c>
      <c r="EJ11" s="19">
        <f t="shared" si="5"/>
        <v>39.800000000000004</v>
      </c>
      <c r="EK11" s="20">
        <f t="shared" si="9"/>
        <v>464.33333333333331</v>
      </c>
      <c r="EL11" s="20">
        <f t="shared" si="10"/>
        <v>70</v>
      </c>
      <c r="EM11" s="20">
        <f t="shared" si="11"/>
        <v>35</v>
      </c>
      <c r="EN11" s="20">
        <f t="shared" si="6"/>
        <v>3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341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>
        <v>1490</v>
      </c>
      <c r="BK12" s="29">
        <v>3</v>
      </c>
      <c r="BL12" s="29">
        <v>1</v>
      </c>
      <c r="BM12" s="29">
        <v>90</v>
      </c>
      <c r="BN12" s="29">
        <v>3</v>
      </c>
      <c r="BO12" s="30"/>
      <c r="BP12" s="28">
        <v>878</v>
      </c>
      <c r="BQ12" s="29">
        <v>2</v>
      </c>
      <c r="BR12" s="29">
        <v>0</v>
      </c>
      <c r="BS12" s="29">
        <v>51</v>
      </c>
      <c r="BT12" s="29"/>
      <c r="BU12" s="30"/>
      <c r="BV12" s="29"/>
      <c r="BW12" s="29"/>
      <c r="BX12" s="29"/>
      <c r="BY12" s="30"/>
      <c r="BZ12" s="28"/>
      <c r="CA12" s="30"/>
      <c r="CB12" s="29">
        <v>797</v>
      </c>
      <c r="CC12" s="30">
        <v>2</v>
      </c>
      <c r="CD12" s="28">
        <v>0</v>
      </c>
      <c r="CE12" s="29">
        <v>48</v>
      </c>
      <c r="CF12" s="29">
        <v>1</v>
      </c>
      <c r="CG12" s="29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3</v>
      </c>
      <c r="EE12" s="18">
        <f t="shared" si="0"/>
        <v>0</v>
      </c>
      <c r="EF12" s="18">
        <f t="shared" si="1"/>
        <v>7</v>
      </c>
      <c r="EG12" s="18">
        <f t="shared" si="2"/>
        <v>1</v>
      </c>
      <c r="EH12" s="18">
        <f t="shared" si="3"/>
        <v>3165</v>
      </c>
      <c r="EI12" s="18">
        <f t="shared" si="4"/>
        <v>189</v>
      </c>
      <c r="EJ12" s="19">
        <f t="shared" si="5"/>
        <v>50.238095238095241</v>
      </c>
      <c r="EK12" s="20">
        <f t="shared" si="9"/>
        <v>452.14285714285717</v>
      </c>
      <c r="EL12" s="20">
        <f t="shared" si="10"/>
        <v>63</v>
      </c>
      <c r="EM12" s="20">
        <f t="shared" si="11"/>
        <v>27</v>
      </c>
      <c r="EN12" s="20">
        <f t="shared" si="6"/>
        <v>4</v>
      </c>
      <c r="EO12" s="20">
        <f t="shared" si="7"/>
        <v>1.3333333333333333</v>
      </c>
      <c r="EP12" s="18">
        <f t="shared" si="12"/>
        <v>0</v>
      </c>
    </row>
    <row r="13" spans="1:146" x14ac:dyDescent="0.2">
      <c r="A13" s="37" t="s">
        <v>274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>
        <v>1451</v>
      </c>
      <c r="AA13" s="29">
        <v>3</v>
      </c>
      <c r="AB13" s="29">
        <v>1</v>
      </c>
      <c r="AC13" s="29">
        <v>80</v>
      </c>
      <c r="AD13" s="29">
        <v>3</v>
      </c>
      <c r="AE13" s="30"/>
      <c r="AF13" s="28"/>
      <c r="AG13" s="29"/>
      <c r="AH13" s="29"/>
      <c r="AI13" s="29"/>
      <c r="AJ13" s="29"/>
      <c r="AK13" s="30"/>
      <c r="AL13" s="28">
        <v>1460</v>
      </c>
      <c r="AM13" s="29">
        <v>3</v>
      </c>
      <c r="AN13" s="29">
        <v>1</v>
      </c>
      <c r="AO13" s="29">
        <v>85</v>
      </c>
      <c r="AP13" s="29">
        <v>3</v>
      </c>
      <c r="AQ13" s="30"/>
      <c r="AR13" s="28"/>
      <c r="AS13" s="29"/>
      <c r="AT13" s="29"/>
      <c r="AU13" s="29"/>
      <c r="AV13" s="29"/>
      <c r="AW13" s="30"/>
      <c r="AX13" s="28">
        <v>1499</v>
      </c>
      <c r="AY13" s="29">
        <v>3</v>
      </c>
      <c r="AZ13" s="29">
        <v>2</v>
      </c>
      <c r="BA13" s="29">
        <v>102</v>
      </c>
      <c r="BB13" s="29">
        <v>1</v>
      </c>
      <c r="BC13" s="30"/>
      <c r="BD13" s="28">
        <v>1002</v>
      </c>
      <c r="BE13" s="29">
        <v>2</v>
      </c>
      <c r="BF13" s="29">
        <v>2</v>
      </c>
      <c r="BG13" s="29">
        <v>63</v>
      </c>
      <c r="BH13" s="29"/>
      <c r="BI13" s="30"/>
      <c r="BJ13" s="28">
        <v>1493</v>
      </c>
      <c r="BK13" s="29">
        <v>3</v>
      </c>
      <c r="BL13" s="29">
        <v>2</v>
      </c>
      <c r="BM13" s="29">
        <v>89</v>
      </c>
      <c r="BN13" s="29">
        <v>2</v>
      </c>
      <c r="BO13" s="30"/>
      <c r="BP13" s="28">
        <v>1002</v>
      </c>
      <c r="BQ13" s="29">
        <v>2</v>
      </c>
      <c r="BR13" s="29">
        <v>2</v>
      </c>
      <c r="BS13" s="29">
        <v>58</v>
      </c>
      <c r="BT13" s="29"/>
      <c r="BU13" s="30"/>
      <c r="BV13" s="29">
        <v>940</v>
      </c>
      <c r="BW13" s="29">
        <v>2</v>
      </c>
      <c r="BX13" s="29">
        <v>0</v>
      </c>
      <c r="BY13" s="30">
        <v>63</v>
      </c>
      <c r="BZ13" s="28">
        <v>1</v>
      </c>
      <c r="CA13" s="30"/>
      <c r="CB13" s="29">
        <v>926</v>
      </c>
      <c r="CC13" s="30">
        <v>2</v>
      </c>
      <c r="CD13" s="28">
        <v>0</v>
      </c>
      <c r="CE13" s="29">
        <v>63</v>
      </c>
      <c r="CF13" s="29">
        <v>3</v>
      </c>
      <c r="CG13" s="29">
        <v>1</v>
      </c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9</v>
      </c>
      <c r="EE13" s="18">
        <f t="shared" si="0"/>
        <v>4</v>
      </c>
      <c r="EF13" s="18">
        <f t="shared" si="1"/>
        <v>22</v>
      </c>
      <c r="EG13" s="18">
        <f t="shared" si="2"/>
        <v>10</v>
      </c>
      <c r="EH13" s="18">
        <f t="shared" si="3"/>
        <v>10561</v>
      </c>
      <c r="EI13" s="18">
        <f t="shared" si="4"/>
        <v>645</v>
      </c>
      <c r="EJ13" s="19">
        <f t="shared" si="5"/>
        <v>49.120930232558145</v>
      </c>
      <c r="EK13" s="20">
        <f t="shared" si="9"/>
        <v>480.04545454545456</v>
      </c>
      <c r="EL13" s="20">
        <f t="shared" si="10"/>
        <v>71.666666666666671</v>
      </c>
      <c r="EM13" s="20">
        <f t="shared" si="11"/>
        <v>29.318181818181817</v>
      </c>
      <c r="EN13" s="20">
        <f t="shared" si="6"/>
        <v>14</v>
      </c>
      <c r="EO13" s="20">
        <f t="shared" si="7"/>
        <v>1.5555555555555556</v>
      </c>
      <c r="EP13" s="18">
        <f t="shared" si="12"/>
        <v>1</v>
      </c>
    </row>
    <row r="14" spans="1:146" x14ac:dyDescent="0.2">
      <c r="A14" s="31" t="s">
        <v>275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>
        <v>1002</v>
      </c>
      <c r="AA14" s="34">
        <v>2</v>
      </c>
      <c r="AB14" s="34">
        <v>2</v>
      </c>
      <c r="AC14" s="34">
        <v>115</v>
      </c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>
        <v>840</v>
      </c>
      <c r="AS14" s="34">
        <v>2</v>
      </c>
      <c r="AT14" s="34">
        <v>0</v>
      </c>
      <c r="AU14" s="34">
        <v>60</v>
      </c>
      <c r="AV14" s="34"/>
      <c r="AW14" s="33"/>
      <c r="AX14" s="32">
        <v>987</v>
      </c>
      <c r="AY14" s="34">
        <v>2</v>
      </c>
      <c r="AZ14" s="34">
        <v>0</v>
      </c>
      <c r="BA14" s="34">
        <v>90</v>
      </c>
      <c r="BB14" s="34">
        <v>2</v>
      </c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4</v>
      </c>
      <c r="EE14" s="18">
        <f t="shared" si="0"/>
        <v>1</v>
      </c>
      <c r="EF14" s="18">
        <f t="shared" si="1"/>
        <v>8</v>
      </c>
      <c r="EG14" s="18">
        <f t="shared" si="2"/>
        <v>2</v>
      </c>
      <c r="EH14" s="18">
        <f t="shared" si="3"/>
        <v>3582</v>
      </c>
      <c r="EI14" s="18">
        <f t="shared" si="4"/>
        <v>316</v>
      </c>
      <c r="EJ14" s="19">
        <f t="shared" si="5"/>
        <v>34.006329113924046</v>
      </c>
      <c r="EK14" s="20">
        <f t="shared" si="9"/>
        <v>447.75</v>
      </c>
      <c r="EL14" s="20">
        <f t="shared" si="10"/>
        <v>79</v>
      </c>
      <c r="EM14" s="20">
        <f t="shared" si="11"/>
        <v>39.5</v>
      </c>
      <c r="EN14" s="20">
        <f t="shared" si="6"/>
        <v>3</v>
      </c>
      <c r="EO14" s="20">
        <f t="shared" si="7"/>
        <v>0.75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1</v>
      </c>
      <c r="CF17" s="5">
        <f>IF(CE3=0,1,0)</f>
        <v>0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1</v>
      </c>
      <c r="AV24" s="5">
        <f t="shared" si="49"/>
        <v>0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1</v>
      </c>
      <c r="BN24" s="5">
        <f t="shared" si="55"/>
        <v>0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1</v>
      </c>
      <c r="BZ24" s="5">
        <f t="shared" si="59"/>
        <v>0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1</v>
      </c>
      <c r="CF25" s="5">
        <f t="shared" si="61"/>
        <v>0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1</v>
      </c>
      <c r="BN26" s="5">
        <f t="shared" si="55"/>
        <v>0</v>
      </c>
      <c r="BO26" s="5">
        <f t="shared" si="56"/>
        <v>0</v>
      </c>
      <c r="BP26" s="5">
        <f t="shared" si="24"/>
        <v>1</v>
      </c>
      <c r="BT26" s="5">
        <f t="shared" si="57"/>
        <v>0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1</v>
      </c>
      <c r="CF26" s="5">
        <f t="shared" si="61"/>
        <v>0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1</v>
      </c>
      <c r="AP27" s="5">
        <f t="shared" si="47"/>
        <v>0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1</v>
      </c>
      <c r="BT27" s="5">
        <f t="shared" si="57"/>
        <v>0</v>
      </c>
      <c r="BU27" s="5">
        <f t="shared" si="58"/>
        <v>0</v>
      </c>
      <c r="BV27" s="5">
        <f t="shared" si="25"/>
        <v>1</v>
      </c>
      <c r="BZ27" s="5">
        <f t="shared" si="59"/>
        <v>0</v>
      </c>
      <c r="CA27" s="5">
        <f t="shared" si="60"/>
        <v>0</v>
      </c>
      <c r="CB27" s="5">
        <f t="shared" si="26"/>
        <v>1</v>
      </c>
      <c r="CF27" s="5">
        <f t="shared" si="61"/>
        <v>0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1</v>
      </c>
      <c r="AD28" s="5">
        <f t="shared" si="43"/>
        <v>0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1</v>
      </c>
      <c r="AV28" s="5">
        <f t="shared" si="49"/>
        <v>0</v>
      </c>
      <c r="AW28" s="5">
        <f t="shared" si="50"/>
        <v>0</v>
      </c>
      <c r="AX28" s="5">
        <f t="shared" si="21"/>
        <v>1</v>
      </c>
      <c r="BB28" s="5">
        <f t="shared" si="51"/>
        <v>0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1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1</v>
      </c>
      <c r="BQ30" s="14"/>
      <c r="BR30" s="14"/>
      <c r="BS30" s="14"/>
      <c r="BT30" s="14"/>
      <c r="BU30" s="14"/>
      <c r="BV30" s="14">
        <f t="shared" ref="BV30:BV40" si="91">IF(BX4=2,1,0)</f>
        <v>1</v>
      </c>
      <c r="BW30" s="14"/>
      <c r="BX30" s="14"/>
      <c r="BY30" s="14"/>
      <c r="BZ30" s="14"/>
      <c r="CA30" s="14"/>
      <c r="CB30" s="14">
        <f t="shared" ref="CB30:CB40" si="92">IF(CD4=2,1,0)</f>
        <v>1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1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1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1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1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1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1</v>
      </c>
      <c r="BK39" s="14"/>
      <c r="BL39" s="14"/>
      <c r="BM39" s="14"/>
      <c r="BN39" s="14"/>
      <c r="BO39" s="14"/>
      <c r="BP39" s="14">
        <f t="shared" si="90"/>
        <v>1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1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1</v>
      </c>
      <c r="AF41" s="5">
        <f>SUM(AF29:AF40)</f>
        <v>0</v>
      </c>
      <c r="AL41" s="5">
        <f>SUM(AL29:AL40)</f>
        <v>3</v>
      </c>
      <c r="AR41" s="5">
        <f>SUM(AR29:AR40)</f>
        <v>0</v>
      </c>
      <c r="AX41" s="5">
        <f>SUM(AX29:AX40)</f>
        <v>2</v>
      </c>
      <c r="BD41" s="5">
        <f>SUM(BD29:BD40)</f>
        <v>2</v>
      </c>
      <c r="BJ41" s="5">
        <f>SUM(BJ29:BJ40)</f>
        <v>2</v>
      </c>
      <c r="BP41" s="5">
        <f>SUM(BP29:BP40)</f>
        <v>3</v>
      </c>
      <c r="BV41" s="5">
        <f>SUM(BV29:BV40)</f>
        <v>2</v>
      </c>
      <c r="CB41" s="5">
        <f>SUM(CB29:CB40)</f>
        <v>3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0</v>
      </c>
      <c r="AL42" s="5">
        <v>2</v>
      </c>
      <c r="AR42" s="5">
        <v>1</v>
      </c>
      <c r="AX42" s="5">
        <v>0</v>
      </c>
      <c r="BD42" s="5">
        <v>2</v>
      </c>
      <c r="BJ42" s="5">
        <v>2</v>
      </c>
      <c r="BP42" s="5">
        <v>2</v>
      </c>
      <c r="BX42" s="5">
        <v>1</v>
      </c>
      <c r="CF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BQ1" activePane="topRight" state="frozen"/>
      <selection pane="topRight" activeCell="CM65" sqref="CM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79" t="s">
        <v>22</v>
      </c>
      <c r="C1" s="179"/>
      <c r="D1" s="179"/>
      <c r="E1" s="179"/>
      <c r="F1" s="179"/>
      <c r="G1" s="179"/>
      <c r="H1" s="179" t="s">
        <v>23</v>
      </c>
      <c r="I1" s="179"/>
      <c r="J1" s="179"/>
      <c r="K1" s="179"/>
      <c r="L1" s="179"/>
      <c r="M1" s="179"/>
      <c r="N1" s="179" t="s">
        <v>24</v>
      </c>
      <c r="O1" s="179"/>
      <c r="P1" s="179"/>
      <c r="Q1" s="179"/>
      <c r="R1" s="179"/>
      <c r="S1" s="179"/>
      <c r="T1" s="179" t="s">
        <v>25</v>
      </c>
      <c r="U1" s="179"/>
      <c r="V1" s="179"/>
      <c r="W1" s="179"/>
      <c r="X1" s="179"/>
      <c r="Y1" s="179"/>
      <c r="Z1" s="179" t="s">
        <v>26</v>
      </c>
      <c r="AA1" s="179"/>
      <c r="AB1" s="179"/>
      <c r="AC1" s="179"/>
      <c r="AD1" s="179"/>
      <c r="AE1" s="179"/>
      <c r="AF1" s="179" t="s">
        <v>27</v>
      </c>
      <c r="AG1" s="179"/>
      <c r="AH1" s="179"/>
      <c r="AI1" s="179"/>
      <c r="AJ1" s="179"/>
      <c r="AK1" s="179"/>
      <c r="AL1" s="179" t="s">
        <v>28</v>
      </c>
      <c r="AM1" s="179"/>
      <c r="AN1" s="179"/>
      <c r="AO1" s="179"/>
      <c r="AP1" s="179"/>
      <c r="AQ1" s="179"/>
      <c r="AR1" s="179" t="s">
        <v>29</v>
      </c>
      <c r="AS1" s="179"/>
      <c r="AT1" s="179"/>
      <c r="AU1" s="179"/>
      <c r="AV1" s="179"/>
      <c r="AW1" s="179"/>
      <c r="AX1" s="179" t="s">
        <v>30</v>
      </c>
      <c r="AY1" s="179"/>
      <c r="AZ1" s="179"/>
      <c r="BA1" s="179"/>
      <c r="BB1" s="179"/>
      <c r="BC1" s="179"/>
      <c r="BD1" s="179" t="s">
        <v>31</v>
      </c>
      <c r="BE1" s="179"/>
      <c r="BF1" s="179"/>
      <c r="BG1" s="179"/>
      <c r="BH1" s="179"/>
      <c r="BI1" s="179"/>
      <c r="BJ1" s="179" t="s">
        <v>32</v>
      </c>
      <c r="BK1" s="179"/>
      <c r="BL1" s="179"/>
      <c r="BM1" s="179"/>
      <c r="BN1" s="179"/>
      <c r="BO1" s="179"/>
      <c r="BP1" s="179" t="s">
        <v>33</v>
      </c>
      <c r="BQ1" s="179"/>
      <c r="BR1" s="179"/>
      <c r="BS1" s="179"/>
      <c r="BT1" s="179"/>
      <c r="BU1" s="179"/>
      <c r="BV1" s="179" t="s">
        <v>34</v>
      </c>
      <c r="BW1" s="179"/>
      <c r="BX1" s="179"/>
      <c r="BY1" s="179"/>
      <c r="BZ1" s="179"/>
      <c r="CA1" s="179"/>
      <c r="CB1" s="179" t="s">
        <v>35</v>
      </c>
      <c r="CC1" s="179"/>
      <c r="CD1" s="179"/>
      <c r="CE1" s="179"/>
      <c r="CF1" s="179"/>
      <c r="CG1" s="179"/>
      <c r="CH1" s="179" t="s">
        <v>36</v>
      </c>
      <c r="CI1" s="179"/>
      <c r="CJ1" s="179"/>
      <c r="CK1" s="179"/>
      <c r="CL1" s="179"/>
      <c r="CM1" s="179"/>
      <c r="CN1" s="179" t="s">
        <v>37</v>
      </c>
      <c r="CO1" s="179"/>
      <c r="CP1" s="179"/>
      <c r="CQ1" s="179"/>
      <c r="CR1" s="179"/>
      <c r="CS1" s="179"/>
      <c r="CT1" s="179" t="s">
        <v>38</v>
      </c>
      <c r="CU1" s="179"/>
      <c r="CV1" s="179"/>
      <c r="CW1" s="179"/>
      <c r="CX1" s="179"/>
      <c r="CY1" s="179"/>
      <c r="CZ1" s="179" t="s">
        <v>39</v>
      </c>
      <c r="DA1" s="179"/>
      <c r="DB1" s="179"/>
      <c r="DC1" s="179"/>
      <c r="DD1" s="179"/>
      <c r="DE1" s="179"/>
      <c r="DF1" s="179" t="s">
        <v>40</v>
      </c>
      <c r="DG1" s="179"/>
      <c r="DH1" s="179"/>
      <c r="DI1" s="179"/>
      <c r="DJ1" s="179"/>
      <c r="DK1" s="179"/>
      <c r="DL1" s="179" t="s">
        <v>41</v>
      </c>
      <c r="DM1" s="179"/>
      <c r="DN1" s="179"/>
      <c r="DO1" s="179"/>
      <c r="DP1" s="179"/>
      <c r="DQ1" s="179"/>
      <c r="DR1" s="179" t="s">
        <v>42</v>
      </c>
      <c r="DS1" s="179"/>
      <c r="DT1" s="179"/>
      <c r="DU1" s="179"/>
      <c r="DV1" s="179"/>
      <c r="DW1" s="179"/>
      <c r="DX1" s="179" t="s">
        <v>43</v>
      </c>
      <c r="DY1" s="179"/>
      <c r="DZ1" s="179"/>
      <c r="EA1" s="179"/>
      <c r="EB1" s="179"/>
      <c r="EC1" s="17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190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>
        <v>1493</v>
      </c>
      <c r="AA3" s="26">
        <v>3</v>
      </c>
      <c r="AB3" s="26">
        <v>2</v>
      </c>
      <c r="AC3" s="26">
        <v>94</v>
      </c>
      <c r="AD3" s="26">
        <v>2</v>
      </c>
      <c r="AE3" s="25"/>
      <c r="AF3" s="24">
        <v>882</v>
      </c>
      <c r="AG3" s="26">
        <v>2</v>
      </c>
      <c r="AH3" s="26">
        <v>0</v>
      </c>
      <c r="AI3" s="26">
        <v>54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>
        <v>921</v>
      </c>
      <c r="AY3" s="26">
        <v>2</v>
      </c>
      <c r="AZ3" s="26">
        <v>0</v>
      </c>
      <c r="BA3" s="26">
        <v>75</v>
      </c>
      <c r="BB3" s="26">
        <v>1</v>
      </c>
      <c r="BC3" s="25"/>
      <c r="BD3" s="24">
        <v>1002</v>
      </c>
      <c r="BE3" s="26">
        <v>2</v>
      </c>
      <c r="BF3" s="26">
        <v>2</v>
      </c>
      <c r="BG3" s="26">
        <v>57</v>
      </c>
      <c r="BH3" s="26">
        <v>3</v>
      </c>
      <c r="BI3" s="25"/>
      <c r="BJ3" s="24">
        <v>1453</v>
      </c>
      <c r="BK3" s="26">
        <v>3</v>
      </c>
      <c r="BL3" s="26">
        <v>1</v>
      </c>
      <c r="BM3" s="26">
        <v>116</v>
      </c>
      <c r="BN3" s="26">
        <v>2</v>
      </c>
      <c r="BO3" s="25"/>
      <c r="BP3" s="24">
        <v>896</v>
      </c>
      <c r="BQ3" s="26">
        <v>2</v>
      </c>
      <c r="BR3" s="26">
        <v>0</v>
      </c>
      <c r="BS3" s="26">
        <v>48</v>
      </c>
      <c r="BT3" s="26">
        <v>1</v>
      </c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>
        <v>1420</v>
      </c>
      <c r="CI3" s="25">
        <v>3</v>
      </c>
      <c r="CJ3" s="24">
        <v>1</v>
      </c>
      <c r="CK3" s="26">
        <v>92</v>
      </c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11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26</v>
      </c>
      <c r="EG3" s="18">
        <f t="shared" ref="EG3:EG14" si="2">SUM(D3+J3+P3+V3+AB3+AH3+AN3+AT3+AZ3+BF3+BL3+BR3+BX3+CD3+CJ3+CP3+CV3+DB3+DH3+DN3+DT3+DZ3)</f>
        <v>10</v>
      </c>
      <c r="EH3" s="18">
        <f t="shared" ref="EH3:EH14" si="3">SUM(B3+H3+N3+T3+Z3+AF3+AL3+AR3+AX3+BD3+BJ3+BP3+BV3+CB3+CH3+CN3+CT3+CZ3+DF3+DL3+DR3+DX3)</f>
        <v>12414</v>
      </c>
      <c r="EI3" s="18">
        <f t="shared" ref="EI3:EI14" si="4">SUM(E3+K3+Q3+W3+AC3+AI3+AO3+AU3+BA3+BG3+BM3+BS3+BY3+CE3+CK3+CQ3+CW3+DC3+DI3+DO3+DU3+EA3)</f>
        <v>806</v>
      </c>
      <c r="EJ3" s="19">
        <f t="shared" ref="EJ3:EJ14" si="5">IF(EH3=0,0,(SUM(EH3/EI3)*3))</f>
        <v>46.205955334987593</v>
      </c>
      <c r="EK3" s="20">
        <f>IF(EF3=0,0,(SUM(EH3/EF3)))</f>
        <v>477.46153846153845</v>
      </c>
      <c r="EL3" s="20">
        <f>IF(ED3=0,0,SUM(EI3/ED3))</f>
        <v>73.272727272727266</v>
      </c>
      <c r="EM3" s="20">
        <f>IF(EF3=0,0,SUM(EI3/EF3))</f>
        <v>31</v>
      </c>
      <c r="EN3" s="20">
        <f t="shared" ref="EN3:EN14" si="6">SUM(F3+L3+R3+X3+AD3+AJ3+AP3+AV3+BB3+BH3+BN3+BT3+BZ3+CF3+CL3+CR3+CX3+DD3+DJ3+DP3+DV3+EB3)</f>
        <v>19</v>
      </c>
      <c r="EO3" s="20">
        <f t="shared" ref="EO3:EO14" si="7">IF(ED3=0,0,(SUM(EN3/ED3)))</f>
        <v>1.7272727272727273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>
        <v>834</v>
      </c>
      <c r="AA4" s="29">
        <v>2</v>
      </c>
      <c r="AB4" s="29">
        <v>0</v>
      </c>
      <c r="AC4" s="29">
        <v>66</v>
      </c>
      <c r="AD4" s="29"/>
      <c r="AE4" s="30"/>
      <c r="AF4" s="28">
        <v>1483</v>
      </c>
      <c r="AG4" s="29">
        <v>3</v>
      </c>
      <c r="AH4" s="29">
        <v>1</v>
      </c>
      <c r="AI4" s="29">
        <v>120</v>
      </c>
      <c r="AJ4" s="29">
        <v>1</v>
      </c>
      <c r="AK4" s="30"/>
      <c r="AL4" s="28">
        <v>956</v>
      </c>
      <c r="AM4" s="29">
        <v>2</v>
      </c>
      <c r="AN4" s="29">
        <v>0</v>
      </c>
      <c r="AO4" s="29">
        <v>99</v>
      </c>
      <c r="AP4" s="29"/>
      <c r="AQ4" s="30"/>
      <c r="AR4" s="28"/>
      <c r="AS4" s="29"/>
      <c r="AT4" s="29"/>
      <c r="AU4" s="29"/>
      <c r="AV4" s="29"/>
      <c r="AW4" s="30"/>
      <c r="AX4" s="28">
        <v>819</v>
      </c>
      <c r="AY4" s="29">
        <v>2</v>
      </c>
      <c r="AZ4" s="29">
        <v>0</v>
      </c>
      <c r="BA4" s="29">
        <v>63</v>
      </c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>
        <v>622</v>
      </c>
      <c r="BQ4" s="29">
        <v>2</v>
      </c>
      <c r="BR4" s="29">
        <v>0</v>
      </c>
      <c r="BS4" s="29">
        <v>48</v>
      </c>
      <c r="BT4" s="29">
        <v>1</v>
      </c>
      <c r="BU4" s="30"/>
      <c r="BV4" s="28"/>
      <c r="BW4" s="29"/>
      <c r="BX4" s="29"/>
      <c r="BY4" s="29"/>
      <c r="BZ4" s="29"/>
      <c r="CA4" s="30"/>
      <c r="CB4" s="29">
        <v>753</v>
      </c>
      <c r="CC4" s="29">
        <v>2</v>
      </c>
      <c r="CD4" s="29">
        <v>0</v>
      </c>
      <c r="CE4" s="30">
        <v>45</v>
      </c>
      <c r="CF4" s="28">
        <v>2</v>
      </c>
      <c r="CG4" s="29"/>
      <c r="CH4" s="29">
        <v>1493</v>
      </c>
      <c r="CI4" s="30">
        <v>3</v>
      </c>
      <c r="CJ4" s="29">
        <v>2</v>
      </c>
      <c r="CK4" s="30">
        <v>119</v>
      </c>
      <c r="CL4" s="28">
        <v>3</v>
      </c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11</v>
      </c>
      <c r="EE4" s="18">
        <f t="shared" si="0"/>
        <v>3</v>
      </c>
      <c r="EF4" s="18">
        <f t="shared" si="1"/>
        <v>25</v>
      </c>
      <c r="EG4" s="18">
        <f t="shared" si="2"/>
        <v>7</v>
      </c>
      <c r="EH4" s="18">
        <f t="shared" si="3"/>
        <v>11003</v>
      </c>
      <c r="EI4" s="18">
        <f t="shared" si="4"/>
        <v>885</v>
      </c>
      <c r="EJ4" s="19">
        <f t="shared" si="5"/>
        <v>37.298305084745763</v>
      </c>
      <c r="EK4" s="20">
        <f t="shared" ref="EK4:EK14" si="9">IF(EF4=0,0,(SUM(EH4/EF4)))</f>
        <v>440.12</v>
      </c>
      <c r="EL4" s="20">
        <f t="shared" ref="EL4:EL14" si="10">IF(ED4=0,0,SUM(EI4/ED4))</f>
        <v>80.454545454545453</v>
      </c>
      <c r="EM4" s="20">
        <f t="shared" ref="EM4:EM14" si="11">IF(EF4=0,0,SUM(EI4/EF4))</f>
        <v>35.4</v>
      </c>
      <c r="EN4" s="20">
        <f t="shared" si="6"/>
        <v>8</v>
      </c>
      <c r="EO4" s="20">
        <f t="shared" si="7"/>
        <v>0.72727272727272729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>
        <v>1127</v>
      </c>
      <c r="AA5" s="29">
        <v>3</v>
      </c>
      <c r="AB5" s="29">
        <v>1</v>
      </c>
      <c r="AC5" s="29">
        <v>79</v>
      </c>
      <c r="AD5" s="29">
        <v>2</v>
      </c>
      <c r="AE5" s="30"/>
      <c r="AF5" s="28">
        <v>1499</v>
      </c>
      <c r="AG5" s="29">
        <v>3</v>
      </c>
      <c r="AH5" s="29">
        <v>2</v>
      </c>
      <c r="AI5" s="29">
        <v>109</v>
      </c>
      <c r="AJ5" s="29">
        <v>4</v>
      </c>
      <c r="AK5" s="30"/>
      <c r="AL5" s="28">
        <v>1501</v>
      </c>
      <c r="AM5" s="29">
        <v>3</v>
      </c>
      <c r="AN5" s="29">
        <v>2</v>
      </c>
      <c r="AO5" s="29">
        <v>88</v>
      </c>
      <c r="AP5" s="29">
        <v>3</v>
      </c>
      <c r="AQ5" s="30"/>
      <c r="AR5" s="28"/>
      <c r="AS5" s="29"/>
      <c r="AT5" s="29"/>
      <c r="AU5" s="29"/>
      <c r="AV5" s="29"/>
      <c r="AW5" s="30"/>
      <c r="AX5" s="28">
        <v>1230</v>
      </c>
      <c r="AY5" s="29">
        <v>3</v>
      </c>
      <c r="AZ5" s="29">
        <v>1</v>
      </c>
      <c r="BA5" s="29">
        <v>89</v>
      </c>
      <c r="BB5" s="29"/>
      <c r="BC5" s="30"/>
      <c r="BD5" s="28">
        <v>824</v>
      </c>
      <c r="BE5" s="29">
        <v>2</v>
      </c>
      <c r="BF5" s="29">
        <v>0</v>
      </c>
      <c r="BG5" s="29">
        <v>60</v>
      </c>
      <c r="BH5" s="29"/>
      <c r="BI5" s="30"/>
      <c r="BJ5" s="28">
        <v>874</v>
      </c>
      <c r="BK5" s="29">
        <v>2</v>
      </c>
      <c r="BL5" s="29">
        <v>0</v>
      </c>
      <c r="BM5" s="29">
        <v>54</v>
      </c>
      <c r="BN5" s="29">
        <v>1</v>
      </c>
      <c r="BO5" s="30"/>
      <c r="BP5" s="28">
        <v>1002</v>
      </c>
      <c r="BQ5" s="29">
        <v>2</v>
      </c>
      <c r="BR5" s="29">
        <v>2</v>
      </c>
      <c r="BS5" s="29">
        <v>57</v>
      </c>
      <c r="BT5" s="29"/>
      <c r="BU5" s="30"/>
      <c r="BV5" s="28"/>
      <c r="BW5" s="29"/>
      <c r="BX5" s="29"/>
      <c r="BY5" s="29"/>
      <c r="BZ5" s="29"/>
      <c r="CA5" s="30"/>
      <c r="CB5" s="29">
        <v>1002</v>
      </c>
      <c r="CC5" s="29">
        <v>2</v>
      </c>
      <c r="CD5" s="29">
        <v>2</v>
      </c>
      <c r="CE5" s="30">
        <v>53</v>
      </c>
      <c r="CF5" s="28">
        <v>3</v>
      </c>
      <c r="CG5" s="29"/>
      <c r="CH5" s="29">
        <v>1002</v>
      </c>
      <c r="CI5" s="30">
        <v>2</v>
      </c>
      <c r="CJ5" s="29">
        <v>2</v>
      </c>
      <c r="CK5" s="30">
        <v>51</v>
      </c>
      <c r="CL5" s="28">
        <v>2</v>
      </c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12</v>
      </c>
      <c r="EE5" s="18">
        <f t="shared" si="0"/>
        <v>6</v>
      </c>
      <c r="EF5" s="18">
        <f t="shared" si="1"/>
        <v>29</v>
      </c>
      <c r="EG5" s="18">
        <f t="shared" si="2"/>
        <v>15</v>
      </c>
      <c r="EH5" s="18">
        <f t="shared" si="3"/>
        <v>13354</v>
      </c>
      <c r="EI5" s="18">
        <f t="shared" si="4"/>
        <v>891</v>
      </c>
      <c r="EJ5" s="19">
        <f t="shared" si="5"/>
        <v>44.962962962962962</v>
      </c>
      <c r="EK5" s="20">
        <f t="shared" si="9"/>
        <v>460.48275862068965</v>
      </c>
      <c r="EL5" s="20">
        <f t="shared" si="10"/>
        <v>74.25</v>
      </c>
      <c r="EM5" s="20">
        <f t="shared" si="11"/>
        <v>30.724137931034484</v>
      </c>
      <c r="EN5" s="20">
        <f t="shared" si="6"/>
        <v>20</v>
      </c>
      <c r="EO5" s="20">
        <f t="shared" si="7"/>
        <v>1.6666666666666667</v>
      </c>
      <c r="EP5" s="18">
        <f t="shared" si="12"/>
        <v>0</v>
      </c>
    </row>
    <row r="6" spans="1:146" x14ac:dyDescent="0.2">
      <c r="A6" s="37" t="s">
        <v>201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29"/>
      <c r="CD6" s="29"/>
      <c r="CE6" s="30"/>
      <c r="CF6" s="28"/>
      <c r="CG6" s="29"/>
      <c r="CH6" s="29"/>
      <c r="CI6" s="30"/>
      <c r="CJ6" s="29"/>
      <c r="CK6" s="30"/>
      <c r="CL6" s="28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191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>
        <v>1002</v>
      </c>
      <c r="AA7" s="29">
        <v>2</v>
      </c>
      <c r="AB7" s="29">
        <v>2</v>
      </c>
      <c r="AC7" s="29">
        <v>92</v>
      </c>
      <c r="AD7" s="29">
        <v>2</v>
      </c>
      <c r="AE7" s="30"/>
      <c r="AF7" s="28">
        <v>1483</v>
      </c>
      <c r="AG7" s="29">
        <v>3</v>
      </c>
      <c r="AH7" s="29">
        <v>2</v>
      </c>
      <c r="AI7" s="29">
        <v>89</v>
      </c>
      <c r="AJ7" s="29">
        <v>5</v>
      </c>
      <c r="AK7" s="30"/>
      <c r="AL7" s="28">
        <v>1002</v>
      </c>
      <c r="AM7" s="29">
        <v>2</v>
      </c>
      <c r="AN7" s="29">
        <v>2</v>
      </c>
      <c r="AO7" s="29">
        <v>50</v>
      </c>
      <c r="AP7" s="29">
        <v>3</v>
      </c>
      <c r="AQ7" s="30"/>
      <c r="AR7" s="28"/>
      <c r="AS7" s="29"/>
      <c r="AT7" s="29"/>
      <c r="AU7" s="29"/>
      <c r="AV7" s="29"/>
      <c r="AW7" s="30"/>
      <c r="AX7" s="28">
        <v>1413</v>
      </c>
      <c r="AY7" s="29">
        <v>3</v>
      </c>
      <c r="AZ7" s="29">
        <v>2</v>
      </c>
      <c r="BA7" s="29">
        <v>64</v>
      </c>
      <c r="BB7" s="29">
        <v>3</v>
      </c>
      <c r="BC7" s="30"/>
      <c r="BD7" s="28">
        <v>1002</v>
      </c>
      <c r="BE7" s="29">
        <v>2</v>
      </c>
      <c r="BF7" s="29">
        <v>2</v>
      </c>
      <c r="BG7" s="29">
        <v>52</v>
      </c>
      <c r="BH7" s="29">
        <v>1</v>
      </c>
      <c r="BI7" s="30"/>
      <c r="BJ7" s="28">
        <v>932</v>
      </c>
      <c r="BK7" s="29">
        <v>2</v>
      </c>
      <c r="BL7" s="29">
        <v>0</v>
      </c>
      <c r="BM7" s="29">
        <v>54</v>
      </c>
      <c r="BN7" s="29">
        <v>2</v>
      </c>
      <c r="BO7" s="30"/>
      <c r="BP7" s="28">
        <v>1343</v>
      </c>
      <c r="BQ7" s="29">
        <v>3</v>
      </c>
      <c r="BR7" s="29">
        <v>2</v>
      </c>
      <c r="BS7" s="29">
        <v>71</v>
      </c>
      <c r="BT7" s="29">
        <v>2</v>
      </c>
      <c r="BU7" s="30"/>
      <c r="BV7" s="28"/>
      <c r="BW7" s="29"/>
      <c r="BX7" s="29"/>
      <c r="BY7" s="29"/>
      <c r="BZ7" s="29"/>
      <c r="CA7" s="30"/>
      <c r="CB7" s="29">
        <v>1002</v>
      </c>
      <c r="CC7" s="29">
        <v>2</v>
      </c>
      <c r="CD7" s="29">
        <v>2</v>
      </c>
      <c r="CE7" s="30">
        <v>60</v>
      </c>
      <c r="CF7" s="28">
        <v>1</v>
      </c>
      <c r="CG7" s="29"/>
      <c r="CH7" s="29">
        <v>922</v>
      </c>
      <c r="CI7" s="30">
        <v>2</v>
      </c>
      <c r="CJ7" s="29">
        <v>0</v>
      </c>
      <c r="CK7" s="30">
        <v>39</v>
      </c>
      <c r="CL7" s="28">
        <v>4</v>
      </c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13</v>
      </c>
      <c r="EE7" s="18">
        <f t="shared" si="0"/>
        <v>10</v>
      </c>
      <c r="EF7" s="18">
        <f t="shared" si="1"/>
        <v>30</v>
      </c>
      <c r="EG7" s="18">
        <f t="shared" si="2"/>
        <v>20</v>
      </c>
      <c r="EH7" s="18">
        <f t="shared" si="3"/>
        <v>14556</v>
      </c>
      <c r="EI7" s="18">
        <f t="shared" si="4"/>
        <v>845</v>
      </c>
      <c r="EJ7" s="19">
        <f t="shared" si="5"/>
        <v>51.678106508875743</v>
      </c>
      <c r="EK7" s="20">
        <f t="shared" si="9"/>
        <v>485.2</v>
      </c>
      <c r="EL7" s="20">
        <f t="shared" si="10"/>
        <v>65</v>
      </c>
      <c r="EM7" s="20">
        <f t="shared" si="11"/>
        <v>28.166666666666668</v>
      </c>
      <c r="EN7" s="20">
        <f t="shared" si="6"/>
        <v>36</v>
      </c>
      <c r="EO7" s="20">
        <f t="shared" si="7"/>
        <v>2.7692307692307692</v>
      </c>
      <c r="EP7" s="18">
        <f t="shared" si="12"/>
        <v>1</v>
      </c>
    </row>
    <row r="8" spans="1:146" x14ac:dyDescent="0.2">
      <c r="A8" s="27" t="s">
        <v>202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29"/>
      <c r="CD8" s="29"/>
      <c r="CE8" s="30"/>
      <c r="CF8" s="28"/>
      <c r="CG8" s="29"/>
      <c r="CH8" s="29"/>
      <c r="CI8" s="30"/>
      <c r="CJ8" s="29"/>
      <c r="CK8" s="30"/>
      <c r="CL8" s="28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203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29"/>
      <c r="CD9" s="29"/>
      <c r="CE9" s="30"/>
      <c r="CF9" s="28"/>
      <c r="CG9" s="29"/>
      <c r="CH9" s="29"/>
      <c r="CI9" s="30"/>
      <c r="CJ9" s="29"/>
      <c r="CK9" s="30"/>
      <c r="CL9" s="28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241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>
        <v>837</v>
      </c>
      <c r="AA10" s="29">
        <v>2</v>
      </c>
      <c r="AB10" s="29">
        <v>0</v>
      </c>
      <c r="AC10" s="29">
        <v>72</v>
      </c>
      <c r="AD10" s="29">
        <v>1</v>
      </c>
      <c r="AE10" s="30"/>
      <c r="AF10" s="28"/>
      <c r="AG10" s="29"/>
      <c r="AH10" s="29"/>
      <c r="AI10" s="29"/>
      <c r="AJ10" s="29"/>
      <c r="AK10" s="30"/>
      <c r="AL10" s="28">
        <v>1163</v>
      </c>
      <c r="AM10" s="29">
        <v>3</v>
      </c>
      <c r="AN10" s="29">
        <v>1</v>
      </c>
      <c r="AO10" s="29">
        <v>80</v>
      </c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29"/>
      <c r="CD10" s="29"/>
      <c r="CE10" s="30"/>
      <c r="CF10" s="28"/>
      <c r="CG10" s="29"/>
      <c r="CH10" s="29"/>
      <c r="CI10" s="30"/>
      <c r="CJ10" s="29"/>
      <c r="CK10" s="30"/>
      <c r="CL10" s="28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0</v>
      </c>
      <c r="EF10" s="18">
        <f t="shared" si="1"/>
        <v>10</v>
      </c>
      <c r="EG10" s="18">
        <f t="shared" si="2"/>
        <v>2</v>
      </c>
      <c r="EH10" s="18">
        <f t="shared" si="3"/>
        <v>4260</v>
      </c>
      <c r="EI10" s="18">
        <f t="shared" si="4"/>
        <v>319</v>
      </c>
      <c r="EJ10" s="19">
        <f t="shared" si="5"/>
        <v>40.062695924764888</v>
      </c>
      <c r="EK10" s="20">
        <f t="shared" si="9"/>
        <v>426</v>
      </c>
      <c r="EL10" s="20">
        <f t="shared" si="10"/>
        <v>79.75</v>
      </c>
      <c r="EM10" s="20">
        <f t="shared" si="11"/>
        <v>31.9</v>
      </c>
      <c r="EN10" s="20">
        <f t="shared" si="6"/>
        <v>3</v>
      </c>
      <c r="EO10" s="20">
        <f t="shared" si="7"/>
        <v>0.75</v>
      </c>
      <c r="EP10" s="18">
        <f t="shared" si="12"/>
        <v>0</v>
      </c>
    </row>
    <row r="11" spans="1:146" x14ac:dyDescent="0.2">
      <c r="A11" s="37" t="s">
        <v>256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>
        <v>984</v>
      </c>
      <c r="AA11" s="29">
        <v>2</v>
      </c>
      <c r="AB11" s="29">
        <v>0</v>
      </c>
      <c r="AC11" s="29">
        <v>123</v>
      </c>
      <c r="AD11" s="29">
        <v>3</v>
      </c>
      <c r="AE11" s="30"/>
      <c r="AF11" s="28">
        <v>1002</v>
      </c>
      <c r="AG11" s="29">
        <v>2</v>
      </c>
      <c r="AH11" s="29">
        <v>2</v>
      </c>
      <c r="AI11" s="29">
        <v>69</v>
      </c>
      <c r="AJ11" s="29">
        <v>2</v>
      </c>
      <c r="AK11" s="30">
        <v>1</v>
      </c>
      <c r="AL11" s="28">
        <v>997</v>
      </c>
      <c r="AM11" s="29">
        <v>2</v>
      </c>
      <c r="AN11" s="29">
        <v>0</v>
      </c>
      <c r="AO11" s="29">
        <v>93</v>
      </c>
      <c r="AP11" s="29">
        <v>3</v>
      </c>
      <c r="AQ11" s="30"/>
      <c r="AR11" s="28"/>
      <c r="AS11" s="29"/>
      <c r="AT11" s="29"/>
      <c r="AU11" s="29"/>
      <c r="AV11" s="29"/>
      <c r="AW11" s="30"/>
      <c r="AX11" s="28">
        <v>902</v>
      </c>
      <c r="AY11" s="29">
        <v>2</v>
      </c>
      <c r="AZ11" s="29">
        <v>0</v>
      </c>
      <c r="BA11" s="29">
        <v>51</v>
      </c>
      <c r="BB11" s="29">
        <v>2</v>
      </c>
      <c r="BC11" s="30"/>
      <c r="BD11" s="28">
        <v>1409</v>
      </c>
      <c r="BE11" s="29">
        <v>3</v>
      </c>
      <c r="BF11" s="29">
        <v>1</v>
      </c>
      <c r="BG11" s="29">
        <v>89</v>
      </c>
      <c r="BH11" s="29">
        <v>1</v>
      </c>
      <c r="BI11" s="30"/>
      <c r="BJ11" s="28">
        <v>1501</v>
      </c>
      <c r="BK11" s="29">
        <v>3</v>
      </c>
      <c r="BL11" s="29">
        <v>2</v>
      </c>
      <c r="BM11" s="29">
        <v>113</v>
      </c>
      <c r="BN11" s="29">
        <v>3</v>
      </c>
      <c r="BO11" s="30"/>
      <c r="BP11" s="28">
        <v>1002</v>
      </c>
      <c r="BQ11" s="29">
        <v>2</v>
      </c>
      <c r="BR11" s="29">
        <v>2</v>
      </c>
      <c r="BS11" s="29">
        <v>69</v>
      </c>
      <c r="BT11" s="29">
        <v>1</v>
      </c>
      <c r="BU11" s="30"/>
      <c r="BV11" s="28"/>
      <c r="BW11" s="29"/>
      <c r="BX11" s="29"/>
      <c r="BY11" s="29"/>
      <c r="BZ11" s="29"/>
      <c r="CA11" s="30"/>
      <c r="CB11" s="29">
        <v>1463</v>
      </c>
      <c r="CC11" s="29">
        <v>3</v>
      </c>
      <c r="CD11" s="29">
        <v>2</v>
      </c>
      <c r="CE11" s="30">
        <v>89</v>
      </c>
      <c r="CF11" s="28">
        <v>2</v>
      </c>
      <c r="CG11" s="29"/>
      <c r="CH11" s="29">
        <v>915</v>
      </c>
      <c r="CI11" s="30">
        <v>2</v>
      </c>
      <c r="CJ11" s="29">
        <v>0</v>
      </c>
      <c r="CK11" s="30">
        <v>51</v>
      </c>
      <c r="CL11" s="28">
        <v>2</v>
      </c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11</v>
      </c>
      <c r="EE11" s="18">
        <f t="shared" si="0"/>
        <v>4</v>
      </c>
      <c r="EF11" s="18">
        <f t="shared" si="1"/>
        <v>27</v>
      </c>
      <c r="EG11" s="18">
        <f t="shared" si="2"/>
        <v>11</v>
      </c>
      <c r="EH11" s="18">
        <f t="shared" si="3"/>
        <v>13096</v>
      </c>
      <c r="EI11" s="18">
        <f t="shared" si="4"/>
        <v>971</v>
      </c>
      <c r="EJ11" s="19">
        <f t="shared" si="5"/>
        <v>40.461380020597318</v>
      </c>
      <c r="EK11" s="20">
        <f t="shared" si="9"/>
        <v>485.03703703703701</v>
      </c>
      <c r="EL11" s="20">
        <f t="shared" si="10"/>
        <v>88.272727272727266</v>
      </c>
      <c r="EM11" s="20">
        <f t="shared" si="11"/>
        <v>35.962962962962962</v>
      </c>
      <c r="EN11" s="20">
        <f t="shared" si="6"/>
        <v>22</v>
      </c>
      <c r="EO11" s="20">
        <f t="shared" si="7"/>
        <v>2</v>
      </c>
      <c r="EP11" s="18">
        <f t="shared" si="12"/>
        <v>1</v>
      </c>
    </row>
    <row r="12" spans="1:146" x14ac:dyDescent="0.2">
      <c r="A12" s="37" t="s">
        <v>257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>
        <v>595</v>
      </c>
      <c r="AG12" s="29">
        <v>2</v>
      </c>
      <c r="AH12" s="29">
        <v>0</v>
      </c>
      <c r="AI12" s="29">
        <v>54</v>
      </c>
      <c r="AJ12" s="29"/>
      <c r="AK12" s="30"/>
      <c r="AL12" s="28">
        <v>1300</v>
      </c>
      <c r="AM12" s="29">
        <v>3</v>
      </c>
      <c r="AN12" s="29">
        <v>1</v>
      </c>
      <c r="AO12" s="29">
        <v>93</v>
      </c>
      <c r="AP12" s="29">
        <v>1</v>
      </c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>
        <v>940</v>
      </c>
      <c r="CC12" s="30">
        <v>2</v>
      </c>
      <c r="CD12" s="28">
        <v>0</v>
      </c>
      <c r="CE12" s="29">
        <v>75</v>
      </c>
      <c r="CF12" s="29"/>
      <c r="CG12" s="30"/>
      <c r="CH12" s="29">
        <v>1137</v>
      </c>
      <c r="CI12" s="30">
        <v>3</v>
      </c>
      <c r="CJ12" s="28">
        <v>1</v>
      </c>
      <c r="CK12" s="29">
        <v>92</v>
      </c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6</v>
      </c>
      <c r="EE12" s="18">
        <f t="shared" si="0"/>
        <v>0</v>
      </c>
      <c r="EF12" s="18">
        <f t="shared" si="1"/>
        <v>16</v>
      </c>
      <c r="EG12" s="18">
        <f t="shared" si="2"/>
        <v>4</v>
      </c>
      <c r="EH12" s="18">
        <f t="shared" si="3"/>
        <v>6631</v>
      </c>
      <c r="EI12" s="18">
        <f t="shared" si="4"/>
        <v>480</v>
      </c>
      <c r="EJ12" s="19">
        <f t="shared" si="5"/>
        <v>41.443750000000001</v>
      </c>
      <c r="EK12" s="20">
        <f t="shared" si="9"/>
        <v>414.4375</v>
      </c>
      <c r="EL12" s="20">
        <f t="shared" si="10"/>
        <v>80</v>
      </c>
      <c r="EM12" s="20">
        <f t="shared" si="11"/>
        <v>30</v>
      </c>
      <c r="EN12" s="20">
        <f t="shared" si="6"/>
        <v>2</v>
      </c>
      <c r="EO12" s="20">
        <f t="shared" si="7"/>
        <v>0.33333333333333331</v>
      </c>
      <c r="EP12" s="18">
        <f t="shared" si="12"/>
        <v>0</v>
      </c>
    </row>
    <row r="13" spans="1:146" x14ac:dyDescent="0.2">
      <c r="A13" s="37" t="s">
        <v>331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>
        <v>755</v>
      </c>
      <c r="AY13" s="29">
        <v>2</v>
      </c>
      <c r="AZ13" s="29">
        <v>0</v>
      </c>
      <c r="BA13" s="29">
        <v>51</v>
      </c>
      <c r="BB13" s="29">
        <v>2</v>
      </c>
      <c r="BC13" s="30"/>
      <c r="BD13" s="28">
        <v>1335</v>
      </c>
      <c r="BE13" s="29">
        <v>3</v>
      </c>
      <c r="BF13" s="29">
        <v>2</v>
      </c>
      <c r="BG13" s="29">
        <v>96</v>
      </c>
      <c r="BH13" s="29"/>
      <c r="BI13" s="30"/>
      <c r="BJ13" s="28">
        <v>525</v>
      </c>
      <c r="BK13" s="29">
        <v>2</v>
      </c>
      <c r="BL13" s="29">
        <v>0</v>
      </c>
      <c r="BM13" s="29">
        <v>33</v>
      </c>
      <c r="BN13" s="29">
        <v>1</v>
      </c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3</v>
      </c>
      <c r="EE13" s="18">
        <f t="shared" si="0"/>
        <v>1</v>
      </c>
      <c r="EF13" s="18">
        <f t="shared" si="1"/>
        <v>7</v>
      </c>
      <c r="EG13" s="18">
        <f t="shared" si="2"/>
        <v>2</v>
      </c>
      <c r="EH13" s="18">
        <f t="shared" si="3"/>
        <v>2615</v>
      </c>
      <c r="EI13" s="18">
        <f t="shared" si="4"/>
        <v>180</v>
      </c>
      <c r="EJ13" s="19">
        <f t="shared" si="5"/>
        <v>43.583333333333336</v>
      </c>
      <c r="EK13" s="20">
        <f t="shared" si="9"/>
        <v>373.57142857142856</v>
      </c>
      <c r="EL13" s="20">
        <f t="shared" si="10"/>
        <v>60</v>
      </c>
      <c r="EM13" s="20">
        <f t="shared" si="11"/>
        <v>25.714285714285715</v>
      </c>
      <c r="EN13" s="20">
        <f t="shared" si="6"/>
        <v>3</v>
      </c>
      <c r="EO13" s="20">
        <f t="shared" si="7"/>
        <v>1</v>
      </c>
      <c r="EP13" s="18">
        <f t="shared" si="12"/>
        <v>0</v>
      </c>
    </row>
    <row r="14" spans="1:146" x14ac:dyDescent="0.2">
      <c r="A14" s="31" t="s">
        <v>340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>
        <v>1461</v>
      </c>
      <c r="BE14" s="34">
        <v>3</v>
      </c>
      <c r="BF14" s="34">
        <v>2</v>
      </c>
      <c r="BG14" s="34">
        <v>84</v>
      </c>
      <c r="BH14" s="34">
        <v>2</v>
      </c>
      <c r="BI14" s="33"/>
      <c r="BJ14" s="32">
        <v>1483</v>
      </c>
      <c r="BK14" s="34">
        <v>3</v>
      </c>
      <c r="BL14" s="34">
        <v>2</v>
      </c>
      <c r="BM14" s="34">
        <v>87</v>
      </c>
      <c r="BN14" s="34">
        <v>2</v>
      </c>
      <c r="BO14" s="33"/>
      <c r="BP14" s="32">
        <v>1002</v>
      </c>
      <c r="BQ14" s="34">
        <v>2</v>
      </c>
      <c r="BR14" s="34">
        <v>2</v>
      </c>
      <c r="BS14" s="34">
        <v>51</v>
      </c>
      <c r="BT14" s="34">
        <v>4</v>
      </c>
      <c r="BU14" s="33"/>
      <c r="BV14" s="32"/>
      <c r="BW14" s="34"/>
      <c r="BX14" s="34"/>
      <c r="BY14" s="34"/>
      <c r="BZ14" s="34"/>
      <c r="CA14" s="33"/>
      <c r="CB14" s="34">
        <v>1490</v>
      </c>
      <c r="CC14" s="33">
        <v>3</v>
      </c>
      <c r="CD14" s="32">
        <v>2</v>
      </c>
      <c r="CE14" s="34">
        <v>86</v>
      </c>
      <c r="CF14" s="34">
        <v>6</v>
      </c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4</v>
      </c>
      <c r="EE14" s="18">
        <f t="shared" si="0"/>
        <v>4</v>
      </c>
      <c r="EF14" s="18">
        <f t="shared" si="1"/>
        <v>11</v>
      </c>
      <c r="EG14" s="18">
        <f t="shared" si="2"/>
        <v>8</v>
      </c>
      <c r="EH14" s="18">
        <f t="shared" si="3"/>
        <v>5436</v>
      </c>
      <c r="EI14" s="18">
        <f t="shared" si="4"/>
        <v>308</v>
      </c>
      <c r="EJ14" s="19">
        <f t="shared" si="5"/>
        <v>52.94805194805194</v>
      </c>
      <c r="EK14" s="20">
        <f t="shared" si="9"/>
        <v>494.18181818181819</v>
      </c>
      <c r="EL14" s="20">
        <f t="shared" si="10"/>
        <v>77</v>
      </c>
      <c r="EM14" s="20">
        <f t="shared" si="11"/>
        <v>28</v>
      </c>
      <c r="EN14" s="20">
        <f t="shared" si="6"/>
        <v>14</v>
      </c>
      <c r="EO14" s="20">
        <f t="shared" si="7"/>
        <v>3.5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1</v>
      </c>
      <c r="CL17" s="5">
        <f>IF(CK3=0,1,0)</f>
        <v>0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1</v>
      </c>
      <c r="CL18" s="5">
        <f t="shared" ref="CL18:CL28" si="63">IF(CK4=0,1,0)</f>
        <v>0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1</v>
      </c>
      <c r="CL19" s="5">
        <f t="shared" si="63"/>
        <v>0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1</v>
      </c>
      <c r="CF21" s="5">
        <f t="shared" si="61"/>
        <v>0</v>
      </c>
      <c r="CG21" s="5">
        <f t="shared" si="62"/>
        <v>0</v>
      </c>
      <c r="CH21" s="5">
        <f t="shared" si="27"/>
        <v>1</v>
      </c>
      <c r="CL21" s="5">
        <f t="shared" si="63"/>
        <v>0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1</v>
      </c>
      <c r="CF25" s="5">
        <f t="shared" si="61"/>
        <v>0</v>
      </c>
      <c r="CG25" s="5">
        <f t="shared" si="62"/>
        <v>0</v>
      </c>
      <c r="CH25" s="5">
        <f t="shared" si="27"/>
        <v>1</v>
      </c>
      <c r="CL25" s="5">
        <f t="shared" si="63"/>
        <v>0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1</v>
      </c>
      <c r="CF26" s="5">
        <f t="shared" si="61"/>
        <v>0</v>
      </c>
      <c r="CG26" s="5">
        <f t="shared" si="62"/>
        <v>0</v>
      </c>
      <c r="CH26" s="5">
        <f t="shared" si="27"/>
        <v>1</v>
      </c>
      <c r="CL26" s="5">
        <f t="shared" si="63"/>
        <v>0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1</v>
      </c>
      <c r="BH28" s="5">
        <f t="shared" si="53"/>
        <v>0</v>
      </c>
      <c r="BI28" s="5">
        <f t="shared" si="54"/>
        <v>0</v>
      </c>
      <c r="BJ28" s="5">
        <f t="shared" si="23"/>
        <v>1</v>
      </c>
      <c r="BN28" s="5">
        <f t="shared" si="55"/>
        <v>0</v>
      </c>
      <c r="BO28" s="5">
        <f t="shared" si="56"/>
        <v>0</v>
      </c>
      <c r="BP28" s="5">
        <f t="shared" si="24"/>
        <v>1</v>
      </c>
      <c r="BT28" s="5">
        <f t="shared" si="57"/>
        <v>0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1</v>
      </c>
      <c r="CF28" s="5">
        <f t="shared" si="61"/>
        <v>0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1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1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1</v>
      </c>
      <c r="CC31" s="14"/>
      <c r="CD31" s="14"/>
      <c r="CE31" s="14"/>
      <c r="CF31" s="14"/>
      <c r="CG31" s="14"/>
      <c r="CH31" s="14">
        <f t="shared" si="93"/>
        <v>1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1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1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1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1</v>
      </c>
      <c r="BE40" s="14"/>
      <c r="BF40" s="14"/>
      <c r="BG40" s="14"/>
      <c r="BH40" s="14"/>
      <c r="BI40" s="14"/>
      <c r="BJ40" s="14">
        <f t="shared" si="89"/>
        <v>1</v>
      </c>
      <c r="BK40" s="14"/>
      <c r="BL40" s="14"/>
      <c r="BM40" s="14">
        <f>IF(BJ40=1,BM14,"")</f>
        <v>87</v>
      </c>
      <c r="BN40" s="14"/>
      <c r="BO40" s="14"/>
      <c r="BP40" s="14">
        <f t="shared" si="90"/>
        <v>1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1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2</v>
      </c>
      <c r="AF41" s="5">
        <f>SUM(AF29:AF40)</f>
        <v>3</v>
      </c>
      <c r="AL41" s="5">
        <f>SUM(AL29:AL40)</f>
        <v>2</v>
      </c>
      <c r="AR41" s="5">
        <f>SUM(AR29:AR40)</f>
        <v>0</v>
      </c>
      <c r="AX41" s="5">
        <f>SUM(AX29:AX40)</f>
        <v>1</v>
      </c>
      <c r="BD41" s="5">
        <f>SUM(BD29:BD40)</f>
        <v>4</v>
      </c>
      <c r="BJ41" s="5">
        <f>SUM(BJ29:BJ40)</f>
        <v>2</v>
      </c>
      <c r="BP41" s="5">
        <f>SUM(BP29:BP40)</f>
        <v>4</v>
      </c>
      <c r="BV41" s="5">
        <f>SUM(BV29:BV40)</f>
        <v>0</v>
      </c>
      <c r="CB41" s="5">
        <f>SUM(CB29:CB40)</f>
        <v>4</v>
      </c>
      <c r="CH41" s="5">
        <f>SUM(CH29:CH40)</f>
        <v>2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1</v>
      </c>
      <c r="BD42" s="5">
        <v>1</v>
      </c>
      <c r="BJ42" s="5">
        <v>2</v>
      </c>
      <c r="BP42" s="5">
        <v>2</v>
      </c>
      <c r="CF42" s="5">
        <v>2</v>
      </c>
      <c r="CL42" s="5">
        <v>1</v>
      </c>
      <c r="CR42" s="5">
        <v>1</v>
      </c>
      <c r="CX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B1" activePane="topRight" state="frozen"/>
      <selection pane="topRight" activeCell="AD11" sqref="AD1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79" t="s">
        <v>22</v>
      </c>
      <c r="C1" s="179"/>
      <c r="D1" s="179"/>
      <c r="E1" s="179"/>
      <c r="F1" s="179"/>
      <c r="G1" s="179"/>
      <c r="H1" s="179" t="s">
        <v>23</v>
      </c>
      <c r="I1" s="179"/>
      <c r="J1" s="179"/>
      <c r="K1" s="179"/>
      <c r="L1" s="179"/>
      <c r="M1" s="179"/>
      <c r="N1" s="179" t="s">
        <v>24</v>
      </c>
      <c r="O1" s="179"/>
      <c r="P1" s="179"/>
      <c r="Q1" s="179"/>
      <c r="R1" s="179"/>
      <c r="S1" s="179"/>
      <c r="T1" s="179" t="s">
        <v>25</v>
      </c>
      <c r="U1" s="179"/>
      <c r="V1" s="179"/>
      <c r="W1" s="179"/>
      <c r="X1" s="179"/>
      <c r="Y1" s="179"/>
      <c r="Z1" s="179" t="s">
        <v>26</v>
      </c>
      <c r="AA1" s="179"/>
      <c r="AB1" s="179"/>
      <c r="AC1" s="179"/>
      <c r="AD1" s="179"/>
      <c r="AE1" s="179"/>
      <c r="AF1" s="179" t="s">
        <v>27</v>
      </c>
      <c r="AG1" s="179"/>
      <c r="AH1" s="179"/>
      <c r="AI1" s="179"/>
      <c r="AJ1" s="179"/>
      <c r="AK1" s="179"/>
      <c r="AL1" s="179" t="s">
        <v>28</v>
      </c>
      <c r="AM1" s="179"/>
      <c r="AN1" s="179"/>
      <c r="AO1" s="179"/>
      <c r="AP1" s="179"/>
      <c r="AQ1" s="179"/>
      <c r="AR1" s="179" t="s">
        <v>29</v>
      </c>
      <c r="AS1" s="179"/>
      <c r="AT1" s="179"/>
      <c r="AU1" s="179"/>
      <c r="AV1" s="179"/>
      <c r="AW1" s="179"/>
      <c r="AX1" s="179" t="s">
        <v>30</v>
      </c>
      <c r="AY1" s="179"/>
      <c r="AZ1" s="179"/>
      <c r="BA1" s="179"/>
      <c r="BB1" s="179"/>
      <c r="BC1" s="179"/>
      <c r="BD1" s="179" t="s">
        <v>31</v>
      </c>
      <c r="BE1" s="179"/>
      <c r="BF1" s="179"/>
      <c r="BG1" s="179"/>
      <c r="BH1" s="179"/>
      <c r="BI1" s="179"/>
      <c r="BJ1" s="179" t="s">
        <v>32</v>
      </c>
      <c r="BK1" s="179"/>
      <c r="BL1" s="179"/>
      <c r="BM1" s="179"/>
      <c r="BN1" s="179"/>
      <c r="BO1" s="179"/>
      <c r="BP1" s="179" t="s">
        <v>33</v>
      </c>
      <c r="BQ1" s="179"/>
      <c r="BR1" s="179"/>
      <c r="BS1" s="179"/>
      <c r="BT1" s="179"/>
      <c r="BU1" s="179"/>
      <c r="BV1" s="179" t="s">
        <v>34</v>
      </c>
      <c r="BW1" s="179"/>
      <c r="BX1" s="179"/>
      <c r="BY1" s="179"/>
      <c r="BZ1" s="179"/>
      <c r="CA1" s="179"/>
      <c r="CB1" s="179" t="s">
        <v>35</v>
      </c>
      <c r="CC1" s="179"/>
      <c r="CD1" s="179"/>
      <c r="CE1" s="179"/>
      <c r="CF1" s="179"/>
      <c r="CG1" s="179"/>
      <c r="CH1" s="179" t="s">
        <v>36</v>
      </c>
      <c r="CI1" s="179"/>
      <c r="CJ1" s="179"/>
      <c r="CK1" s="179"/>
      <c r="CL1" s="179"/>
      <c r="CM1" s="179"/>
      <c r="CN1" s="179" t="s">
        <v>37</v>
      </c>
      <c r="CO1" s="179"/>
      <c r="CP1" s="179"/>
      <c r="CQ1" s="179"/>
      <c r="CR1" s="179"/>
      <c r="CS1" s="179"/>
      <c r="CT1" s="179" t="s">
        <v>38</v>
      </c>
      <c r="CU1" s="179"/>
      <c r="CV1" s="179"/>
      <c r="CW1" s="179"/>
      <c r="CX1" s="179"/>
      <c r="CY1" s="179"/>
      <c r="CZ1" s="179" t="s">
        <v>39</v>
      </c>
      <c r="DA1" s="179"/>
      <c r="DB1" s="179"/>
      <c r="DC1" s="179"/>
      <c r="DD1" s="179"/>
      <c r="DE1" s="179"/>
      <c r="DF1" s="179" t="s">
        <v>40</v>
      </c>
      <c r="DG1" s="179"/>
      <c r="DH1" s="179"/>
      <c r="DI1" s="179"/>
      <c r="DJ1" s="179"/>
      <c r="DK1" s="179"/>
      <c r="DL1" s="179" t="s">
        <v>41</v>
      </c>
      <c r="DM1" s="179"/>
      <c r="DN1" s="179"/>
      <c r="DO1" s="179"/>
      <c r="DP1" s="179"/>
      <c r="DQ1" s="179"/>
      <c r="DR1" s="179" t="s">
        <v>42</v>
      </c>
      <c r="DS1" s="179"/>
      <c r="DT1" s="179"/>
      <c r="DU1" s="179"/>
      <c r="DV1" s="179"/>
      <c r="DW1" s="179"/>
      <c r="DX1" s="179" t="s">
        <v>43</v>
      </c>
      <c r="DY1" s="179"/>
      <c r="DZ1" s="179"/>
      <c r="EA1" s="179"/>
      <c r="EB1" s="179"/>
      <c r="EC1" s="17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199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225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>
        <v>1002</v>
      </c>
      <c r="AA4" s="29">
        <v>2</v>
      </c>
      <c r="AB4" s="29">
        <v>2</v>
      </c>
      <c r="AC4" s="29">
        <v>46</v>
      </c>
      <c r="AD4" s="29">
        <v>2</v>
      </c>
      <c r="AE4" s="30"/>
      <c r="AF4" s="28">
        <v>732</v>
      </c>
      <c r="AG4" s="29">
        <v>2</v>
      </c>
      <c r="AH4" s="29">
        <v>0</v>
      </c>
      <c r="AI4" s="29">
        <v>45</v>
      </c>
      <c r="AJ4" s="29">
        <v>1</v>
      </c>
      <c r="AK4" s="30"/>
      <c r="AL4" s="28">
        <v>1002</v>
      </c>
      <c r="AM4" s="29">
        <v>2</v>
      </c>
      <c r="AN4" s="29">
        <v>2</v>
      </c>
      <c r="AO4" s="29">
        <v>67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47</v>
      </c>
      <c r="AV4" s="29">
        <v>5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4</v>
      </c>
      <c r="EF4" s="18">
        <f t="shared" si="1"/>
        <v>15</v>
      </c>
      <c r="EG4" s="18">
        <f t="shared" si="2"/>
        <v>8</v>
      </c>
      <c r="EH4" s="18">
        <f t="shared" si="3"/>
        <v>6908</v>
      </c>
      <c r="EI4" s="18">
        <f t="shared" si="4"/>
        <v>394</v>
      </c>
      <c r="EJ4" s="19">
        <f t="shared" si="5"/>
        <v>52.598984771573598</v>
      </c>
      <c r="EK4" s="20">
        <f t="shared" ref="EK4:EK14" si="9">IF(EF4=0,0,(SUM(EH4/EF4)))</f>
        <v>460.53333333333336</v>
      </c>
      <c r="EL4" s="20">
        <f t="shared" ref="EL4:EL14" si="10">IF(ED4=0,0,SUM(EI4/ED4))</f>
        <v>56.285714285714285</v>
      </c>
      <c r="EM4" s="20">
        <f t="shared" ref="EM4:EM14" si="11">IF(EF4=0,0,SUM(EI4/EF4))</f>
        <v>26.266666666666666</v>
      </c>
      <c r="EN4" s="20">
        <f t="shared" si="6"/>
        <v>18</v>
      </c>
      <c r="EO4" s="20">
        <f t="shared" si="7"/>
        <v>2.5714285714285716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>
        <v>896</v>
      </c>
      <c r="AA5" s="29">
        <v>2</v>
      </c>
      <c r="AB5" s="29">
        <v>0</v>
      </c>
      <c r="AC5" s="29">
        <v>48</v>
      </c>
      <c r="AD5" s="29">
        <v>1</v>
      </c>
      <c r="AE5" s="30"/>
      <c r="AF5" s="28">
        <v>1438</v>
      </c>
      <c r="AG5" s="29">
        <v>3</v>
      </c>
      <c r="AH5" s="29">
        <v>2</v>
      </c>
      <c r="AI5" s="29">
        <v>75</v>
      </c>
      <c r="AJ5" s="29">
        <v>5</v>
      </c>
      <c r="AK5" s="30"/>
      <c r="AL5" s="28">
        <v>1463</v>
      </c>
      <c r="AM5" s="29">
        <v>3</v>
      </c>
      <c r="AN5" s="29">
        <v>2</v>
      </c>
      <c r="AO5" s="29">
        <v>88</v>
      </c>
      <c r="AP5" s="29">
        <v>3</v>
      </c>
      <c r="AQ5" s="30"/>
      <c r="AR5" s="28">
        <v>902</v>
      </c>
      <c r="AS5" s="29">
        <v>2</v>
      </c>
      <c r="AT5" s="29">
        <v>0</v>
      </c>
      <c r="AU5" s="29">
        <v>46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2</v>
      </c>
      <c r="EF5" s="18">
        <f t="shared" si="1"/>
        <v>17</v>
      </c>
      <c r="EG5" s="18">
        <f t="shared" si="2"/>
        <v>5</v>
      </c>
      <c r="EH5" s="18">
        <f t="shared" si="3"/>
        <v>7978</v>
      </c>
      <c r="EI5" s="18">
        <f t="shared" si="4"/>
        <v>437</v>
      </c>
      <c r="EJ5" s="19">
        <f t="shared" si="5"/>
        <v>54.768878718535476</v>
      </c>
      <c r="EK5" s="20">
        <f t="shared" si="9"/>
        <v>469.29411764705884</v>
      </c>
      <c r="EL5" s="20">
        <f t="shared" si="10"/>
        <v>62.428571428571431</v>
      </c>
      <c r="EM5" s="20">
        <f t="shared" si="11"/>
        <v>25.705882352941178</v>
      </c>
      <c r="EN5" s="20">
        <f t="shared" si="6"/>
        <v>23</v>
      </c>
      <c r="EO5" s="20">
        <f t="shared" si="7"/>
        <v>3.2857142857142856</v>
      </c>
      <c r="EP5" s="18">
        <f t="shared" si="12"/>
        <v>0</v>
      </c>
    </row>
    <row r="6" spans="1:146" x14ac:dyDescent="0.2">
      <c r="A6" s="37" t="s">
        <v>226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>
        <v>1315</v>
      </c>
      <c r="AA6" s="29">
        <v>3</v>
      </c>
      <c r="AB6" s="29">
        <v>2</v>
      </c>
      <c r="AC6" s="29">
        <v>67</v>
      </c>
      <c r="AD6" s="29">
        <v>5</v>
      </c>
      <c r="AE6" s="30"/>
      <c r="AF6" s="28">
        <v>1002</v>
      </c>
      <c r="AG6" s="29">
        <v>2</v>
      </c>
      <c r="AH6" s="29">
        <v>2</v>
      </c>
      <c r="AI6" s="29">
        <v>69</v>
      </c>
      <c r="AJ6" s="29">
        <v>4</v>
      </c>
      <c r="AK6" s="30"/>
      <c r="AL6" s="28">
        <v>1467</v>
      </c>
      <c r="AM6" s="29">
        <v>3</v>
      </c>
      <c r="AN6" s="29">
        <v>2</v>
      </c>
      <c r="AO6" s="29">
        <v>97</v>
      </c>
      <c r="AP6" s="29">
        <v>3</v>
      </c>
      <c r="AQ6" s="30">
        <v>1</v>
      </c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5</v>
      </c>
      <c r="EF6" s="18">
        <f t="shared" si="1"/>
        <v>15</v>
      </c>
      <c r="EG6" s="18">
        <f t="shared" si="2"/>
        <v>11</v>
      </c>
      <c r="EH6" s="18">
        <f t="shared" si="3"/>
        <v>7231</v>
      </c>
      <c r="EI6" s="18">
        <f t="shared" si="4"/>
        <v>446</v>
      </c>
      <c r="EJ6" s="19">
        <f t="shared" si="5"/>
        <v>48.639013452914796</v>
      </c>
      <c r="EK6" s="20">
        <f t="shared" si="9"/>
        <v>482.06666666666666</v>
      </c>
      <c r="EL6" s="20">
        <f t="shared" si="10"/>
        <v>74.333333333333329</v>
      </c>
      <c r="EM6" s="20">
        <f t="shared" si="11"/>
        <v>29.733333333333334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x14ac:dyDescent="0.2">
      <c r="A7" s="27" t="s">
        <v>227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>
        <v>1002</v>
      </c>
      <c r="AA7" s="29">
        <v>2</v>
      </c>
      <c r="AB7" s="29">
        <v>2</v>
      </c>
      <c r="AC7" s="29">
        <v>53</v>
      </c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>
        <v>1443</v>
      </c>
      <c r="AS7" s="29">
        <v>3</v>
      </c>
      <c r="AT7" s="29">
        <v>1</v>
      </c>
      <c r="AU7" s="29">
        <v>72</v>
      </c>
      <c r="AV7" s="29">
        <v>2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10</v>
      </c>
      <c r="EG7" s="18">
        <f t="shared" si="2"/>
        <v>5</v>
      </c>
      <c r="EH7" s="18">
        <f t="shared" si="3"/>
        <v>4868</v>
      </c>
      <c r="EI7" s="18">
        <f t="shared" si="4"/>
        <v>276</v>
      </c>
      <c r="EJ7" s="19">
        <f t="shared" si="5"/>
        <v>52.913043478260867</v>
      </c>
      <c r="EK7" s="20">
        <f t="shared" si="9"/>
        <v>486.8</v>
      </c>
      <c r="EL7" s="20">
        <f t="shared" si="10"/>
        <v>69</v>
      </c>
      <c r="EM7" s="20">
        <f t="shared" si="11"/>
        <v>27.6</v>
      </c>
      <c r="EN7" s="20">
        <f t="shared" si="6"/>
        <v>5</v>
      </c>
      <c r="EO7" s="20">
        <f t="shared" si="7"/>
        <v>1.25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 t="s">
        <v>228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229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230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>
        <v>1443</v>
      </c>
      <c r="AA11" s="29">
        <v>3</v>
      </c>
      <c r="AB11" s="29">
        <v>1</v>
      </c>
      <c r="AC11" s="29">
        <v>102</v>
      </c>
      <c r="AD11" s="29">
        <v>2</v>
      </c>
      <c r="AE11" s="30"/>
      <c r="AF11" s="28"/>
      <c r="AG11" s="29"/>
      <c r="AH11" s="29"/>
      <c r="AI11" s="29"/>
      <c r="AJ11" s="29"/>
      <c r="AK11" s="30"/>
      <c r="AL11" s="28">
        <v>1432</v>
      </c>
      <c r="AM11" s="29">
        <v>3</v>
      </c>
      <c r="AN11" s="29">
        <v>1</v>
      </c>
      <c r="AO11" s="29">
        <v>82</v>
      </c>
      <c r="AP11" s="29">
        <v>4</v>
      </c>
      <c r="AQ11" s="30"/>
      <c r="AR11" s="28">
        <v>1479</v>
      </c>
      <c r="AS11" s="29">
        <v>3</v>
      </c>
      <c r="AT11" s="29">
        <v>1</v>
      </c>
      <c r="AU11" s="29">
        <v>100</v>
      </c>
      <c r="AV11" s="29">
        <v>1</v>
      </c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0</v>
      </c>
      <c r="EF11" s="18">
        <f t="shared" si="1"/>
        <v>9</v>
      </c>
      <c r="EG11" s="18">
        <f t="shared" si="2"/>
        <v>3</v>
      </c>
      <c r="EH11" s="18">
        <f t="shared" si="3"/>
        <v>4354</v>
      </c>
      <c r="EI11" s="18">
        <f t="shared" si="4"/>
        <v>284</v>
      </c>
      <c r="EJ11" s="19">
        <f t="shared" si="5"/>
        <v>45.992957746478872</v>
      </c>
      <c r="EK11" s="20">
        <f t="shared" si="9"/>
        <v>483.77777777777777</v>
      </c>
      <c r="EL11" s="20">
        <f t="shared" si="10"/>
        <v>94.666666666666671</v>
      </c>
      <c r="EM11" s="20">
        <f t="shared" si="11"/>
        <v>31.555555555555557</v>
      </c>
      <c r="EN11" s="20">
        <f t="shared" si="6"/>
        <v>7</v>
      </c>
      <c r="EO11" s="20">
        <f t="shared" si="7"/>
        <v>2.3333333333333335</v>
      </c>
      <c r="EP11" s="18">
        <f t="shared" si="12"/>
        <v>0</v>
      </c>
    </row>
    <row r="12" spans="1:146" x14ac:dyDescent="0.2">
      <c r="A12" s="37" t="s">
        <v>254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>
        <v>1</v>
      </c>
      <c r="AE12" s="30"/>
      <c r="AF12" s="28">
        <v>864</v>
      </c>
      <c r="AG12" s="29">
        <v>2</v>
      </c>
      <c r="AH12" s="29">
        <v>0</v>
      </c>
      <c r="AI12" s="29">
        <v>69</v>
      </c>
      <c r="AJ12" s="29">
        <v>1</v>
      </c>
      <c r="AK12" s="30"/>
      <c r="AL12" s="28">
        <v>845</v>
      </c>
      <c r="AM12" s="29">
        <v>2</v>
      </c>
      <c r="AN12" s="29">
        <v>0</v>
      </c>
      <c r="AO12" s="29">
        <v>60</v>
      </c>
      <c r="AP12" s="29"/>
      <c r="AQ12" s="30"/>
      <c r="AR12" s="28">
        <v>1002</v>
      </c>
      <c r="AS12" s="29">
        <v>2</v>
      </c>
      <c r="AT12" s="29">
        <v>2</v>
      </c>
      <c r="AU12" s="29">
        <v>71</v>
      </c>
      <c r="AV12" s="29">
        <v>1</v>
      </c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5</v>
      </c>
      <c r="EE12" s="18">
        <f t="shared" si="0"/>
        <v>1</v>
      </c>
      <c r="EF12" s="18">
        <f t="shared" si="1"/>
        <v>11</v>
      </c>
      <c r="EG12" s="18">
        <f t="shared" si="2"/>
        <v>3</v>
      </c>
      <c r="EH12" s="18">
        <f t="shared" si="3"/>
        <v>4820</v>
      </c>
      <c r="EI12" s="18">
        <f t="shared" si="4"/>
        <v>348</v>
      </c>
      <c r="EJ12" s="19">
        <f t="shared" si="5"/>
        <v>41.551724137931032</v>
      </c>
      <c r="EK12" s="20">
        <f t="shared" si="9"/>
        <v>438.18181818181819</v>
      </c>
      <c r="EL12" s="20">
        <f t="shared" si="10"/>
        <v>69.599999999999994</v>
      </c>
      <c r="EM12" s="20">
        <f t="shared" si="11"/>
        <v>31.636363636363637</v>
      </c>
      <c r="EN12" s="20">
        <f t="shared" si="6"/>
        <v>4</v>
      </c>
      <c r="EO12" s="20">
        <f t="shared" si="7"/>
        <v>0.8</v>
      </c>
      <c r="EP12" s="18">
        <f t="shared" si="12"/>
        <v>0</v>
      </c>
    </row>
    <row r="13" spans="1:146" x14ac:dyDescent="0.2">
      <c r="A13" s="37" t="s">
        <v>255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>
        <v>1498</v>
      </c>
      <c r="AA13" s="29">
        <v>3</v>
      </c>
      <c r="AB13" s="29">
        <v>1</v>
      </c>
      <c r="AC13" s="29">
        <v>154</v>
      </c>
      <c r="AD13" s="29">
        <v>1</v>
      </c>
      <c r="AE13" s="30"/>
      <c r="AF13" s="28">
        <v>856</v>
      </c>
      <c r="AG13" s="29">
        <v>2</v>
      </c>
      <c r="AH13" s="29">
        <v>0</v>
      </c>
      <c r="AI13" s="29">
        <v>54</v>
      </c>
      <c r="AJ13" s="29">
        <v>1</v>
      </c>
      <c r="AK13" s="30"/>
      <c r="AL13" s="28"/>
      <c r="AM13" s="29"/>
      <c r="AN13" s="29"/>
      <c r="AO13" s="29"/>
      <c r="AP13" s="29"/>
      <c r="AQ13" s="30"/>
      <c r="AR13" s="28">
        <v>822</v>
      </c>
      <c r="AS13" s="29">
        <v>2</v>
      </c>
      <c r="AT13" s="29">
        <v>0</v>
      </c>
      <c r="AU13" s="29">
        <v>60</v>
      </c>
      <c r="AV13" s="29">
        <v>2</v>
      </c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0</v>
      </c>
      <c r="EF13" s="18">
        <f t="shared" si="1"/>
        <v>9</v>
      </c>
      <c r="EG13" s="18">
        <f t="shared" si="2"/>
        <v>1</v>
      </c>
      <c r="EH13" s="18">
        <f t="shared" si="3"/>
        <v>3892</v>
      </c>
      <c r="EI13" s="18">
        <f t="shared" si="4"/>
        <v>309</v>
      </c>
      <c r="EJ13" s="19">
        <f t="shared" si="5"/>
        <v>37.786407766990287</v>
      </c>
      <c r="EK13" s="20">
        <f t="shared" si="9"/>
        <v>432.44444444444446</v>
      </c>
      <c r="EL13" s="20">
        <f t="shared" si="10"/>
        <v>77.25</v>
      </c>
      <c r="EM13" s="20">
        <f t="shared" si="11"/>
        <v>34.333333333333336</v>
      </c>
      <c r="EN13" s="20">
        <f t="shared" si="6"/>
        <v>7</v>
      </c>
      <c r="EO13" s="20">
        <f t="shared" si="7"/>
        <v>1.75</v>
      </c>
      <c r="EP13" s="18">
        <f t="shared" si="12"/>
        <v>0</v>
      </c>
    </row>
    <row r="14" spans="1:146" x14ac:dyDescent="0.2">
      <c r="A14" s="31" t="s">
        <v>302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>
        <v>1476</v>
      </c>
      <c r="AG14" s="34">
        <v>3</v>
      </c>
      <c r="AH14" s="34">
        <v>1</v>
      </c>
      <c r="AI14" s="34">
        <v>124</v>
      </c>
      <c r="AJ14" s="34"/>
      <c r="AK14" s="33"/>
      <c r="AL14" s="32">
        <v>894</v>
      </c>
      <c r="AM14" s="34">
        <v>2</v>
      </c>
      <c r="AN14" s="34">
        <v>0</v>
      </c>
      <c r="AO14" s="34">
        <v>75</v>
      </c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0</v>
      </c>
      <c r="EF14" s="18">
        <f t="shared" si="1"/>
        <v>5</v>
      </c>
      <c r="EG14" s="18">
        <f t="shared" si="2"/>
        <v>1</v>
      </c>
      <c r="EH14" s="18">
        <f t="shared" si="3"/>
        <v>2370</v>
      </c>
      <c r="EI14" s="18">
        <f t="shared" si="4"/>
        <v>199</v>
      </c>
      <c r="EJ14" s="19">
        <f t="shared" si="5"/>
        <v>35.7286432160804</v>
      </c>
      <c r="EK14" s="20">
        <f t="shared" si="9"/>
        <v>474</v>
      </c>
      <c r="EL14" s="20">
        <f t="shared" si="10"/>
        <v>99.5</v>
      </c>
      <c r="EM14" s="20">
        <f t="shared" si="11"/>
        <v>39.799999999999997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1</v>
      </c>
      <c r="AV25" s="5">
        <f t="shared" si="49"/>
        <v>0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1</v>
      </c>
      <c r="AJ27" s="5">
        <f t="shared" si="45"/>
        <v>0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1</v>
      </c>
      <c r="AV27" s="5">
        <f t="shared" si="49"/>
        <v>0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1</v>
      </c>
      <c r="AJ28" s="5">
        <f t="shared" si="45"/>
        <v>0</v>
      </c>
      <c r="AK28" s="5">
        <f t="shared" si="46"/>
        <v>0</v>
      </c>
      <c r="AL28" s="5">
        <f t="shared" si="19"/>
        <v>1</v>
      </c>
      <c r="AP28" s="5">
        <f t="shared" si="47"/>
        <v>0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1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0</v>
      </c>
      <c r="N41" s="5">
        <f>SUM(N29:N40)</f>
        <v>0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3</v>
      </c>
      <c r="AR41" s="5">
        <f>SUM(AR29:AR40)</f>
        <v>2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79" t="s">
        <v>22</v>
      </c>
      <c r="C1" s="179"/>
      <c r="D1" s="179"/>
      <c r="E1" s="179"/>
      <c r="F1" s="179"/>
      <c r="G1" s="179"/>
      <c r="H1" s="179" t="s">
        <v>23</v>
      </c>
      <c r="I1" s="179"/>
      <c r="J1" s="179"/>
      <c r="K1" s="179"/>
      <c r="L1" s="179"/>
      <c r="M1" s="179"/>
      <c r="N1" s="179" t="s">
        <v>24</v>
      </c>
      <c r="O1" s="179"/>
      <c r="P1" s="179"/>
      <c r="Q1" s="179"/>
      <c r="R1" s="179"/>
      <c r="S1" s="179"/>
      <c r="T1" s="179" t="s">
        <v>25</v>
      </c>
      <c r="U1" s="179"/>
      <c r="V1" s="179"/>
      <c r="W1" s="179"/>
      <c r="X1" s="179"/>
      <c r="Y1" s="179"/>
      <c r="Z1" s="179" t="s">
        <v>26</v>
      </c>
      <c r="AA1" s="179"/>
      <c r="AB1" s="179"/>
      <c r="AC1" s="179"/>
      <c r="AD1" s="179"/>
      <c r="AE1" s="179"/>
      <c r="AF1" s="179" t="s">
        <v>27</v>
      </c>
      <c r="AG1" s="179"/>
      <c r="AH1" s="179"/>
      <c r="AI1" s="179"/>
      <c r="AJ1" s="179"/>
      <c r="AK1" s="179"/>
      <c r="AL1" s="179" t="s">
        <v>28</v>
      </c>
      <c r="AM1" s="179"/>
      <c r="AN1" s="179"/>
      <c r="AO1" s="179"/>
      <c r="AP1" s="179"/>
      <c r="AQ1" s="179"/>
      <c r="AR1" s="179" t="s">
        <v>29</v>
      </c>
      <c r="AS1" s="179"/>
      <c r="AT1" s="179"/>
      <c r="AU1" s="179"/>
      <c r="AV1" s="179"/>
      <c r="AW1" s="179"/>
      <c r="AX1" s="179" t="s">
        <v>30</v>
      </c>
      <c r="AY1" s="179"/>
      <c r="AZ1" s="179"/>
      <c r="BA1" s="179"/>
      <c r="BB1" s="179"/>
      <c r="BC1" s="179"/>
      <c r="BD1" s="179" t="s">
        <v>31</v>
      </c>
      <c r="BE1" s="179"/>
      <c r="BF1" s="179"/>
      <c r="BG1" s="179"/>
      <c r="BH1" s="179"/>
      <c r="BI1" s="179"/>
      <c r="BJ1" s="179" t="s">
        <v>32</v>
      </c>
      <c r="BK1" s="179"/>
      <c r="BL1" s="179"/>
      <c r="BM1" s="179"/>
      <c r="BN1" s="179"/>
      <c r="BO1" s="179"/>
      <c r="BP1" s="179" t="s">
        <v>33</v>
      </c>
      <c r="BQ1" s="179"/>
      <c r="BR1" s="179"/>
      <c r="BS1" s="179"/>
      <c r="BT1" s="179"/>
      <c r="BU1" s="179"/>
      <c r="BV1" s="179" t="s">
        <v>34</v>
      </c>
      <c r="BW1" s="179"/>
      <c r="BX1" s="179"/>
      <c r="BY1" s="179"/>
      <c r="BZ1" s="179"/>
      <c r="CA1" s="179"/>
      <c r="CB1" s="179" t="s">
        <v>35</v>
      </c>
      <c r="CC1" s="179"/>
      <c r="CD1" s="179"/>
      <c r="CE1" s="179"/>
      <c r="CF1" s="179"/>
      <c r="CG1" s="179"/>
      <c r="CH1" s="179" t="s">
        <v>36</v>
      </c>
      <c r="CI1" s="179"/>
      <c r="CJ1" s="179"/>
      <c r="CK1" s="179"/>
      <c r="CL1" s="179"/>
      <c r="CM1" s="179"/>
      <c r="CN1" s="179" t="s">
        <v>37</v>
      </c>
      <c r="CO1" s="179"/>
      <c r="CP1" s="179"/>
      <c r="CQ1" s="179"/>
      <c r="CR1" s="179"/>
      <c r="CS1" s="179"/>
      <c r="CT1" s="179" t="s">
        <v>38</v>
      </c>
      <c r="CU1" s="179"/>
      <c r="CV1" s="179"/>
      <c r="CW1" s="179"/>
      <c r="CX1" s="179"/>
      <c r="CY1" s="179"/>
      <c r="CZ1" s="179" t="s">
        <v>39</v>
      </c>
      <c r="DA1" s="179"/>
      <c r="DB1" s="179"/>
      <c r="DC1" s="179"/>
      <c r="DD1" s="179"/>
      <c r="DE1" s="179"/>
      <c r="DF1" s="179" t="s">
        <v>40</v>
      </c>
      <c r="DG1" s="179"/>
      <c r="DH1" s="179"/>
      <c r="DI1" s="179"/>
      <c r="DJ1" s="179"/>
      <c r="DK1" s="179"/>
      <c r="DL1" s="179" t="s">
        <v>41</v>
      </c>
      <c r="DM1" s="179"/>
      <c r="DN1" s="179"/>
      <c r="DO1" s="179"/>
      <c r="DP1" s="179"/>
      <c r="DQ1" s="179"/>
      <c r="DR1" s="179" t="s">
        <v>42</v>
      </c>
      <c r="DS1" s="179"/>
      <c r="DT1" s="179"/>
      <c r="DU1" s="179"/>
      <c r="DV1" s="179"/>
      <c r="DW1" s="179"/>
      <c r="DX1" s="179" t="s">
        <v>43</v>
      </c>
      <c r="DY1" s="179"/>
      <c r="DZ1" s="179"/>
      <c r="EA1" s="179"/>
      <c r="EB1" s="179"/>
      <c r="EC1" s="17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79" t="s">
        <v>22</v>
      </c>
      <c r="C1" s="179"/>
      <c r="D1" s="179"/>
      <c r="E1" s="179"/>
      <c r="F1" s="179"/>
      <c r="G1" s="179"/>
      <c r="H1" s="179" t="s">
        <v>23</v>
      </c>
      <c r="I1" s="179"/>
      <c r="J1" s="179"/>
      <c r="K1" s="179"/>
      <c r="L1" s="179"/>
      <c r="M1" s="179"/>
      <c r="N1" s="179" t="s">
        <v>24</v>
      </c>
      <c r="O1" s="179"/>
      <c r="P1" s="179"/>
      <c r="Q1" s="179"/>
      <c r="R1" s="179"/>
      <c r="S1" s="179"/>
      <c r="T1" s="179" t="s">
        <v>25</v>
      </c>
      <c r="U1" s="179"/>
      <c r="V1" s="179"/>
      <c r="W1" s="179"/>
      <c r="X1" s="179"/>
      <c r="Y1" s="179"/>
      <c r="Z1" s="179" t="s">
        <v>26</v>
      </c>
      <c r="AA1" s="179"/>
      <c r="AB1" s="179"/>
      <c r="AC1" s="179"/>
      <c r="AD1" s="179"/>
      <c r="AE1" s="179"/>
      <c r="AF1" s="179" t="s">
        <v>27</v>
      </c>
      <c r="AG1" s="179"/>
      <c r="AH1" s="179"/>
      <c r="AI1" s="179"/>
      <c r="AJ1" s="179"/>
      <c r="AK1" s="179"/>
      <c r="AL1" s="179" t="s">
        <v>28</v>
      </c>
      <c r="AM1" s="179"/>
      <c r="AN1" s="179"/>
      <c r="AO1" s="179"/>
      <c r="AP1" s="179"/>
      <c r="AQ1" s="179"/>
      <c r="AR1" s="179" t="s">
        <v>29</v>
      </c>
      <c r="AS1" s="179"/>
      <c r="AT1" s="179"/>
      <c r="AU1" s="179"/>
      <c r="AV1" s="179"/>
      <c r="AW1" s="179"/>
      <c r="AX1" s="179" t="s">
        <v>30</v>
      </c>
      <c r="AY1" s="179"/>
      <c r="AZ1" s="179"/>
      <c r="BA1" s="179"/>
      <c r="BB1" s="179"/>
      <c r="BC1" s="179"/>
      <c r="BD1" s="179" t="s">
        <v>31</v>
      </c>
      <c r="BE1" s="179"/>
      <c r="BF1" s="179"/>
      <c r="BG1" s="179"/>
      <c r="BH1" s="179"/>
      <c r="BI1" s="179"/>
      <c r="BJ1" s="179" t="s">
        <v>32</v>
      </c>
      <c r="BK1" s="179"/>
      <c r="BL1" s="179"/>
      <c r="BM1" s="179"/>
      <c r="BN1" s="179"/>
      <c r="BO1" s="179"/>
      <c r="BP1" s="179" t="s">
        <v>33</v>
      </c>
      <c r="BQ1" s="179"/>
      <c r="BR1" s="179"/>
      <c r="BS1" s="179"/>
      <c r="BT1" s="179"/>
      <c r="BU1" s="179"/>
      <c r="BV1" s="179" t="s">
        <v>34</v>
      </c>
      <c r="BW1" s="179"/>
      <c r="BX1" s="179"/>
      <c r="BY1" s="179"/>
      <c r="BZ1" s="179"/>
      <c r="CA1" s="179"/>
      <c r="CB1" s="179" t="s">
        <v>35</v>
      </c>
      <c r="CC1" s="179"/>
      <c r="CD1" s="179"/>
      <c r="CE1" s="179"/>
      <c r="CF1" s="179"/>
      <c r="CG1" s="179"/>
      <c r="CH1" s="179" t="s">
        <v>36</v>
      </c>
      <c r="CI1" s="179"/>
      <c r="CJ1" s="179"/>
      <c r="CK1" s="179"/>
      <c r="CL1" s="179"/>
      <c r="CM1" s="179"/>
      <c r="CN1" s="179" t="s">
        <v>37</v>
      </c>
      <c r="CO1" s="179"/>
      <c r="CP1" s="179"/>
      <c r="CQ1" s="179"/>
      <c r="CR1" s="179"/>
      <c r="CS1" s="179"/>
      <c r="CT1" s="179" t="s">
        <v>38</v>
      </c>
      <c r="CU1" s="179"/>
      <c r="CV1" s="179"/>
      <c r="CW1" s="179"/>
      <c r="CX1" s="179"/>
      <c r="CY1" s="179"/>
      <c r="CZ1" s="179" t="s">
        <v>39</v>
      </c>
      <c r="DA1" s="179"/>
      <c r="DB1" s="179"/>
      <c r="DC1" s="179"/>
      <c r="DD1" s="179"/>
      <c r="DE1" s="179"/>
      <c r="DF1" s="179" t="s">
        <v>40</v>
      </c>
      <c r="DG1" s="179"/>
      <c r="DH1" s="179"/>
      <c r="DI1" s="179"/>
      <c r="DJ1" s="179"/>
      <c r="DK1" s="179"/>
      <c r="DL1" s="179" t="s">
        <v>41</v>
      </c>
      <c r="DM1" s="179"/>
      <c r="DN1" s="179"/>
      <c r="DO1" s="179"/>
      <c r="DP1" s="179"/>
      <c r="DQ1" s="179"/>
      <c r="DR1" s="179" t="s">
        <v>42</v>
      </c>
      <c r="DS1" s="179"/>
      <c r="DT1" s="179"/>
      <c r="DU1" s="179"/>
      <c r="DV1" s="179"/>
      <c r="DW1" s="179"/>
      <c r="DX1" s="179" t="s">
        <v>43</v>
      </c>
      <c r="DY1" s="179"/>
      <c r="DZ1" s="179"/>
      <c r="EA1" s="179"/>
      <c r="EB1" s="179"/>
      <c r="EC1" s="17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T1:Y1"/>
    <mergeCell ref="Z1:AE1"/>
    <mergeCell ref="B1:G1"/>
    <mergeCell ref="H1:M1"/>
    <mergeCell ref="N1:S1"/>
    <mergeCell ref="AF1:AK1"/>
    <mergeCell ref="AL1:AQ1"/>
    <mergeCell ref="AR1:AW1"/>
    <mergeCell ref="AX1:BC1"/>
    <mergeCell ref="BD1:BI1"/>
    <mergeCell ref="BJ1:BO1"/>
    <mergeCell ref="BP1:BU1"/>
    <mergeCell ref="BV1:CA1"/>
    <mergeCell ref="CB1:CG1"/>
    <mergeCell ref="CH1:CM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79" t="s">
        <v>22</v>
      </c>
      <c r="C1" s="179"/>
      <c r="D1" s="179"/>
      <c r="E1" s="179"/>
      <c r="F1" s="179"/>
      <c r="G1" s="179"/>
      <c r="H1" s="179" t="s">
        <v>23</v>
      </c>
      <c r="I1" s="179"/>
      <c r="J1" s="179"/>
      <c r="K1" s="179"/>
      <c r="L1" s="179"/>
      <c r="M1" s="179"/>
      <c r="N1" s="179" t="s">
        <v>24</v>
      </c>
      <c r="O1" s="179"/>
      <c r="P1" s="179"/>
      <c r="Q1" s="179"/>
      <c r="R1" s="179"/>
      <c r="S1" s="179"/>
      <c r="T1" s="179" t="s">
        <v>25</v>
      </c>
      <c r="U1" s="179"/>
      <c r="V1" s="179"/>
      <c r="W1" s="179"/>
      <c r="X1" s="179"/>
      <c r="Y1" s="179"/>
      <c r="Z1" s="179" t="s">
        <v>26</v>
      </c>
      <c r="AA1" s="179"/>
      <c r="AB1" s="179"/>
      <c r="AC1" s="179"/>
      <c r="AD1" s="179"/>
      <c r="AE1" s="179"/>
      <c r="AF1" s="179" t="s">
        <v>27</v>
      </c>
      <c r="AG1" s="179"/>
      <c r="AH1" s="179"/>
      <c r="AI1" s="179"/>
      <c r="AJ1" s="179"/>
      <c r="AK1" s="179"/>
      <c r="AL1" s="179" t="s">
        <v>28</v>
      </c>
      <c r="AM1" s="179"/>
      <c r="AN1" s="179"/>
      <c r="AO1" s="179"/>
      <c r="AP1" s="179"/>
      <c r="AQ1" s="179"/>
      <c r="AR1" s="179" t="s">
        <v>29</v>
      </c>
      <c r="AS1" s="179"/>
      <c r="AT1" s="179"/>
      <c r="AU1" s="179"/>
      <c r="AV1" s="179"/>
      <c r="AW1" s="179"/>
      <c r="AX1" s="179" t="s">
        <v>30</v>
      </c>
      <c r="AY1" s="179"/>
      <c r="AZ1" s="179"/>
      <c r="BA1" s="179"/>
      <c r="BB1" s="179"/>
      <c r="BC1" s="179"/>
      <c r="BD1" s="179" t="s">
        <v>31</v>
      </c>
      <c r="BE1" s="179"/>
      <c r="BF1" s="179"/>
      <c r="BG1" s="179"/>
      <c r="BH1" s="179"/>
      <c r="BI1" s="179"/>
      <c r="BJ1" s="179" t="s">
        <v>32</v>
      </c>
      <c r="BK1" s="179"/>
      <c r="BL1" s="179"/>
      <c r="BM1" s="179"/>
      <c r="BN1" s="179"/>
      <c r="BO1" s="179"/>
      <c r="BP1" s="179" t="s">
        <v>33</v>
      </c>
      <c r="BQ1" s="179"/>
      <c r="BR1" s="179"/>
      <c r="BS1" s="179"/>
      <c r="BT1" s="179"/>
      <c r="BU1" s="179"/>
      <c r="BV1" s="179" t="s">
        <v>34</v>
      </c>
      <c r="BW1" s="179"/>
      <c r="BX1" s="179"/>
      <c r="BY1" s="179"/>
      <c r="BZ1" s="179"/>
      <c r="CA1" s="179"/>
      <c r="CB1" s="179" t="s">
        <v>35</v>
      </c>
      <c r="CC1" s="179"/>
      <c r="CD1" s="179"/>
      <c r="CE1" s="179"/>
      <c r="CF1" s="179"/>
      <c r="CG1" s="179"/>
      <c r="CH1" s="179" t="s">
        <v>36</v>
      </c>
      <c r="CI1" s="179"/>
      <c r="CJ1" s="179"/>
      <c r="CK1" s="179"/>
      <c r="CL1" s="179"/>
      <c r="CM1" s="179"/>
      <c r="CN1" s="179" t="s">
        <v>37</v>
      </c>
      <c r="CO1" s="179"/>
      <c r="CP1" s="179"/>
      <c r="CQ1" s="179"/>
      <c r="CR1" s="179"/>
      <c r="CS1" s="179"/>
      <c r="CT1" s="179" t="s">
        <v>38</v>
      </c>
      <c r="CU1" s="179"/>
      <c r="CV1" s="179"/>
      <c r="CW1" s="179"/>
      <c r="CX1" s="179"/>
      <c r="CY1" s="179"/>
      <c r="CZ1" s="179" t="s">
        <v>39</v>
      </c>
      <c r="DA1" s="179"/>
      <c r="DB1" s="179"/>
      <c r="DC1" s="179"/>
      <c r="DD1" s="179"/>
      <c r="DE1" s="179"/>
      <c r="DF1" s="179" t="s">
        <v>40</v>
      </c>
      <c r="DG1" s="179"/>
      <c r="DH1" s="179"/>
      <c r="DI1" s="179"/>
      <c r="DJ1" s="179"/>
      <c r="DK1" s="179"/>
      <c r="DL1" s="179" t="s">
        <v>41</v>
      </c>
      <c r="DM1" s="179"/>
      <c r="DN1" s="179"/>
      <c r="DO1" s="179"/>
      <c r="DP1" s="179"/>
      <c r="DQ1" s="179"/>
      <c r="DR1" s="179" t="s">
        <v>42</v>
      </c>
      <c r="DS1" s="179"/>
      <c r="DT1" s="179"/>
      <c r="DU1" s="179"/>
      <c r="DV1" s="179"/>
      <c r="DW1" s="179"/>
      <c r="DX1" s="179" t="s">
        <v>43</v>
      </c>
      <c r="DY1" s="179"/>
      <c r="DZ1" s="179"/>
      <c r="EA1" s="179"/>
      <c r="EB1" s="179"/>
      <c r="EC1" s="17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9</v>
      </c>
      <c r="C2" s="20">
        <f>'CRICKET CLUB'!EN3</f>
        <v>8</v>
      </c>
      <c r="D2" s="11">
        <f>'CRICKET CLUB'!EO3</f>
        <v>0.88888888888888884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13</v>
      </c>
      <c r="C3" s="20">
        <f>'CRICKET CLUB'!EN4</f>
        <v>37</v>
      </c>
      <c r="D3" s="11">
        <f>'CRICKET CLUB'!EO4</f>
        <v>2.8461538461538463</v>
      </c>
      <c r="E3" s="5">
        <f t="shared" ref="E3:E66" si="0">IF(B3&gt;=10,1,0)</f>
        <v>1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9</v>
      </c>
      <c r="C4" s="20">
        <f>'CRICKET CLUB'!EN5</f>
        <v>25</v>
      </c>
      <c r="D4" s="11">
        <f>'CRICKET CLUB'!EO5</f>
        <v>2.7777777777777777</v>
      </c>
      <c r="E4" s="5">
        <f t="shared" si="0"/>
        <v>0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13</v>
      </c>
      <c r="C5" s="20">
        <f>'CRICKET CLUB'!EN6</f>
        <v>23</v>
      </c>
      <c r="D5" s="11">
        <f>'CRICKET CLUB'!EO6</f>
        <v>1.7692307692307692</v>
      </c>
      <c r="E5" s="5">
        <f t="shared" si="0"/>
        <v>1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13</v>
      </c>
      <c r="C6" s="20">
        <f>'CRICKET CLUB'!EN7</f>
        <v>35</v>
      </c>
      <c r="D6" s="11">
        <f>'CRICKET CLUB'!EO7</f>
        <v>2.6923076923076925</v>
      </c>
      <c r="E6" s="5">
        <f t="shared" si="0"/>
        <v>1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11</v>
      </c>
      <c r="C7" s="20">
        <f>'CRICKET CLUB'!EN8</f>
        <v>36</v>
      </c>
      <c r="D7" s="11">
        <f>'CRICKET CLUB'!EO8</f>
        <v>3.2727272727272729</v>
      </c>
      <c r="E7" s="5">
        <f t="shared" si="0"/>
        <v>1</v>
      </c>
      <c r="F7" s="17"/>
    </row>
    <row r="8" spans="1:6" s="1" customFormat="1" x14ac:dyDescent="0.2">
      <c r="A8" s="18" t="str">
        <f>'CRICKET CLUB'!A9</f>
        <v>JAMES EASTON</v>
      </c>
      <c r="B8" s="18">
        <f>'CRICKET CLUB'!ED9</f>
        <v>9</v>
      </c>
      <c r="C8" s="20">
        <f>'CRICKET CLUB'!EN9</f>
        <v>12</v>
      </c>
      <c r="D8" s="11">
        <f>'CRICKET CLUB'!EO9</f>
        <v>1.3333333333333333</v>
      </c>
      <c r="E8" s="5">
        <f t="shared" si="0"/>
        <v>0</v>
      </c>
      <c r="F8" s="17"/>
    </row>
    <row r="9" spans="1:6" s="1" customFormat="1" x14ac:dyDescent="0.2">
      <c r="A9" s="18" t="str">
        <f>'CRICKET CLUB'!A10</f>
        <v>PHIL WAYMAN</v>
      </c>
      <c r="B9" s="18">
        <f>'CRICKET CLUB'!ED10</f>
        <v>1</v>
      </c>
      <c r="C9" s="20">
        <f>'CRICKET CLUB'!EN10</f>
        <v>2</v>
      </c>
      <c r="D9" s="11">
        <f>'CRICKET CLUB'!EO10</f>
        <v>2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13</v>
      </c>
      <c r="C14" s="20">
        <f>SPORTSMANS!EN3</f>
        <v>28</v>
      </c>
      <c r="D14" s="11">
        <f>SPORTSMANS!EO3</f>
        <v>2.1538461538461537</v>
      </c>
      <c r="E14" s="5">
        <f t="shared" si="0"/>
        <v>1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11</v>
      </c>
      <c r="C15" s="20">
        <f>SPORTSMANS!EN4</f>
        <v>44</v>
      </c>
      <c r="D15" s="11">
        <f>SPORTSMANS!EO4</f>
        <v>4</v>
      </c>
      <c r="E15" s="5">
        <f t="shared" si="0"/>
        <v>1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13</v>
      </c>
      <c r="C16" s="20">
        <f>SPORTSMANS!EN5</f>
        <v>44</v>
      </c>
      <c r="D16" s="11">
        <f>SPORTSMANS!EO5</f>
        <v>3.3846153846153846</v>
      </c>
      <c r="E16" s="5">
        <f t="shared" si="0"/>
        <v>1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13</v>
      </c>
      <c r="C17" s="20">
        <f>SPORTSMANS!EN6</f>
        <v>36</v>
      </c>
      <c r="D17" s="11">
        <f>SPORTSMANS!EO6</f>
        <v>2.7692307692307692</v>
      </c>
      <c r="E17" s="5">
        <f t="shared" si="0"/>
        <v>1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9</v>
      </c>
      <c r="C18" s="20">
        <f>SPORTSMANS!EN7</f>
        <v>14</v>
      </c>
      <c r="D18" s="11">
        <f>SPORTSMANS!EO7</f>
        <v>1.5555555555555556</v>
      </c>
      <c r="E18" s="5">
        <f t="shared" si="0"/>
        <v>0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13</v>
      </c>
      <c r="C19" s="20">
        <f>SPORTSMANS!EN8</f>
        <v>57</v>
      </c>
      <c r="D19" s="11">
        <f>SPORTSMANS!EO8</f>
        <v>4.384615384615385</v>
      </c>
      <c r="E19" s="5">
        <f t="shared" si="0"/>
        <v>1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6</v>
      </c>
      <c r="C20" s="20">
        <f>SPORTSMANS!EN9</f>
        <v>13</v>
      </c>
      <c r="D20" s="11">
        <f>SPORTSMANS!EO9</f>
        <v>2.1666666666666665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12</v>
      </c>
      <c r="C26" s="20">
        <f>'TICKLE TOBY'!EN3</f>
        <v>39</v>
      </c>
      <c r="D26" s="11">
        <f>'TICKLE TOBY'!EO3</f>
        <v>3.25</v>
      </c>
      <c r="E26" s="5">
        <f t="shared" si="0"/>
        <v>1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11</v>
      </c>
      <c r="C27" s="20">
        <f>'TICKLE TOBY'!EN4</f>
        <v>22</v>
      </c>
      <c r="D27" s="11">
        <f>'TICKLE TOBY'!EO4</f>
        <v>2</v>
      </c>
      <c r="E27" s="5">
        <f t="shared" si="0"/>
        <v>1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12</v>
      </c>
      <c r="C28" s="20">
        <f>'TICKLE TOBY'!EN5</f>
        <v>28</v>
      </c>
      <c r="D28" s="11">
        <f>'TICKLE TOBY'!EO5</f>
        <v>2.3333333333333335</v>
      </c>
      <c r="E28" s="5">
        <f t="shared" si="0"/>
        <v>1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11</v>
      </c>
      <c r="C29" s="20">
        <f>'TICKLE TOBY'!EN6</f>
        <v>32</v>
      </c>
      <c r="D29" s="11">
        <f>'TICKLE TOBY'!EO6</f>
        <v>2.9090909090909092</v>
      </c>
      <c r="E29" s="5">
        <f t="shared" si="0"/>
        <v>1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6</v>
      </c>
      <c r="C30" s="20">
        <f>'TICKLE TOBY'!EN7</f>
        <v>10</v>
      </c>
      <c r="D30" s="11">
        <f>'TICKLE TOBY'!EO7</f>
        <v>1.6666666666666667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11</v>
      </c>
      <c r="C31" s="20">
        <f>'TICKLE TOBY'!EN8</f>
        <v>33</v>
      </c>
      <c r="D31" s="11">
        <f>'TICKLE TOBY'!EO8</f>
        <v>3</v>
      </c>
      <c r="E31" s="5">
        <f t="shared" si="0"/>
        <v>1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2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7</v>
      </c>
      <c r="C33" s="20">
        <f>'TICKLE TOBY'!EN10</f>
        <v>10</v>
      </c>
      <c r="D33" s="11">
        <f>'TICKLE TOBY'!EO10</f>
        <v>1.4285714285714286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12</v>
      </c>
      <c r="C38" s="20">
        <f>CROWN!EN3</f>
        <v>26</v>
      </c>
      <c r="D38" s="11">
        <f>CROWN!EO3</f>
        <v>2.1666666666666665</v>
      </c>
      <c r="E38" s="5">
        <f t="shared" si="0"/>
        <v>1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12</v>
      </c>
      <c r="C39" s="20">
        <f>CROWN!EN4</f>
        <v>45</v>
      </c>
      <c r="D39" s="11">
        <f>CROWN!EO4</f>
        <v>3.75</v>
      </c>
      <c r="E39" s="5">
        <f t="shared" si="0"/>
        <v>1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12</v>
      </c>
      <c r="C40" s="20">
        <f>CROWN!EN5</f>
        <v>19</v>
      </c>
      <c r="D40" s="11">
        <f>CROWN!EO5</f>
        <v>1.5833333333333333</v>
      </c>
      <c r="E40" s="5">
        <f t="shared" si="0"/>
        <v>1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8</v>
      </c>
      <c r="C41" s="20">
        <f>CROWN!EN6</f>
        <v>16</v>
      </c>
      <c r="D41" s="11">
        <f>CROWN!EO6</f>
        <v>2</v>
      </c>
      <c r="E41" s="5">
        <f t="shared" si="0"/>
        <v>0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6</v>
      </c>
      <c r="C42" s="20">
        <f>CROWN!EN7</f>
        <v>12</v>
      </c>
      <c r="D42" s="11">
        <f>CROWN!EO7</f>
        <v>2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8</v>
      </c>
      <c r="C43" s="20">
        <f>CROWN!EN8</f>
        <v>13</v>
      </c>
      <c r="D43" s="11">
        <f>CROWN!EO8</f>
        <v>1.625</v>
      </c>
      <c r="E43" s="5">
        <f t="shared" si="0"/>
        <v>0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2</v>
      </c>
      <c r="C44" s="20">
        <f>CROWN!EN9</f>
        <v>3</v>
      </c>
      <c r="D44" s="11">
        <f>CROWN!EO9</f>
        <v>1.5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5</v>
      </c>
      <c r="C45" s="20">
        <f>CROWN!EN10</f>
        <v>7</v>
      </c>
      <c r="D45" s="11">
        <f>CROWN!EO10</f>
        <v>1.4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7</v>
      </c>
      <c r="C46" s="20">
        <f>CROWN!EN11</f>
        <v>12</v>
      </c>
      <c r="D46" s="11">
        <f>CROWN!EO11</f>
        <v>1.7142857142857142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10</v>
      </c>
      <c r="C50" s="20">
        <f>'JOLLY MINSTER "A"'!EN3</f>
        <v>45</v>
      </c>
      <c r="D50" s="11">
        <f>'JOLLY MINSTER "A"'!EO3</f>
        <v>4.5</v>
      </c>
      <c r="E50" s="5">
        <f t="shared" si="0"/>
        <v>1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10</v>
      </c>
      <c r="C51" s="20">
        <f>'JOLLY MINSTER "A"'!EN4</f>
        <v>41</v>
      </c>
      <c r="D51" s="11">
        <f>'JOLLY MINSTER "A"'!EO4</f>
        <v>4.0999999999999996</v>
      </c>
      <c r="E51" s="5">
        <f t="shared" si="0"/>
        <v>1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4</v>
      </c>
      <c r="C52" s="20">
        <f>'JOLLY MINSTER "A"'!EN5</f>
        <v>7</v>
      </c>
      <c r="D52" s="11">
        <f>'JOLLY MINSTER "A"'!EO5</f>
        <v>1.75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10</v>
      </c>
      <c r="C53" s="20">
        <f>'JOLLY MINSTER "A"'!EN6</f>
        <v>21</v>
      </c>
      <c r="D53" s="11">
        <f>'JOLLY MINSTER "A"'!EO6</f>
        <v>2.1</v>
      </c>
      <c r="E53" s="5">
        <f t="shared" si="0"/>
        <v>1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8</v>
      </c>
      <c r="C54" s="20">
        <f>'JOLLY MINSTER "A"'!EN7</f>
        <v>9</v>
      </c>
      <c r="D54" s="11">
        <f>'JOLLY MINSTER "A"'!EO7</f>
        <v>1.125</v>
      </c>
      <c r="E54" s="5">
        <f t="shared" si="0"/>
        <v>0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12</v>
      </c>
      <c r="C55" s="20">
        <f>'JOLLY MINSTER "A"'!EN8</f>
        <v>29</v>
      </c>
      <c r="D55" s="11">
        <f>'JOLLY MINSTER "A"'!EO8</f>
        <v>2.4166666666666665</v>
      </c>
      <c r="E55" s="5">
        <f t="shared" si="0"/>
        <v>1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11</v>
      </c>
      <c r="C56" s="20">
        <f>'JOLLY MINSTER "A"'!EN9</f>
        <v>30</v>
      </c>
      <c r="D56" s="11">
        <f>'JOLLY MINSTER "A"'!EO9</f>
        <v>2.7272727272727271</v>
      </c>
      <c r="E56" s="5">
        <f t="shared" si="0"/>
        <v>1</v>
      </c>
      <c r="F56" s="17"/>
    </row>
    <row r="57" spans="1:6" s="1" customFormat="1" x14ac:dyDescent="0.2">
      <c r="A57" s="18" t="str">
        <f>'JOLLY MINSTER "A"'!A10</f>
        <v>NILE GOTT</v>
      </c>
      <c r="B57" s="18">
        <f>'JOLLY MINSTER "A"'!ED10</f>
        <v>2</v>
      </c>
      <c r="C57" s="20">
        <f>'JOLLY MINSTER "A"'!EN10</f>
        <v>8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x14ac:dyDescent="0.2">
      <c r="A58" s="18" t="str">
        <f>'JOLLY MINSTER "A"'!A11</f>
        <v>MAXWELL HEADLAM</v>
      </c>
      <c r="B58" s="18">
        <f>'JOLLY MINSTER "A"'!ED11</f>
        <v>5</v>
      </c>
      <c r="C58" s="20">
        <f>'JOLLY MINSTER "A"'!EN11</f>
        <v>15</v>
      </c>
      <c r="D58" s="11">
        <f>'JOLLY MINSTER "A"'!EO11</f>
        <v>3</v>
      </c>
      <c r="E58" s="5">
        <f t="shared" si="0"/>
        <v>0</v>
      </c>
      <c r="F58" s="17"/>
    </row>
    <row r="59" spans="1:6" s="1" customFormat="1" x14ac:dyDescent="0.2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x14ac:dyDescent="0.2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13</v>
      </c>
      <c r="C62" s="20">
        <f>'JOLLY MINSTER "B"'!EN3</f>
        <v>41</v>
      </c>
      <c r="D62" s="11">
        <f>'JOLLY MINSTER "B"'!EO3</f>
        <v>3.1538461538461537</v>
      </c>
      <c r="E62" s="5">
        <f t="shared" si="0"/>
        <v>1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9</v>
      </c>
      <c r="C63" s="20">
        <f>'JOLLY MINSTER "B"'!EN4</f>
        <v>14</v>
      </c>
      <c r="D63" s="11">
        <f>'JOLLY MINSTER "B"'!EO4</f>
        <v>1.5555555555555556</v>
      </c>
      <c r="E63" s="5">
        <f t="shared" si="0"/>
        <v>0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13</v>
      </c>
      <c r="C64" s="20">
        <f>'JOLLY MINSTER "B"'!EN5</f>
        <v>18</v>
      </c>
      <c r="D64" s="11">
        <f>'JOLLY MINSTER "B"'!EO5</f>
        <v>1.3846153846153846</v>
      </c>
      <c r="E64" s="5">
        <f t="shared" si="0"/>
        <v>1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13</v>
      </c>
      <c r="C65" s="20">
        <f>'JOLLY MINSTER "B"'!EN6</f>
        <v>45</v>
      </c>
      <c r="D65" s="11">
        <f>'JOLLY MINSTER "B"'!EO6</f>
        <v>3.4615384615384617</v>
      </c>
      <c r="E65" s="5">
        <f t="shared" si="0"/>
        <v>1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10</v>
      </c>
      <c r="C66" s="20">
        <f>'JOLLY MINSTER "B"'!EN7</f>
        <v>1</v>
      </c>
      <c r="D66" s="11">
        <f>'JOLLY MINSTER "B"'!EO7</f>
        <v>0.1</v>
      </c>
      <c r="E66" s="5">
        <f t="shared" si="0"/>
        <v>1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11</v>
      </c>
      <c r="C67" s="20">
        <f>'JOLLY MINSTER "B"'!EN8</f>
        <v>11</v>
      </c>
      <c r="D67" s="11">
        <f>'JOLLY MINSTER "B"'!EO8</f>
        <v>1</v>
      </c>
      <c r="E67" s="5">
        <f t="shared" ref="E67:E118" si="1">IF(B67&gt;=10,1,0)</f>
        <v>1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 t="str">
        <f>'JOLLY MINSTER "B"'!A10</f>
        <v>TRACY ANDERSON</v>
      </c>
      <c r="B69" s="18">
        <f>'JOLLY MINSTER "B"'!ED10</f>
        <v>1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 t="str">
        <f>'JOLLY MINSTER "B"'!A11</f>
        <v>C. SMITH</v>
      </c>
      <c r="B70" s="18">
        <f>'JOLLY MINSTER "B"'!ED11</f>
        <v>1</v>
      </c>
      <c r="C70" s="20">
        <f>'JOLLY MINSTER "B"'!EN11</f>
        <v>2</v>
      </c>
      <c r="D70" s="11">
        <f>'JOLLY MINSTER "B"'!EO11</f>
        <v>2</v>
      </c>
      <c r="E70" s="5">
        <f t="shared" si="1"/>
        <v>0</v>
      </c>
      <c r="F70" s="17"/>
    </row>
    <row r="71" spans="1:6" s="1" customFormat="1" x14ac:dyDescent="0.2">
      <c r="A71" s="18" t="str">
        <f>'JOLLY MINSTER "B"'!A12</f>
        <v>C. TOWMAN</v>
      </c>
      <c r="B71" s="18">
        <f>'JOLLY MINSTER "B"'!ED12</f>
        <v>1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 t="str">
        <f>'JOLLY MINSTER "B"'!A13</f>
        <v>ALEX SINCLAIRE (2)</v>
      </c>
      <c r="B72" s="18">
        <f>'JOLLY MINSTER "B"'!ED13</f>
        <v>5</v>
      </c>
      <c r="C72" s="20">
        <f>'JOLLY MINSTER "B"'!EN13</f>
        <v>12</v>
      </c>
      <c r="D72" s="11">
        <f>'JOLLY MINSTER "B"'!EO13</f>
        <v>2.4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13</v>
      </c>
      <c r="C74" s="20">
        <f>'WORKMENS CLUB "A"'!EN3</f>
        <v>43</v>
      </c>
      <c r="D74" s="11">
        <f>'WORKMENS CLUB "A"'!EO3</f>
        <v>3.3076923076923075</v>
      </c>
      <c r="E74" s="5">
        <f t="shared" si="1"/>
        <v>1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11</v>
      </c>
      <c r="C75" s="20">
        <f>'WORKMENS CLUB "A"'!EN4</f>
        <v>24</v>
      </c>
      <c r="D75" s="11">
        <f>'WORKMENS CLUB "A"'!EO4</f>
        <v>2.1818181818181817</v>
      </c>
      <c r="E75" s="5">
        <f t="shared" si="1"/>
        <v>1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6</v>
      </c>
      <c r="C76" s="20">
        <f>'WORKMENS CLUB "A"'!EN5</f>
        <v>7</v>
      </c>
      <c r="D76" s="11">
        <f>'WORKMENS CLUB "A"'!EO5</f>
        <v>1.1666666666666667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9</v>
      </c>
      <c r="C78" s="20">
        <f>'WORKMENS CLUB "A"'!EN7</f>
        <v>31</v>
      </c>
      <c r="D78" s="11">
        <f>'WORKMENS CLUB "A"'!EO7</f>
        <v>3.4444444444444446</v>
      </c>
      <c r="E78" s="5">
        <f t="shared" si="1"/>
        <v>0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12</v>
      </c>
      <c r="C79" s="20">
        <f>'WORKMENS CLUB "A"'!EN8</f>
        <v>19</v>
      </c>
      <c r="D79" s="11">
        <f>'WORKMENS CLUB "A"'!EO8</f>
        <v>1.5833333333333333</v>
      </c>
      <c r="E79" s="5">
        <f t="shared" si="1"/>
        <v>1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1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5</v>
      </c>
      <c r="C81" s="20">
        <f>'WORKMENS CLUB "A"'!EN10</f>
        <v>5</v>
      </c>
      <c r="D81" s="11">
        <f>'WORKMENS CLUB "A"'!EO10</f>
        <v>1</v>
      </c>
      <c r="E81" s="5">
        <f t="shared" si="1"/>
        <v>0</v>
      </c>
      <c r="F81" s="17"/>
    </row>
    <row r="82" spans="1:6" s="1" customFormat="1" x14ac:dyDescent="0.2">
      <c r="A82" s="18" t="str">
        <f>'WORKMENS CLUB "A"'!A11</f>
        <v>G. HORSMAN</v>
      </c>
      <c r="B82" s="18">
        <f>'WORKMENS CLUB "A"'!ED11</f>
        <v>3</v>
      </c>
      <c r="C82" s="20">
        <f>'WORKMENS CLUB "A"'!EN11</f>
        <v>3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x14ac:dyDescent="0.2">
      <c r="A83" s="18" t="str">
        <f>'WORKMENS CLUB "A"'!A12</f>
        <v>KIAN WHITING (2)</v>
      </c>
      <c r="B83" s="18">
        <f>'WORKMENS CLUB "A"'!ED12</f>
        <v>3</v>
      </c>
      <c r="C83" s="20">
        <f>'WORKMENS CLUB "A"'!EN12</f>
        <v>4</v>
      </c>
      <c r="D83" s="11">
        <f>'WORKMENS CLUB "A"'!EO12</f>
        <v>1.3333333333333333</v>
      </c>
      <c r="E83" s="5">
        <f t="shared" si="1"/>
        <v>0</v>
      </c>
      <c r="F83" s="17"/>
    </row>
    <row r="84" spans="1:6" s="1" customFormat="1" x14ac:dyDescent="0.2">
      <c r="A84" s="18" t="str">
        <f>'WORKMENS CLUB "A"'!A13</f>
        <v>LEO GOODALL</v>
      </c>
      <c r="B84" s="18">
        <f>'WORKMENS CLUB "A"'!ED13</f>
        <v>9</v>
      </c>
      <c r="C84" s="20">
        <f>'WORKMENS CLUB "A"'!EN13</f>
        <v>14</v>
      </c>
      <c r="D84" s="11">
        <f>'WORKMENS CLUB "A"'!EO13</f>
        <v>1.5555555555555556</v>
      </c>
      <c r="E84" s="5">
        <f t="shared" si="1"/>
        <v>0</v>
      </c>
      <c r="F84" s="17"/>
    </row>
    <row r="85" spans="1:6" s="1" customFormat="1" x14ac:dyDescent="0.2">
      <c r="A85" s="18" t="str">
        <f>'WORKMENS CLUB "A"'!A14</f>
        <v>WAYNE GRIFFITHS</v>
      </c>
      <c r="B85" s="18">
        <f>'WORKMENS CLUB "A"'!ED14</f>
        <v>4</v>
      </c>
      <c r="C85" s="20">
        <f>'WORKMENS CLUB "A"'!EN14</f>
        <v>3</v>
      </c>
      <c r="D85" s="11">
        <f>'WORKMENS CLUB "A"'!EO14</f>
        <v>0.75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11</v>
      </c>
      <c r="C86" s="20">
        <f>'WORKMENS CLUB "B"'!EN3</f>
        <v>19</v>
      </c>
      <c r="D86" s="11">
        <f>'WORKMENS CLUB "B"'!EO3</f>
        <v>1.7272727272727273</v>
      </c>
      <c r="E86" s="5">
        <f t="shared" si="1"/>
        <v>1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11</v>
      </c>
      <c r="C87" s="20">
        <f>'WORKMENS CLUB "B"'!EN4</f>
        <v>8</v>
      </c>
      <c r="D87" s="11">
        <f>'WORKMENS CLUB "B"'!EO4</f>
        <v>0.72727272727272729</v>
      </c>
      <c r="E87" s="5">
        <f t="shared" si="1"/>
        <v>1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12</v>
      </c>
      <c r="C88" s="20">
        <f>'WORKMENS CLUB "B"'!EN5</f>
        <v>20</v>
      </c>
      <c r="D88" s="11">
        <f>'WORKMENS CLUB "B"'!EO5</f>
        <v>1.6666666666666667</v>
      </c>
      <c r="E88" s="5">
        <f t="shared" si="1"/>
        <v>1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13</v>
      </c>
      <c r="C90" s="20">
        <f>'WORKMENS CLUB "B"'!EN7</f>
        <v>36</v>
      </c>
      <c r="D90" s="11">
        <f>'WORKMENS CLUB "B"'!EO7</f>
        <v>2.7692307692307692</v>
      </c>
      <c r="E90" s="5">
        <f t="shared" si="1"/>
        <v>1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4</v>
      </c>
      <c r="C93" s="20">
        <f>'WORKMENS CLUB "B"'!EN10</f>
        <v>3</v>
      </c>
      <c r="D93" s="11">
        <f>'WORKMENS CLUB "B"'!EO10</f>
        <v>0.75</v>
      </c>
      <c r="E93" s="5">
        <f t="shared" si="1"/>
        <v>0</v>
      </c>
      <c r="F93" s="17"/>
    </row>
    <row r="94" spans="1:6" s="1" customFormat="1" x14ac:dyDescent="0.2">
      <c r="A94" s="18" t="str">
        <f>'WORKMENS CLUB "B"'!A11</f>
        <v>MATHEW LOFTUS</v>
      </c>
      <c r="B94" s="18">
        <f>'WORKMENS CLUB "B"'!ED11</f>
        <v>11</v>
      </c>
      <c r="C94" s="20">
        <f>'WORKMENS CLUB "B"'!EN11</f>
        <v>22</v>
      </c>
      <c r="D94" s="11">
        <f>'WORKMENS CLUB "B"'!EO11</f>
        <v>2</v>
      </c>
      <c r="E94" s="5">
        <f t="shared" si="1"/>
        <v>1</v>
      </c>
      <c r="F94" s="17"/>
    </row>
    <row r="95" spans="1:6" s="1" customFormat="1" x14ac:dyDescent="0.2">
      <c r="A95" s="18" t="str">
        <f>'WORKMENS CLUB "B"'!A12</f>
        <v>LEE PARSLEY</v>
      </c>
      <c r="B95" s="18">
        <f>'WORKMENS CLUB "B"'!ED12</f>
        <v>6</v>
      </c>
      <c r="C95" s="20">
        <f>'WORKMENS CLUB "B"'!EN12</f>
        <v>2</v>
      </c>
      <c r="D95" s="11">
        <f>'WORKMENS CLUB "B"'!EO12</f>
        <v>0.33333333333333331</v>
      </c>
      <c r="E95" s="5">
        <f t="shared" si="1"/>
        <v>0</v>
      </c>
      <c r="F95" s="17"/>
    </row>
    <row r="96" spans="1:6" s="1" customFormat="1" x14ac:dyDescent="0.2">
      <c r="A96" s="18" t="str">
        <f>'WORKMENS CLUB "B"'!A13</f>
        <v>JOE HUTCHINSON</v>
      </c>
      <c r="B96" s="18">
        <f>'WORKMENS CLUB "B"'!ED13</f>
        <v>3</v>
      </c>
      <c r="C96" s="20">
        <f>'WORKMENS CLUB "B"'!EN13</f>
        <v>3</v>
      </c>
      <c r="D96" s="11">
        <f>'WORKMENS CLUB "B"'!EO13</f>
        <v>1</v>
      </c>
      <c r="E96" s="5">
        <f t="shared" si="1"/>
        <v>0</v>
      </c>
      <c r="F96" s="17"/>
    </row>
    <row r="97" spans="1:6" s="1" customFormat="1" x14ac:dyDescent="0.2">
      <c r="A97" s="18" t="str">
        <f>'WORKMENS CLUB "B"'!A14</f>
        <v>ANDREAS (2)</v>
      </c>
      <c r="B97" s="18">
        <f>'WORKMENS CLUB "B"'!ED14</f>
        <v>4</v>
      </c>
      <c r="C97" s="20">
        <f>'WORKMENS CLUB "B"'!EN14</f>
        <v>14</v>
      </c>
      <c r="D97" s="11">
        <f>'WORKMENS CLUB "B"'!EO14</f>
        <v>3.5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7</v>
      </c>
      <c r="C99" s="20">
        <f>'MASONS ARMS'!EN4</f>
        <v>18</v>
      </c>
      <c r="D99" s="11">
        <f>'MASONS ARMS'!EO4</f>
        <v>2.5714285714285716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7</v>
      </c>
      <c r="C100" s="20">
        <f>'MASONS ARMS'!EN5</f>
        <v>23</v>
      </c>
      <c r="D100" s="11">
        <f>'MASONS ARMS'!EO5</f>
        <v>3.2857142857142856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6</v>
      </c>
      <c r="C101" s="20">
        <f>'MASONS ARMS'!EN6</f>
        <v>19</v>
      </c>
      <c r="D101" s="11">
        <f>'MASONS ARMS'!EO6</f>
        <v>3.1666666666666665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4</v>
      </c>
      <c r="C102" s="20">
        <f>'MASONS ARMS'!EN7</f>
        <v>5</v>
      </c>
      <c r="D102" s="11">
        <f>'MASONS ARMS'!EO7</f>
        <v>1.25</v>
      </c>
      <c r="E102" s="5">
        <f t="shared" si="1"/>
        <v>0</v>
      </c>
      <c r="F102" s="17"/>
    </row>
    <row r="103" spans="1:6" s="1" customFormat="1" x14ac:dyDescent="0.2">
      <c r="A103" s="18">
        <f>'MASONS ARMS'!A8</f>
        <v>0</v>
      </c>
      <c r="B103" s="18">
        <f>'MASONS ARMS'!ED8</f>
        <v>0</v>
      </c>
      <c r="C103" s="20">
        <f>'MASONS ARMS'!EN8</f>
        <v>0</v>
      </c>
      <c r="D103" s="11">
        <f>'MASONS ARMS'!EO8</f>
        <v>0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3</v>
      </c>
      <c r="C106" s="20">
        <f>'MASONS ARMS'!EN11</f>
        <v>7</v>
      </c>
      <c r="D106" s="11">
        <f>'MASONS ARMS'!EO11</f>
        <v>2.3333333333333335</v>
      </c>
      <c r="E106" s="5">
        <f t="shared" si="1"/>
        <v>0</v>
      </c>
      <c r="F106" s="17"/>
    </row>
    <row r="107" spans="1:6" s="1" customFormat="1" x14ac:dyDescent="0.2">
      <c r="A107" s="18" t="str">
        <f>'MASONS ARMS'!A12</f>
        <v>CHRIS WIDDOWSON</v>
      </c>
      <c r="B107" s="18">
        <f>'MASONS ARMS'!ED12</f>
        <v>5</v>
      </c>
      <c r="C107" s="20">
        <f>'MASONS ARMS'!EN12</f>
        <v>4</v>
      </c>
      <c r="D107" s="11">
        <f>'MASONS ARMS'!EO12</f>
        <v>0.8</v>
      </c>
      <c r="E107" s="5">
        <f t="shared" si="1"/>
        <v>0</v>
      </c>
      <c r="F107" s="17"/>
    </row>
    <row r="108" spans="1:6" s="1" customFormat="1" x14ac:dyDescent="0.2">
      <c r="A108" s="18" t="str">
        <f>'MASONS ARMS'!A13</f>
        <v>IAN POWELL</v>
      </c>
      <c r="B108" s="18">
        <f>'MASONS ARMS'!ED13</f>
        <v>4</v>
      </c>
      <c r="C108" s="20">
        <f>'MASONS ARMS'!EN13</f>
        <v>7</v>
      </c>
      <c r="D108" s="11">
        <f>'MASONS ARMS'!EO13</f>
        <v>1.75</v>
      </c>
      <c r="E108" s="5">
        <f t="shared" si="1"/>
        <v>0</v>
      </c>
      <c r="F108" s="17"/>
    </row>
    <row r="109" spans="1:6" s="1" customFormat="1" x14ac:dyDescent="0.2">
      <c r="A109" s="18" t="str">
        <f>'MASONS ARMS'!A14</f>
        <v>SHARON ENGLAND</v>
      </c>
      <c r="B109" s="18">
        <f>'MASONS ARMS'!ED14</f>
        <v>2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3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1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JAMES EASTON</v>
      </c>
      <c r="B8" s="18">
        <f>'CRICKET CLUB'!EP9</f>
        <v>0</v>
      </c>
      <c r="C8" s="17"/>
    </row>
    <row r="9" spans="1:4" x14ac:dyDescent="0.2">
      <c r="A9" s="18" t="str">
        <f>'CRICKET CLUB'!A10</f>
        <v>PHIL WAYMAN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1</v>
      </c>
      <c r="C14" s="17"/>
    </row>
    <row r="15" spans="1:4" x14ac:dyDescent="0.2">
      <c r="A15" s="18" t="str">
        <f>SPORTSMANS!A4</f>
        <v>KYLE YOUNG</v>
      </c>
      <c r="B15" s="18">
        <f>SPORTSMANS!EP4</f>
        <v>3</v>
      </c>
      <c r="C15" s="17"/>
    </row>
    <row r="16" spans="1:4" x14ac:dyDescent="0.2">
      <c r="A16" s="18" t="str">
        <f>SPORTSMANS!A5</f>
        <v>IAN WHITTAKER</v>
      </c>
      <c r="B16" s="18">
        <f>SPORTSMANS!EP5</f>
        <v>2</v>
      </c>
      <c r="C16" s="17"/>
    </row>
    <row r="17" spans="1:3" x14ac:dyDescent="0.2">
      <c r="A17" s="18" t="str">
        <f>SPORTSMANS!A6</f>
        <v>GARY OUTRAM</v>
      </c>
      <c r="B17" s="18">
        <f>SPORTSMANS!EP6</f>
        <v>1</v>
      </c>
      <c r="C17" s="17"/>
    </row>
    <row r="18" spans="1:3" x14ac:dyDescent="0.2">
      <c r="A18" s="18" t="str">
        <f>SPORTSMANS!A7</f>
        <v>GABE BRADLEY</v>
      </c>
      <c r="B18" s="18">
        <f>SPORTSMANS!EP7</f>
        <v>1</v>
      </c>
      <c r="C18" s="17"/>
    </row>
    <row r="19" spans="1:3" x14ac:dyDescent="0.2">
      <c r="A19" s="18" t="str">
        <f>SPORTSMANS!A8</f>
        <v>NIGE OUTRAM</v>
      </c>
      <c r="B19" s="18">
        <f>SPORTSMANS!EP8</f>
        <v>3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1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1</v>
      </c>
      <c r="C30" s="17"/>
    </row>
    <row r="31" spans="1:3" x14ac:dyDescent="0.2">
      <c r="A31" s="18" t="str">
        <f>'TICKLE TOBY'!A8</f>
        <v>SEAN KENDREW</v>
      </c>
      <c r="B31" s="18">
        <f>'TICKLE TOBY'!EP8</f>
        <v>2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0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1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5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2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1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2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 t="str">
        <f>'JOLLY MINSTER "A"'!A10</f>
        <v>NILE GOTT</v>
      </c>
      <c r="B57" s="18">
        <f>'JOLLY MINSTER "A"'!EP10</f>
        <v>0</v>
      </c>
      <c r="C57" s="17"/>
    </row>
    <row r="58" spans="1:3" x14ac:dyDescent="0.2">
      <c r="A58" s="18" t="str">
        <f>'JOLLY MINSTER "A"'!A11</f>
        <v>MAXWELL HEADLAM</v>
      </c>
      <c r="B58" s="18">
        <f>'JOLLY MINSTER "A"'!EP11</f>
        <v>0</v>
      </c>
      <c r="C58" s="17"/>
    </row>
    <row r="59" spans="1:3" x14ac:dyDescent="0.2">
      <c r="A59" s="18">
        <f>'JOLLY MINSTER "A"'!A12</f>
        <v>0</v>
      </c>
      <c r="B59" s="18">
        <f>'JOLLY MINSTER "A"'!EP12</f>
        <v>0</v>
      </c>
      <c r="C59" s="17"/>
    </row>
    <row r="60" spans="1:3" x14ac:dyDescent="0.2">
      <c r="A60" s="18">
        <f>'JOLLY MINSTER "A"'!A13</f>
        <v>0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1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3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 t="str">
        <f>'JOLLY MINSTER "B"'!A10</f>
        <v>TRACY ANDERSON</v>
      </c>
      <c r="B69" s="18">
        <f>'JOLLY MINSTER "B"'!EP10</f>
        <v>0</v>
      </c>
      <c r="C69" s="17"/>
    </row>
    <row r="70" spans="1:3" x14ac:dyDescent="0.2">
      <c r="A70" s="18" t="str">
        <f>'JOLLY MINSTER "B"'!A11</f>
        <v>C. SMITH</v>
      </c>
      <c r="B70" s="18">
        <f>'JOLLY MINSTER "B"'!EP11</f>
        <v>0</v>
      </c>
      <c r="C70" s="17"/>
    </row>
    <row r="71" spans="1:3" x14ac:dyDescent="0.2">
      <c r="A71" s="18" t="str">
        <f>'JOLLY MINSTER "B"'!A12</f>
        <v>C. TOWMAN</v>
      </c>
      <c r="B71" s="18">
        <f>'JOLLY MINSTER "B"'!EP12</f>
        <v>0</v>
      </c>
      <c r="C71" s="17"/>
    </row>
    <row r="72" spans="1:3" x14ac:dyDescent="0.2">
      <c r="A72" s="18" t="str">
        <f>'JOLLY MINSTER "B"'!A13</f>
        <v>ALEX SINCLAIRE (2)</v>
      </c>
      <c r="B72" s="18">
        <f>'JOLLY MINSTER "B"'!EP13</f>
        <v>1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0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 t="str">
        <f>'WORKMENS CLUB "A"'!A11</f>
        <v>G. HORSMAN</v>
      </c>
      <c r="B82" s="18">
        <f>'WORKMENS CLUB "A"'!EP11</f>
        <v>0</v>
      </c>
      <c r="C82" s="17"/>
    </row>
    <row r="83" spans="1:3" x14ac:dyDescent="0.2">
      <c r="A83" s="18" t="str">
        <f>'WORKMENS CLUB "A"'!A12</f>
        <v>KIAN WHITING (2)</v>
      </c>
      <c r="B83" s="18">
        <f>'WORKMENS CLUB "A"'!EP12</f>
        <v>0</v>
      </c>
      <c r="C83" s="17"/>
    </row>
    <row r="84" spans="1:3" x14ac:dyDescent="0.2">
      <c r="A84" s="18" t="str">
        <f>'WORKMENS CLUB "A"'!A13</f>
        <v>LEO GOODALL</v>
      </c>
      <c r="B84" s="18">
        <f>'WORKMENS CLUB "A"'!EP13</f>
        <v>1</v>
      </c>
      <c r="C84" s="17"/>
    </row>
    <row r="85" spans="1:3" x14ac:dyDescent="0.2">
      <c r="A85" s="18" t="str">
        <f>'WORKMENS CLUB "A"'!A14</f>
        <v>WAYNE GRIFFITHS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 t="str">
        <f>'WORKMENS CLUB "B"'!A11</f>
        <v>MATHEW LOFTUS</v>
      </c>
      <c r="B94" s="18">
        <f>'WORKMENS CLUB "B"'!EP11</f>
        <v>1</v>
      </c>
      <c r="C94" s="17"/>
    </row>
    <row r="95" spans="1:3" x14ac:dyDescent="0.2">
      <c r="A95" s="18" t="str">
        <f>'WORKMENS CLUB "B"'!A12</f>
        <v>LEE PARSLEY</v>
      </c>
      <c r="B95" s="18">
        <f>'WORKMENS CLUB "B"'!EP12</f>
        <v>0</v>
      </c>
      <c r="C95" s="17"/>
    </row>
    <row r="96" spans="1:3" x14ac:dyDescent="0.2">
      <c r="A96" s="18" t="str">
        <f>'WORKMENS CLUB "B"'!A13</f>
        <v>JOE HUTCHINSON</v>
      </c>
      <c r="B96" s="18">
        <f>'WORKMENS CLUB "B"'!EP13</f>
        <v>0</v>
      </c>
      <c r="C96" s="17"/>
    </row>
    <row r="97" spans="1:3" x14ac:dyDescent="0.2">
      <c r="A97" s="18" t="str">
        <f>'WORKMENS CLUB "B"'!A14</f>
        <v>ANDREAS (2)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1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>
        <f>'MASONS ARMS'!A8</f>
        <v>0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 t="str">
        <f>'MASONS ARMS'!A12</f>
        <v>CHRIS WIDDOWSON</v>
      </c>
      <c r="B107" s="18">
        <f>'MASONS ARMS'!EP12</f>
        <v>0</v>
      </c>
      <c r="C107" s="17"/>
    </row>
    <row r="108" spans="1:3" x14ac:dyDescent="0.2">
      <c r="A108" s="18" t="str">
        <f>'MASONS ARMS'!A13</f>
        <v>IAN POWELL</v>
      </c>
      <c r="B108" s="18">
        <f>'MASONS ARMS'!EP13</f>
        <v>0</v>
      </c>
      <c r="C108" s="17"/>
    </row>
    <row r="109" spans="1:3" x14ac:dyDescent="0.2">
      <c r="A109" s="18" t="str">
        <f>'MASONS ARMS'!A14</f>
        <v>SHARON ENGLAND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zoomScale="85" zoomScaleNormal="85" workbookViewId="0">
      <selection activeCell="C30" sqref="C30:C37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6</v>
      </c>
      <c r="G2" s="47">
        <v>7</v>
      </c>
      <c r="H2" s="47">
        <v>3</v>
      </c>
      <c r="I2" s="47">
        <v>5</v>
      </c>
      <c r="J2" s="47">
        <v>7</v>
      </c>
      <c r="K2" s="47">
        <v>3</v>
      </c>
      <c r="L2" s="47">
        <v>5</v>
      </c>
      <c r="M2" s="47">
        <v>0</v>
      </c>
      <c r="N2" s="47">
        <v>1</v>
      </c>
      <c r="O2" s="47">
        <v>3</v>
      </c>
      <c r="P2" s="47">
        <v>6</v>
      </c>
      <c r="Q2" s="47">
        <v>3</v>
      </c>
      <c r="R2" s="47">
        <v>0</v>
      </c>
      <c r="X2" s="47">
        <f>SUM(B2:W2)</f>
        <v>62</v>
      </c>
    </row>
    <row r="3" spans="1:25" x14ac:dyDescent="0.2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5</v>
      </c>
      <c r="G3" s="47">
        <v>7</v>
      </c>
      <c r="H3" s="47">
        <v>0</v>
      </c>
      <c r="I3" s="47">
        <v>8</v>
      </c>
      <c r="J3" s="47">
        <v>7</v>
      </c>
      <c r="K3" s="47">
        <v>2</v>
      </c>
      <c r="L3" s="47">
        <v>7</v>
      </c>
      <c r="M3" s="47">
        <v>0</v>
      </c>
      <c r="N3" s="47">
        <v>8</v>
      </c>
      <c r="O3" s="47">
        <v>5</v>
      </c>
      <c r="P3" s="47">
        <v>5</v>
      </c>
      <c r="Q3" s="47">
        <v>3</v>
      </c>
      <c r="R3" s="47">
        <v>0</v>
      </c>
      <c r="X3" s="47">
        <f t="shared" ref="X3:X13" si="0">SUM(B3:W3)</f>
        <v>81</v>
      </c>
    </row>
    <row r="4" spans="1:25" x14ac:dyDescent="0.2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8</v>
      </c>
      <c r="G4" s="47">
        <v>5</v>
      </c>
      <c r="H4" s="47">
        <v>6</v>
      </c>
      <c r="I4" s="47">
        <v>4</v>
      </c>
      <c r="J4" s="47">
        <v>5</v>
      </c>
      <c r="K4" s="47">
        <v>0</v>
      </c>
      <c r="L4" s="47">
        <v>2</v>
      </c>
      <c r="M4" s="47">
        <v>3</v>
      </c>
      <c r="N4" s="47">
        <v>5</v>
      </c>
      <c r="O4" s="47">
        <v>5</v>
      </c>
      <c r="P4" s="47">
        <v>0</v>
      </c>
      <c r="Q4" s="47">
        <v>0</v>
      </c>
      <c r="R4" s="47">
        <v>4</v>
      </c>
      <c r="X4" s="47">
        <f t="shared" si="0"/>
        <v>60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0</v>
      </c>
      <c r="G5" s="47">
        <v>2</v>
      </c>
      <c r="H5" s="47">
        <v>6</v>
      </c>
      <c r="I5" s="47">
        <v>6</v>
      </c>
      <c r="J5" s="47">
        <v>4</v>
      </c>
      <c r="K5" s="47">
        <v>0</v>
      </c>
      <c r="L5" s="47">
        <v>4</v>
      </c>
      <c r="M5" s="47">
        <v>3</v>
      </c>
      <c r="N5" s="47">
        <v>6</v>
      </c>
      <c r="O5" s="47">
        <v>0</v>
      </c>
      <c r="P5" s="47">
        <v>4</v>
      </c>
      <c r="Q5" s="47">
        <v>0</v>
      </c>
      <c r="R5" s="47">
        <v>1</v>
      </c>
      <c r="X5" s="47">
        <f t="shared" si="0"/>
        <v>48</v>
      </c>
    </row>
    <row r="6" spans="1:25" x14ac:dyDescent="0.2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4</v>
      </c>
      <c r="G6" s="47">
        <v>6</v>
      </c>
      <c r="H6" s="47">
        <v>5</v>
      </c>
      <c r="I6" s="47">
        <v>5</v>
      </c>
      <c r="J6" s="47">
        <v>0</v>
      </c>
      <c r="K6" s="47">
        <v>6</v>
      </c>
      <c r="L6" s="47">
        <v>5</v>
      </c>
      <c r="M6" s="47">
        <v>6</v>
      </c>
      <c r="N6" s="47">
        <v>0</v>
      </c>
      <c r="O6" s="47">
        <v>4</v>
      </c>
      <c r="P6" s="47">
        <v>6</v>
      </c>
      <c r="Q6" s="47">
        <v>6</v>
      </c>
      <c r="R6" s="47">
        <v>1</v>
      </c>
      <c r="X6" s="47">
        <f t="shared" si="0"/>
        <v>73</v>
      </c>
    </row>
    <row r="7" spans="1:25" x14ac:dyDescent="0.2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5</v>
      </c>
      <c r="G7" s="47">
        <v>2</v>
      </c>
      <c r="H7" s="47">
        <v>4</v>
      </c>
      <c r="I7" s="47">
        <v>3</v>
      </c>
      <c r="J7" s="47">
        <v>0</v>
      </c>
      <c r="K7" s="47">
        <v>7</v>
      </c>
      <c r="L7" s="47">
        <v>5</v>
      </c>
      <c r="M7" s="47">
        <v>4</v>
      </c>
      <c r="N7" s="47">
        <v>4</v>
      </c>
      <c r="O7" s="47">
        <v>0</v>
      </c>
      <c r="P7" s="47">
        <v>3</v>
      </c>
      <c r="Q7" s="47">
        <v>4</v>
      </c>
      <c r="R7" s="47">
        <v>5</v>
      </c>
      <c r="X7" s="47">
        <f t="shared" si="0"/>
        <v>64</v>
      </c>
    </row>
    <row r="8" spans="1:25" x14ac:dyDescent="0.2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1</v>
      </c>
      <c r="G8" s="47">
        <v>0</v>
      </c>
      <c r="H8" s="47">
        <v>5</v>
      </c>
      <c r="I8" s="47">
        <v>1</v>
      </c>
      <c r="J8" s="47">
        <v>2</v>
      </c>
      <c r="K8" s="47">
        <v>4</v>
      </c>
      <c r="L8" s="47">
        <v>4</v>
      </c>
      <c r="M8" s="47">
        <v>5</v>
      </c>
      <c r="N8" s="47">
        <v>3</v>
      </c>
      <c r="O8" s="47">
        <v>4</v>
      </c>
      <c r="P8" s="47">
        <v>0</v>
      </c>
      <c r="Q8" s="47">
        <v>6</v>
      </c>
      <c r="R8" s="47">
        <v>8</v>
      </c>
      <c r="X8" s="47">
        <f t="shared" si="0"/>
        <v>60</v>
      </c>
    </row>
    <row r="9" spans="1:25" x14ac:dyDescent="0.2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3</v>
      </c>
      <c r="G9" s="47">
        <v>3</v>
      </c>
      <c r="H9" s="47">
        <v>3</v>
      </c>
      <c r="I9" s="47">
        <v>0</v>
      </c>
      <c r="J9" s="47">
        <v>2</v>
      </c>
      <c r="K9" s="47">
        <v>5</v>
      </c>
      <c r="L9" s="47">
        <v>4</v>
      </c>
      <c r="M9" s="47">
        <v>6</v>
      </c>
      <c r="N9" s="47">
        <v>0</v>
      </c>
      <c r="O9" s="47">
        <v>6</v>
      </c>
      <c r="P9" s="47">
        <v>3</v>
      </c>
      <c r="Q9" s="47">
        <v>5</v>
      </c>
      <c r="R9" s="47">
        <v>8</v>
      </c>
      <c r="X9" s="47">
        <f t="shared" si="0"/>
        <v>62</v>
      </c>
    </row>
    <row r="10" spans="1:25" x14ac:dyDescent="0.2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4</v>
      </c>
      <c r="G10" s="47">
        <v>4</v>
      </c>
      <c r="H10" s="47">
        <v>4</v>
      </c>
      <c r="I10" s="47">
        <v>4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30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139</v>
      </c>
      <c r="B30" s="47">
        <v>17</v>
      </c>
      <c r="C30" s="47">
        <v>81</v>
      </c>
    </row>
    <row r="31" spans="1:24" x14ac:dyDescent="0.2">
      <c r="A31" t="s">
        <v>134</v>
      </c>
      <c r="B31" s="47">
        <v>17</v>
      </c>
      <c r="C31" s="47">
        <v>73</v>
      </c>
    </row>
    <row r="32" spans="1:24" x14ac:dyDescent="0.2">
      <c r="A32" t="s">
        <v>135</v>
      </c>
      <c r="B32" s="47">
        <v>17</v>
      </c>
      <c r="C32" s="47">
        <v>64</v>
      </c>
    </row>
    <row r="33" spans="1:4" x14ac:dyDescent="0.2">
      <c r="A33" t="s">
        <v>138</v>
      </c>
      <c r="B33" s="47">
        <v>17</v>
      </c>
      <c r="C33" s="47">
        <v>62</v>
      </c>
    </row>
    <row r="34" spans="1:4" x14ac:dyDescent="0.2">
      <c r="A34" t="s">
        <v>133</v>
      </c>
      <c r="B34" s="47">
        <v>17</v>
      </c>
      <c r="C34" s="47">
        <v>62</v>
      </c>
    </row>
    <row r="35" spans="1:4" x14ac:dyDescent="0.2">
      <c r="A35" t="s">
        <v>137</v>
      </c>
      <c r="B35" s="47">
        <v>17</v>
      </c>
      <c r="C35" s="47">
        <v>60</v>
      </c>
    </row>
    <row r="36" spans="1:4" x14ac:dyDescent="0.2">
      <c r="A36" t="s">
        <v>132</v>
      </c>
      <c r="B36" s="47">
        <v>17</v>
      </c>
      <c r="C36" s="47">
        <v>60</v>
      </c>
    </row>
    <row r="37" spans="1:4" x14ac:dyDescent="0.2">
      <c r="A37" t="s">
        <v>136</v>
      </c>
      <c r="B37" s="47">
        <v>17</v>
      </c>
      <c r="C37" s="47">
        <v>48</v>
      </c>
    </row>
    <row r="38" spans="1:4" x14ac:dyDescent="0.2">
      <c r="A38" t="s">
        <v>167</v>
      </c>
      <c r="B38" s="47">
        <v>17</v>
      </c>
      <c r="C38" s="47">
        <v>30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M49"/>
  <sheetViews>
    <sheetView topLeftCell="B1" workbookViewId="0">
      <selection activeCell="Q11" sqref="Q1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74</v>
      </c>
      <c r="C5" s="184"/>
      <c r="D5" s="56" t="s">
        <v>78</v>
      </c>
      <c r="E5" s="185">
        <v>46090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76" t="s">
        <v>133</v>
      </c>
      <c r="C7" s="58">
        <v>3</v>
      </c>
      <c r="D7" s="58" t="s">
        <v>79</v>
      </c>
      <c r="E7" s="58">
        <v>6</v>
      </c>
      <c r="F7" s="176" t="s">
        <v>134</v>
      </c>
      <c r="H7" s="88"/>
      <c r="I7" s="89"/>
      <c r="J7" s="81"/>
      <c r="K7" s="81"/>
      <c r="L7" s="85"/>
    </row>
    <row r="8" spans="2:13" ht="14.25" customHeight="1" x14ac:dyDescent="0.25">
      <c r="B8" s="176" t="s">
        <v>139</v>
      </c>
      <c r="C8" s="58">
        <v>5</v>
      </c>
      <c r="D8" s="58" t="s">
        <v>79</v>
      </c>
      <c r="E8" s="58">
        <v>4</v>
      </c>
      <c r="F8" s="176" t="s">
        <v>136</v>
      </c>
      <c r="H8" s="88"/>
      <c r="I8" s="89"/>
      <c r="J8" s="81"/>
      <c r="K8" s="81"/>
      <c r="L8" s="85"/>
    </row>
    <row r="9" spans="2:13" ht="14.25" customHeight="1" x14ac:dyDescent="0.25">
      <c r="B9" s="176" t="s">
        <v>135</v>
      </c>
      <c r="C9" s="58">
        <v>3</v>
      </c>
      <c r="D9" s="58" t="s">
        <v>79</v>
      </c>
      <c r="E9" s="58">
        <v>6</v>
      </c>
      <c r="F9" s="176" t="s">
        <v>138</v>
      </c>
      <c r="H9" s="88" t="s">
        <v>105</v>
      </c>
      <c r="I9" s="89" t="str">
        <f t="shared" ref="I7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137</v>
      </c>
      <c r="C10" s="58"/>
      <c r="D10" s="58" t="s">
        <v>79</v>
      </c>
      <c r="E10" s="58"/>
      <c r="F10" s="176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76" t="s">
        <v>132</v>
      </c>
      <c r="C11" s="58"/>
      <c r="D11" s="58" t="s">
        <v>79</v>
      </c>
      <c r="E11" s="58"/>
      <c r="F11" s="17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7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77"/>
      <c r="D13" s="177"/>
      <c r="E13" s="177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78" t="s">
        <v>139</v>
      </c>
      <c r="C15" s="178"/>
      <c r="D15" s="178"/>
      <c r="E15" s="120">
        <v>12</v>
      </c>
      <c r="F15" s="120">
        <v>77</v>
      </c>
      <c r="H15" s="84"/>
      <c r="I15" s="80"/>
      <c r="J15" s="80"/>
      <c r="K15" s="80"/>
      <c r="L15" s="90"/>
    </row>
    <row r="16" spans="2:13" ht="18.75" customHeight="1" x14ac:dyDescent="0.25">
      <c r="B16" s="178" t="s">
        <v>134</v>
      </c>
      <c r="C16" s="178"/>
      <c r="D16" s="178"/>
      <c r="E16" s="120">
        <v>12</v>
      </c>
      <c r="F16" s="120">
        <v>66</v>
      </c>
      <c r="H16" s="84"/>
      <c r="I16" s="80"/>
      <c r="J16" s="81"/>
      <c r="K16" s="82"/>
      <c r="L16" s="91"/>
    </row>
    <row r="17" spans="1:12" ht="18.75" customHeight="1" x14ac:dyDescent="0.25">
      <c r="B17" s="178" t="s">
        <v>138</v>
      </c>
      <c r="C17" s="178"/>
      <c r="D17" s="178"/>
      <c r="E17" s="120">
        <v>12</v>
      </c>
      <c r="F17" s="117">
        <v>54</v>
      </c>
      <c r="H17" s="84"/>
      <c r="I17" s="80"/>
      <c r="J17" s="81"/>
      <c r="K17" s="82"/>
      <c r="L17" s="91"/>
    </row>
    <row r="18" spans="1:12" ht="18.75" customHeight="1" x14ac:dyDescent="0.25">
      <c r="B18" s="178" t="s">
        <v>137</v>
      </c>
      <c r="C18" s="178"/>
      <c r="D18" s="178"/>
      <c r="E18" s="120">
        <v>11</v>
      </c>
      <c r="F18" s="117">
        <v>51</v>
      </c>
      <c r="H18" s="84"/>
      <c r="I18" s="80"/>
      <c r="J18" s="80"/>
      <c r="K18" s="80"/>
      <c r="L18" s="90"/>
    </row>
    <row r="19" spans="1:12" ht="18.75" customHeight="1" x14ac:dyDescent="0.25">
      <c r="B19" s="178" t="s">
        <v>338</v>
      </c>
      <c r="C19" s="178"/>
      <c r="D19" s="178"/>
      <c r="E19" s="120">
        <v>12</v>
      </c>
      <c r="F19" s="117">
        <v>46</v>
      </c>
      <c r="H19" s="84"/>
      <c r="I19" s="80"/>
      <c r="J19" s="81"/>
      <c r="K19" s="80"/>
      <c r="L19" s="90"/>
    </row>
    <row r="20" spans="1:12" ht="18.75" customHeight="1" thickBot="1" x14ac:dyDescent="0.3">
      <c r="B20" s="178" t="s">
        <v>135</v>
      </c>
      <c r="C20" s="178"/>
      <c r="D20" s="178"/>
      <c r="E20" s="120">
        <v>12</v>
      </c>
      <c r="F20" s="117">
        <v>45</v>
      </c>
      <c r="H20" s="92"/>
      <c r="I20" s="93"/>
      <c r="J20" s="94"/>
      <c r="K20" s="93"/>
      <c r="L20" s="95"/>
    </row>
    <row r="21" spans="1:12" ht="18.75" customHeight="1" x14ac:dyDescent="0.25">
      <c r="B21" s="178" t="s">
        <v>136</v>
      </c>
      <c r="C21" s="178"/>
      <c r="D21" s="178"/>
      <c r="E21" s="120">
        <v>11</v>
      </c>
      <c r="F21" s="117">
        <v>43</v>
      </c>
    </row>
    <row r="22" spans="1:12" ht="18.75" customHeight="1" x14ac:dyDescent="0.25">
      <c r="B22" s="178" t="s">
        <v>132</v>
      </c>
      <c r="C22" s="178"/>
      <c r="D22" s="178"/>
      <c r="E22" s="120">
        <v>12</v>
      </c>
      <c r="F22" s="117">
        <v>41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399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25"/>
      <c r="E30" s="123">
        <v>13</v>
      </c>
      <c r="F30" s="129" t="s">
        <v>237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120</v>
      </c>
      <c r="F33" s="129" t="s">
        <v>366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305</v>
      </c>
      <c r="F36" s="129" t="s">
        <v>149</v>
      </c>
    </row>
    <row r="37" spans="2:6" ht="14.25" customHeight="1" x14ac:dyDescent="0.25">
      <c r="B37" s="133"/>
      <c r="C37" s="124"/>
      <c r="D37" s="125"/>
      <c r="E37" s="128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400</v>
      </c>
      <c r="F38" s="129" t="s">
        <v>154</v>
      </c>
    </row>
    <row r="39" spans="2:6" ht="14.25" customHeight="1" x14ac:dyDescent="0.25">
      <c r="B39" s="133"/>
      <c r="C39" s="124"/>
      <c r="D39" s="125"/>
      <c r="E39" s="128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401</v>
      </c>
    </row>
    <row r="41" spans="2:6" ht="14.25" customHeight="1" x14ac:dyDescent="0.25">
      <c r="B41" s="169"/>
      <c r="C41" s="124"/>
      <c r="D41" s="125"/>
      <c r="E41" s="128"/>
      <c r="F41" s="129" t="s">
        <v>402</v>
      </c>
    </row>
    <row r="42" spans="2:6" ht="14.25" customHeight="1" x14ac:dyDescent="0.25">
      <c r="B42" s="169" t="s">
        <v>374</v>
      </c>
      <c r="C42" s="124"/>
      <c r="D42" s="125"/>
      <c r="E42" s="128"/>
      <c r="F42" s="129" t="s">
        <v>403</v>
      </c>
    </row>
    <row r="43" spans="2:6" ht="14.25" customHeight="1" x14ac:dyDescent="0.25">
      <c r="B43" s="169" t="s">
        <v>372</v>
      </c>
      <c r="C43" s="127"/>
      <c r="D43" s="125"/>
      <c r="E43" s="126"/>
      <c r="F43" s="114" t="s">
        <v>404</v>
      </c>
    </row>
    <row r="44" spans="2:6" ht="14.25" customHeight="1" x14ac:dyDescent="0.25">
      <c r="B44" s="169" t="s">
        <v>373</v>
      </c>
      <c r="C44" s="127"/>
      <c r="D44" s="125"/>
      <c r="E44" s="126"/>
      <c r="F44" s="114" t="s">
        <v>390</v>
      </c>
    </row>
    <row r="45" spans="2:6" ht="14.25" customHeight="1" x14ac:dyDescent="0.25">
      <c r="B45" s="112"/>
      <c r="C45" s="112"/>
      <c r="D45" s="112"/>
      <c r="E45" s="112"/>
      <c r="F45" s="114" t="s">
        <v>405</v>
      </c>
    </row>
    <row r="46" spans="2:6" ht="14.25" customHeight="1" x14ac:dyDescent="0.25">
      <c r="B46" s="112"/>
      <c r="C46" s="112"/>
      <c r="D46" s="112"/>
      <c r="E46" s="112"/>
      <c r="F46" s="114" t="s">
        <v>392</v>
      </c>
    </row>
    <row r="47" spans="2:6" ht="14.25" customHeight="1" x14ac:dyDescent="0.25">
      <c r="B47" s="112"/>
      <c r="C47" s="112"/>
      <c r="D47" s="112"/>
      <c r="E47" s="112"/>
      <c r="F47" s="114" t="s">
        <v>406</v>
      </c>
    </row>
    <row r="48" spans="2:6" ht="14.25" customHeight="1" x14ac:dyDescent="0.25">
      <c r="F48" s="52" t="s">
        <v>407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B26:D26"/>
    <mergeCell ref="B49:F49"/>
    <mergeCell ref="B23:D23"/>
    <mergeCell ref="B24:D24"/>
    <mergeCell ref="B25:D25"/>
    <mergeCell ref="B1:F1"/>
    <mergeCell ref="H1:L1"/>
    <mergeCell ref="B3:F3"/>
    <mergeCell ref="B5:C5"/>
    <mergeCell ref="E5:F5"/>
    <mergeCell ref="C6:E6"/>
  </mergeCells>
  <pageMargins left="0.7" right="0.7" top="0.36" bottom="0.47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M49"/>
  <sheetViews>
    <sheetView topLeftCell="B13" workbookViewId="0">
      <selection activeCell="B28" sqref="B28:F47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73</v>
      </c>
      <c r="C5" s="184"/>
      <c r="D5" s="56" t="s">
        <v>78</v>
      </c>
      <c r="E5" s="185">
        <v>46084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73" t="s">
        <v>134</v>
      </c>
      <c r="C7" s="58">
        <v>4</v>
      </c>
      <c r="D7" s="58" t="s">
        <v>79</v>
      </c>
      <c r="E7" s="58">
        <v>5</v>
      </c>
      <c r="F7" s="173" t="s">
        <v>139</v>
      </c>
      <c r="H7" s="88"/>
      <c r="I7" s="89"/>
      <c r="J7" s="81"/>
      <c r="K7" s="81"/>
      <c r="L7" s="85"/>
    </row>
    <row r="8" spans="2:13" ht="14.25" customHeight="1" x14ac:dyDescent="0.25">
      <c r="B8" s="173" t="s">
        <v>132</v>
      </c>
      <c r="C8" s="58">
        <v>4</v>
      </c>
      <c r="D8" s="58" t="s">
        <v>79</v>
      </c>
      <c r="E8" s="58">
        <v>5</v>
      </c>
      <c r="F8" s="173" t="s">
        <v>137</v>
      </c>
      <c r="H8" s="88"/>
      <c r="I8" s="89"/>
      <c r="J8" s="81"/>
      <c r="K8" s="81"/>
      <c r="L8" s="85"/>
    </row>
    <row r="9" spans="2:13" ht="14.25" customHeight="1" x14ac:dyDescent="0.25">
      <c r="B9" s="173" t="s">
        <v>138</v>
      </c>
      <c r="C9" s="58">
        <v>3</v>
      </c>
      <c r="D9" s="58" t="s">
        <v>79</v>
      </c>
      <c r="E9" s="58">
        <v>6</v>
      </c>
      <c r="F9" s="173" t="s">
        <v>133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0</v>
      </c>
      <c r="D10" s="58" t="s">
        <v>79</v>
      </c>
      <c r="E10" s="58">
        <v>0</v>
      </c>
      <c r="F10" s="173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73" t="s">
        <v>136</v>
      </c>
      <c r="C11" s="58"/>
      <c r="D11" s="58" t="s">
        <v>79</v>
      </c>
      <c r="E11" s="58" t="s">
        <v>78</v>
      </c>
      <c r="F11" s="173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74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/>
      <c r="F13" s="135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75" t="s">
        <v>139</v>
      </c>
      <c r="C15" s="175"/>
      <c r="D15" s="175"/>
      <c r="E15" s="120">
        <v>11</v>
      </c>
      <c r="F15" s="120">
        <v>72</v>
      </c>
      <c r="H15" s="84"/>
      <c r="I15" s="80"/>
      <c r="J15" s="80"/>
      <c r="K15" s="80"/>
      <c r="L15" s="90"/>
    </row>
    <row r="16" spans="2:13" ht="18.75" customHeight="1" x14ac:dyDescent="0.25">
      <c r="B16" s="175" t="s">
        <v>134</v>
      </c>
      <c r="C16" s="175"/>
      <c r="D16" s="175"/>
      <c r="E16" s="120">
        <v>11</v>
      </c>
      <c r="F16" s="120">
        <v>60</v>
      </c>
      <c r="H16" s="84"/>
      <c r="I16" s="80"/>
      <c r="J16" s="81"/>
      <c r="K16" s="82"/>
      <c r="L16" s="91"/>
    </row>
    <row r="17" spans="1:12" ht="18.75" customHeight="1" x14ac:dyDescent="0.25">
      <c r="B17" s="175" t="s">
        <v>137</v>
      </c>
      <c r="C17" s="175"/>
      <c r="D17" s="175"/>
      <c r="E17" s="120">
        <v>11</v>
      </c>
      <c r="F17" s="117">
        <v>51</v>
      </c>
      <c r="H17" s="84"/>
      <c r="I17" s="80"/>
      <c r="J17" s="81"/>
      <c r="K17" s="82"/>
      <c r="L17" s="91"/>
    </row>
    <row r="18" spans="1:12" ht="18.75" customHeight="1" x14ac:dyDescent="0.25">
      <c r="B18" s="175" t="s">
        <v>138</v>
      </c>
      <c r="C18" s="175"/>
      <c r="D18" s="175"/>
      <c r="E18" s="120">
        <v>11</v>
      </c>
      <c r="F18" s="117">
        <v>48</v>
      </c>
      <c r="H18" s="84"/>
      <c r="I18" s="80"/>
      <c r="J18" s="80"/>
      <c r="K18" s="80"/>
      <c r="L18" s="90"/>
    </row>
    <row r="19" spans="1:12" ht="18.75" customHeight="1" x14ac:dyDescent="0.25">
      <c r="B19" s="175" t="s">
        <v>338</v>
      </c>
      <c r="C19" s="175"/>
      <c r="D19" s="175"/>
      <c r="E19" s="120">
        <v>11</v>
      </c>
      <c r="F19" s="117">
        <v>43</v>
      </c>
      <c r="H19" s="84"/>
      <c r="I19" s="80"/>
      <c r="J19" s="81"/>
      <c r="K19" s="80"/>
      <c r="L19" s="90"/>
    </row>
    <row r="20" spans="1:12" ht="18.75" customHeight="1" thickBot="1" x14ac:dyDescent="0.3">
      <c r="B20" s="175" t="s">
        <v>135</v>
      </c>
      <c r="C20" s="175"/>
      <c r="D20" s="175"/>
      <c r="E20" s="120">
        <v>11</v>
      </c>
      <c r="F20" s="117">
        <v>42</v>
      </c>
      <c r="H20" s="92"/>
      <c r="I20" s="93"/>
      <c r="J20" s="94"/>
      <c r="K20" s="93"/>
      <c r="L20" s="95"/>
    </row>
    <row r="21" spans="1:12" ht="18.75" customHeight="1" x14ac:dyDescent="0.25">
      <c r="B21" s="175" t="s">
        <v>132</v>
      </c>
      <c r="C21" s="175"/>
      <c r="D21" s="175"/>
      <c r="E21" s="120">
        <v>12</v>
      </c>
      <c r="F21" s="117">
        <v>41</v>
      </c>
    </row>
    <row r="22" spans="1:12" ht="18.75" customHeight="1" x14ac:dyDescent="0.25">
      <c r="B22" s="175" t="s">
        <v>136</v>
      </c>
      <c r="C22" s="175"/>
      <c r="D22" s="175"/>
      <c r="E22" s="120">
        <v>10</v>
      </c>
      <c r="F22" s="117">
        <v>39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384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25"/>
      <c r="E30" s="123">
        <v>13</v>
      </c>
      <c r="F30" s="129" t="s">
        <v>237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120</v>
      </c>
      <c r="F33" s="129" t="s">
        <v>366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305</v>
      </c>
      <c r="F36" s="129" t="s">
        <v>149</v>
      </c>
    </row>
    <row r="37" spans="2:6" ht="14.25" customHeight="1" x14ac:dyDescent="0.25">
      <c r="B37" s="133"/>
      <c r="C37" s="124"/>
      <c r="D37" s="125"/>
      <c r="E37" s="128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385</v>
      </c>
      <c r="F38" s="129" t="s">
        <v>154</v>
      </c>
    </row>
    <row r="39" spans="2:6" ht="14.25" customHeight="1" x14ac:dyDescent="0.25">
      <c r="B39" s="133"/>
      <c r="C39" s="124"/>
      <c r="D39" s="125"/>
      <c r="E39" s="128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386</v>
      </c>
    </row>
    <row r="41" spans="2:6" ht="14.25" customHeight="1" x14ac:dyDescent="0.25">
      <c r="B41" s="169"/>
      <c r="C41" s="124"/>
      <c r="D41" s="125"/>
      <c r="E41" s="128"/>
      <c r="F41" s="129" t="s">
        <v>387</v>
      </c>
    </row>
    <row r="42" spans="2:6" ht="14.25" customHeight="1" x14ac:dyDescent="0.25">
      <c r="B42" s="169" t="s">
        <v>374</v>
      </c>
      <c r="C42" s="124"/>
      <c r="D42" s="125"/>
      <c r="E42" s="128"/>
      <c r="F42" s="129" t="s">
        <v>388</v>
      </c>
    </row>
    <row r="43" spans="2:6" ht="14.25" customHeight="1" x14ac:dyDescent="0.25">
      <c r="B43" s="169" t="s">
        <v>372</v>
      </c>
      <c r="C43" s="127"/>
      <c r="D43" s="125"/>
      <c r="E43" s="126"/>
      <c r="F43" s="114" t="s">
        <v>389</v>
      </c>
    </row>
    <row r="44" spans="2:6" ht="14.25" customHeight="1" x14ac:dyDescent="0.25">
      <c r="B44" s="169" t="s">
        <v>373</v>
      </c>
      <c r="C44" s="127"/>
      <c r="D44" s="125"/>
      <c r="E44" s="126"/>
      <c r="F44" s="114" t="s">
        <v>390</v>
      </c>
    </row>
    <row r="45" spans="2:6" ht="14.25" customHeight="1" x14ac:dyDescent="0.25">
      <c r="B45" s="112"/>
      <c r="C45" s="112"/>
      <c r="D45" s="112"/>
      <c r="E45" s="112"/>
      <c r="F45" s="114" t="s">
        <v>391</v>
      </c>
    </row>
    <row r="46" spans="2:6" ht="14.25" customHeight="1" x14ac:dyDescent="0.25">
      <c r="B46" s="112"/>
      <c r="C46" s="112"/>
      <c r="D46" s="112"/>
      <c r="E46" s="112"/>
      <c r="F46" s="114" t="s">
        <v>392</v>
      </c>
    </row>
    <row r="47" spans="2:6" ht="14.25" customHeight="1" x14ac:dyDescent="0.25">
      <c r="B47" s="112"/>
      <c r="C47" s="112"/>
      <c r="D47" s="112"/>
      <c r="E47" s="112"/>
      <c r="F47" s="114" t="s">
        <v>393</v>
      </c>
    </row>
    <row r="48" spans="2:6" ht="14.25" customHeight="1" x14ac:dyDescent="0.25">
      <c r="B48" s="112"/>
      <c r="C48" s="112"/>
      <c r="D48" s="112"/>
      <c r="E48" s="112"/>
      <c r="F48" s="114"/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M49"/>
  <sheetViews>
    <sheetView topLeftCell="B18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72</v>
      </c>
      <c r="C5" s="184"/>
      <c r="D5" s="56" t="s">
        <v>78</v>
      </c>
      <c r="E5" s="185" t="s">
        <v>375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70" t="s">
        <v>135</v>
      </c>
      <c r="C7" s="58">
        <v>4</v>
      </c>
      <c r="D7" s="58" t="s">
        <v>79</v>
      </c>
      <c r="E7" s="58">
        <v>5</v>
      </c>
      <c r="F7" s="170" t="s">
        <v>137</v>
      </c>
      <c r="H7" s="88"/>
      <c r="I7" s="89"/>
      <c r="J7" s="81"/>
      <c r="K7" s="81"/>
      <c r="L7" s="85"/>
    </row>
    <row r="8" spans="2:13" ht="14.25" customHeight="1" x14ac:dyDescent="0.25">
      <c r="B8" s="170" t="s">
        <v>136</v>
      </c>
      <c r="C8" s="58">
        <v>6</v>
      </c>
      <c r="D8" s="58" t="s">
        <v>79</v>
      </c>
      <c r="E8" s="58">
        <v>3</v>
      </c>
      <c r="F8" s="170" t="s">
        <v>132</v>
      </c>
      <c r="H8" s="88"/>
      <c r="I8" s="89"/>
      <c r="J8" s="81"/>
      <c r="K8" s="81"/>
      <c r="L8" s="85"/>
    </row>
    <row r="9" spans="2:13" ht="14.25" customHeight="1" x14ac:dyDescent="0.25">
      <c r="B9" s="170" t="s">
        <v>139</v>
      </c>
      <c r="C9" s="58">
        <v>8</v>
      </c>
      <c r="D9" s="58" t="s">
        <v>79</v>
      </c>
      <c r="E9" s="58">
        <v>1</v>
      </c>
      <c r="F9" s="170" t="s">
        <v>138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f>-I14</f>
        <v>0</v>
      </c>
      <c r="D10" s="58" t="s">
        <v>79</v>
      </c>
      <c r="E10" s="58">
        <v>0</v>
      </c>
      <c r="F10" s="170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70" t="s">
        <v>134</v>
      </c>
      <c r="C11" s="58">
        <v>0</v>
      </c>
      <c r="D11" s="58" t="s">
        <v>79</v>
      </c>
      <c r="E11" s="58">
        <v>0</v>
      </c>
      <c r="F11" s="170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71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71"/>
      <c r="D13" s="171"/>
      <c r="E13" s="171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72" t="s">
        <v>139</v>
      </c>
      <c r="C15" s="172"/>
      <c r="D15" s="172"/>
      <c r="E15" s="120">
        <v>10</v>
      </c>
      <c r="F15" s="120">
        <v>67</v>
      </c>
      <c r="H15" s="84"/>
      <c r="I15" s="80"/>
      <c r="J15" s="80"/>
      <c r="K15" s="80"/>
      <c r="L15" s="90"/>
    </row>
    <row r="16" spans="2:13" ht="18.75" customHeight="1" x14ac:dyDescent="0.25">
      <c r="B16" s="172" t="s">
        <v>134</v>
      </c>
      <c r="C16" s="172"/>
      <c r="D16" s="172"/>
      <c r="E16" s="120">
        <v>10</v>
      </c>
      <c r="F16" s="120">
        <v>56</v>
      </c>
      <c r="H16" s="84"/>
      <c r="I16" s="80"/>
      <c r="J16" s="81"/>
      <c r="K16" s="82"/>
      <c r="L16" s="91"/>
    </row>
    <row r="17" spans="1:12" ht="18.75" customHeight="1" x14ac:dyDescent="0.25">
      <c r="B17" s="172" t="s">
        <v>137</v>
      </c>
      <c r="C17" s="172"/>
      <c r="D17" s="172"/>
      <c r="E17" s="120">
        <v>10</v>
      </c>
      <c r="F17" s="117">
        <v>46</v>
      </c>
      <c r="H17" s="84"/>
      <c r="I17" s="80"/>
      <c r="J17" s="81"/>
      <c r="K17" s="82"/>
      <c r="L17" s="91"/>
    </row>
    <row r="18" spans="1:12" ht="18.75" customHeight="1" x14ac:dyDescent="0.25">
      <c r="B18" s="172" t="s">
        <v>138</v>
      </c>
      <c r="C18" s="172"/>
      <c r="D18" s="172"/>
      <c r="E18" s="120">
        <v>10</v>
      </c>
      <c r="F18" s="117">
        <v>45</v>
      </c>
      <c r="H18" s="84"/>
      <c r="I18" s="80"/>
      <c r="J18" s="80"/>
      <c r="K18" s="80"/>
      <c r="L18" s="90"/>
    </row>
    <row r="19" spans="1:12" ht="18.75" customHeight="1" x14ac:dyDescent="0.25">
      <c r="B19" s="172" t="s">
        <v>135</v>
      </c>
      <c r="C19" s="172"/>
      <c r="D19" s="172"/>
      <c r="E19" s="120">
        <v>11</v>
      </c>
      <c r="F19" s="117">
        <v>42</v>
      </c>
      <c r="H19" s="84"/>
      <c r="I19" s="80"/>
      <c r="J19" s="81"/>
      <c r="K19" s="80"/>
      <c r="L19" s="90"/>
    </row>
    <row r="20" spans="1:12" ht="18.75" customHeight="1" thickBot="1" x14ac:dyDescent="0.3">
      <c r="B20" s="172" t="s">
        <v>136</v>
      </c>
      <c r="C20" s="172"/>
      <c r="D20" s="172"/>
      <c r="E20" s="120">
        <v>10</v>
      </c>
      <c r="F20" s="117">
        <v>39</v>
      </c>
      <c r="H20" s="92"/>
      <c r="I20" s="93"/>
      <c r="J20" s="94"/>
      <c r="K20" s="93"/>
      <c r="L20" s="95"/>
    </row>
    <row r="21" spans="1:12" ht="18.75" customHeight="1" x14ac:dyDescent="0.25">
      <c r="B21" s="172" t="s">
        <v>338</v>
      </c>
      <c r="C21" s="172"/>
      <c r="D21" s="172"/>
      <c r="E21" s="120">
        <v>10</v>
      </c>
      <c r="F21" s="117">
        <v>37</v>
      </c>
    </row>
    <row r="22" spans="1:12" ht="18.75" customHeight="1" x14ac:dyDescent="0.25">
      <c r="B22" s="172" t="s">
        <v>132</v>
      </c>
      <c r="C22" s="172"/>
      <c r="D22" s="172"/>
      <c r="E22" s="120">
        <v>11</v>
      </c>
      <c r="F22" s="117">
        <v>37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354</v>
      </c>
      <c r="F28" s="129" t="s">
        <v>365</v>
      </c>
    </row>
    <row r="29" spans="1:12" ht="14.25" customHeight="1" x14ac:dyDescent="0.25">
      <c r="B29" s="131"/>
      <c r="C29" s="124"/>
      <c r="D29" s="113"/>
      <c r="E29" s="124"/>
      <c r="F29" s="129" t="s">
        <v>381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25"/>
      <c r="E31" s="123">
        <v>13</v>
      </c>
      <c r="F31" s="129" t="s">
        <v>237</v>
      </c>
    </row>
    <row r="32" spans="1:12" ht="14.25" customHeight="1" x14ac:dyDescent="0.25">
      <c r="B32" s="133" t="s">
        <v>99</v>
      </c>
      <c r="C32" s="124"/>
      <c r="D32" s="125"/>
      <c r="E32" s="123">
        <v>25</v>
      </c>
      <c r="F32" s="129" t="s">
        <v>321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120</v>
      </c>
      <c r="F34" s="129" t="s">
        <v>366</v>
      </c>
    </row>
    <row r="35" spans="2:6" ht="14.25" customHeight="1" x14ac:dyDescent="0.25">
      <c r="B35" s="133" t="s">
        <v>100</v>
      </c>
      <c r="C35" s="124"/>
      <c r="D35" s="125"/>
      <c r="E35" s="123">
        <v>120</v>
      </c>
      <c r="F35" s="129" t="s">
        <v>141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305</v>
      </c>
      <c r="F37" s="129" t="s">
        <v>149</v>
      </c>
    </row>
    <row r="38" spans="2:6" ht="14.25" customHeight="1" x14ac:dyDescent="0.25">
      <c r="B38" s="133"/>
      <c r="C38" s="124"/>
      <c r="D38" s="125"/>
      <c r="E38" s="128"/>
      <c r="F38" s="129"/>
    </row>
    <row r="39" spans="2:6" ht="14.25" customHeight="1" x14ac:dyDescent="0.25">
      <c r="B39" s="133" t="s">
        <v>192</v>
      </c>
      <c r="C39" s="124"/>
      <c r="D39" s="125"/>
      <c r="E39" s="128" t="s">
        <v>377</v>
      </c>
      <c r="F39" s="129" t="s">
        <v>154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193</v>
      </c>
      <c r="C41" s="124"/>
      <c r="D41" s="125"/>
      <c r="E41" s="128"/>
      <c r="F41" s="129" t="s">
        <v>367</v>
      </c>
    </row>
    <row r="42" spans="2:6" ht="14.25" customHeight="1" x14ac:dyDescent="0.25">
      <c r="B42" s="169"/>
      <c r="C42" s="124"/>
      <c r="D42" s="125"/>
      <c r="E42" s="128"/>
      <c r="F42" s="129" t="s">
        <v>378</v>
      </c>
    </row>
    <row r="43" spans="2:6" ht="14.25" customHeight="1" x14ac:dyDescent="0.25">
      <c r="B43" s="169" t="s">
        <v>374</v>
      </c>
      <c r="C43" s="124"/>
      <c r="D43" s="125"/>
      <c r="E43" s="128"/>
      <c r="F43" s="129" t="s">
        <v>357</v>
      </c>
    </row>
    <row r="44" spans="2:6" ht="14.25" customHeight="1" x14ac:dyDescent="0.25">
      <c r="B44" s="169" t="s">
        <v>372</v>
      </c>
      <c r="C44" s="127"/>
      <c r="D44" s="125"/>
      <c r="E44" s="126"/>
      <c r="F44" s="114" t="s">
        <v>379</v>
      </c>
    </row>
    <row r="45" spans="2:6" ht="14.25" customHeight="1" x14ac:dyDescent="0.25">
      <c r="B45" s="169" t="s">
        <v>373</v>
      </c>
      <c r="C45" s="127"/>
      <c r="D45" s="125"/>
      <c r="E45" s="126"/>
      <c r="F45" s="114" t="s">
        <v>380</v>
      </c>
    </row>
    <row r="46" spans="2:6" ht="14.25" customHeight="1" x14ac:dyDescent="0.25">
      <c r="B46" s="112"/>
      <c r="C46" s="112"/>
      <c r="D46" s="112"/>
      <c r="E46" s="112"/>
      <c r="F46" s="114" t="s">
        <v>369</v>
      </c>
    </row>
    <row r="47" spans="2:6" ht="14.25" customHeight="1" x14ac:dyDescent="0.25">
      <c r="B47" s="112"/>
      <c r="C47" s="112"/>
      <c r="D47" s="112"/>
      <c r="E47" s="112"/>
      <c r="F47" s="114" t="s">
        <v>382</v>
      </c>
    </row>
    <row r="48" spans="2:6" ht="14.25" customHeight="1" x14ac:dyDescent="0.25">
      <c r="B48" s="112"/>
      <c r="C48" s="112"/>
      <c r="D48" s="112"/>
      <c r="E48" s="112"/>
      <c r="F48" s="114" t="s">
        <v>383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M49"/>
  <sheetViews>
    <sheetView topLeftCell="B10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71</v>
      </c>
      <c r="C5" s="184"/>
      <c r="D5" s="56" t="s">
        <v>78</v>
      </c>
      <c r="E5" s="185">
        <v>46062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66" t="s">
        <v>132</v>
      </c>
      <c r="C7" s="58">
        <v>5</v>
      </c>
      <c r="D7" s="58" t="s">
        <v>79</v>
      </c>
      <c r="E7" s="58">
        <v>4</v>
      </c>
      <c r="F7" s="166" t="s">
        <v>135</v>
      </c>
      <c r="H7" s="88"/>
      <c r="I7" s="89"/>
      <c r="J7" s="81"/>
      <c r="K7" s="81"/>
      <c r="L7" s="85"/>
    </row>
    <row r="8" spans="2:13" ht="14.25" customHeight="1" x14ac:dyDescent="0.25">
      <c r="B8" s="166" t="s">
        <v>137</v>
      </c>
      <c r="C8" s="58">
        <v>3</v>
      </c>
      <c r="D8" s="58" t="s">
        <v>79</v>
      </c>
      <c r="E8" s="58">
        <v>6</v>
      </c>
      <c r="F8" s="166" t="s">
        <v>133</v>
      </c>
      <c r="H8" s="88"/>
      <c r="I8" s="89"/>
      <c r="J8" s="81"/>
      <c r="K8" s="81"/>
      <c r="L8" s="85"/>
    </row>
    <row r="9" spans="2:13" ht="14.25" customHeight="1" x14ac:dyDescent="0.25">
      <c r="B9" s="166" t="s">
        <v>134</v>
      </c>
      <c r="C9" s="58">
        <v>6</v>
      </c>
      <c r="D9" s="58" t="s">
        <v>79</v>
      </c>
      <c r="E9" s="58">
        <v>3</v>
      </c>
      <c r="F9" s="166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0</v>
      </c>
      <c r="D10" s="58" t="s">
        <v>79</v>
      </c>
      <c r="E10" s="58">
        <v>0</v>
      </c>
      <c r="F10" s="166" t="s">
        <v>139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6" t="s">
        <v>138</v>
      </c>
      <c r="C11" s="58">
        <v>0</v>
      </c>
      <c r="D11" s="58" t="s">
        <v>79</v>
      </c>
      <c r="E11" s="58" t="s">
        <v>78</v>
      </c>
      <c r="F11" s="16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7"/>
      <c r="D13" s="167"/>
      <c r="E13" s="167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8" t="s">
        <v>139</v>
      </c>
      <c r="C15" s="168"/>
      <c r="D15" s="168"/>
      <c r="E15" s="120">
        <v>9</v>
      </c>
      <c r="F15" s="120">
        <v>59</v>
      </c>
      <c r="H15" s="84"/>
      <c r="I15" s="80"/>
      <c r="J15" s="80"/>
      <c r="K15" s="80"/>
      <c r="L15" s="90"/>
    </row>
    <row r="16" spans="2:13" ht="18.75" customHeight="1" x14ac:dyDescent="0.25">
      <c r="B16" s="168" t="s">
        <v>134</v>
      </c>
      <c r="C16" s="168"/>
      <c r="D16" s="168"/>
      <c r="E16" s="120">
        <v>10</v>
      </c>
      <c r="F16" s="120">
        <v>56</v>
      </c>
      <c r="H16" s="84"/>
      <c r="I16" s="80"/>
      <c r="J16" s="81"/>
      <c r="K16" s="82"/>
      <c r="L16" s="91"/>
    </row>
    <row r="17" spans="1:12" ht="18.75" customHeight="1" x14ac:dyDescent="0.25">
      <c r="B17" s="168" t="s">
        <v>138</v>
      </c>
      <c r="C17" s="168"/>
      <c r="D17" s="168"/>
      <c r="E17" s="120">
        <v>9</v>
      </c>
      <c r="F17" s="117">
        <v>44</v>
      </c>
      <c r="H17" s="84"/>
      <c r="I17" s="80"/>
      <c r="J17" s="81"/>
      <c r="K17" s="82"/>
      <c r="L17" s="91"/>
    </row>
    <row r="18" spans="1:12" ht="18.75" customHeight="1" x14ac:dyDescent="0.25">
      <c r="B18" s="168" t="s">
        <v>137</v>
      </c>
      <c r="C18" s="168"/>
      <c r="D18" s="168"/>
      <c r="E18" s="120">
        <v>9</v>
      </c>
      <c r="F18" s="117">
        <v>41</v>
      </c>
      <c r="H18" s="84"/>
      <c r="I18" s="80"/>
      <c r="J18" s="80"/>
      <c r="K18" s="80"/>
      <c r="L18" s="90"/>
    </row>
    <row r="19" spans="1:12" ht="18.75" customHeight="1" x14ac:dyDescent="0.25">
      <c r="B19" s="168" t="s">
        <v>135</v>
      </c>
      <c r="C19" s="168"/>
      <c r="D19" s="168"/>
      <c r="E19" s="120">
        <v>10</v>
      </c>
      <c r="F19" s="117">
        <v>38</v>
      </c>
      <c r="H19" s="84"/>
      <c r="I19" s="80"/>
      <c r="J19" s="81"/>
      <c r="K19" s="80"/>
      <c r="L19" s="90"/>
    </row>
    <row r="20" spans="1:12" ht="18.75" customHeight="1" thickBot="1" x14ac:dyDescent="0.3">
      <c r="B20" s="168" t="s">
        <v>338</v>
      </c>
      <c r="C20" s="168"/>
      <c r="D20" s="168"/>
      <c r="E20" s="120">
        <v>10</v>
      </c>
      <c r="F20" s="117">
        <v>37</v>
      </c>
      <c r="H20" s="92"/>
      <c r="I20" s="93"/>
      <c r="J20" s="94"/>
      <c r="K20" s="93"/>
      <c r="L20" s="95"/>
    </row>
    <row r="21" spans="1:12" ht="18.75" customHeight="1" x14ac:dyDescent="0.25">
      <c r="B21" s="168" t="s">
        <v>132</v>
      </c>
      <c r="C21" s="168"/>
      <c r="D21" s="168"/>
      <c r="E21" s="120">
        <v>10</v>
      </c>
      <c r="F21" s="117">
        <v>34</v>
      </c>
    </row>
    <row r="22" spans="1:12" ht="18.75" customHeight="1" x14ac:dyDescent="0.25">
      <c r="B22" s="168" t="s">
        <v>136</v>
      </c>
      <c r="C22" s="168"/>
      <c r="D22" s="168"/>
      <c r="E22" s="120">
        <v>9</v>
      </c>
      <c r="F22" s="117">
        <v>33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354</v>
      </c>
      <c r="F28" s="129" t="s">
        <v>365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120</v>
      </c>
      <c r="F33" s="129" t="s">
        <v>366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305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355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367</v>
      </c>
    </row>
    <row r="41" spans="2:6" ht="14.25" customHeight="1" x14ac:dyDescent="0.25">
      <c r="B41" s="133"/>
      <c r="C41" s="124"/>
      <c r="D41" s="125"/>
      <c r="E41" s="128"/>
      <c r="F41" s="129" t="s">
        <v>356</v>
      </c>
    </row>
    <row r="42" spans="2:6" ht="14.25" customHeight="1" x14ac:dyDescent="0.25">
      <c r="B42" s="169" t="s">
        <v>374</v>
      </c>
      <c r="C42" s="124"/>
      <c r="D42" s="125"/>
      <c r="E42" s="128"/>
      <c r="F42" s="129" t="s">
        <v>357</v>
      </c>
    </row>
    <row r="43" spans="2:6" ht="14.25" customHeight="1" x14ac:dyDescent="0.25">
      <c r="B43" s="169" t="s">
        <v>372</v>
      </c>
      <c r="C43" s="124"/>
      <c r="D43" s="125"/>
      <c r="E43" s="128"/>
      <c r="F43" s="114" t="s">
        <v>358</v>
      </c>
    </row>
    <row r="44" spans="2:6" ht="14.25" customHeight="1" x14ac:dyDescent="0.25">
      <c r="B44" s="169" t="s">
        <v>373</v>
      </c>
      <c r="C44" s="127"/>
      <c r="D44" s="125"/>
      <c r="E44" s="126"/>
      <c r="F44" s="114" t="s">
        <v>368</v>
      </c>
    </row>
    <row r="45" spans="2:6" ht="14.25" customHeight="1" x14ac:dyDescent="0.25">
      <c r="B45" s="126"/>
      <c r="C45" s="127"/>
      <c r="D45" s="125"/>
      <c r="E45" s="126"/>
      <c r="F45" s="114" t="s">
        <v>369</v>
      </c>
    </row>
    <row r="46" spans="2:6" ht="14.25" customHeight="1" x14ac:dyDescent="0.25">
      <c r="B46" s="112"/>
      <c r="C46" s="112"/>
      <c r="D46" s="112"/>
      <c r="E46" s="112"/>
      <c r="F46" s="114" t="s">
        <v>370</v>
      </c>
    </row>
    <row r="47" spans="2:6" ht="14.25" customHeight="1" x14ac:dyDescent="0.25">
      <c r="B47" s="112"/>
      <c r="C47" s="112"/>
      <c r="D47" s="112"/>
      <c r="E47" s="112"/>
      <c r="F47" s="114" t="s">
        <v>371</v>
      </c>
    </row>
    <row r="48" spans="2:6" ht="14.25" customHeight="1" x14ac:dyDescent="0.25">
      <c r="B48" s="112"/>
      <c r="C48" s="112"/>
      <c r="D48" s="112"/>
      <c r="E48" s="112"/>
      <c r="F48" s="114" t="s">
        <v>363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70</v>
      </c>
      <c r="C5" s="184"/>
      <c r="D5" s="56" t="s">
        <v>78</v>
      </c>
      <c r="E5" s="185" t="s">
        <v>353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64" t="s">
        <v>139</v>
      </c>
      <c r="C7" s="58">
        <v>7</v>
      </c>
      <c r="D7" s="58" t="s">
        <v>79</v>
      </c>
      <c r="E7" s="58">
        <v>2</v>
      </c>
      <c r="F7" s="164" t="s">
        <v>137</v>
      </c>
      <c r="H7" s="88"/>
      <c r="I7" s="89"/>
      <c r="J7" s="81"/>
      <c r="K7" s="81"/>
      <c r="L7" s="85"/>
    </row>
    <row r="8" spans="2:13" ht="14.25" customHeight="1" x14ac:dyDescent="0.25">
      <c r="B8" s="164" t="s">
        <v>133</v>
      </c>
      <c r="C8" s="58">
        <v>4</v>
      </c>
      <c r="D8" s="58" t="s">
        <v>79</v>
      </c>
      <c r="E8" s="58">
        <v>5</v>
      </c>
      <c r="F8" s="164" t="s">
        <v>135</v>
      </c>
      <c r="H8" s="88"/>
      <c r="I8" s="89"/>
      <c r="J8" s="81"/>
      <c r="K8" s="81"/>
      <c r="L8" s="85"/>
    </row>
    <row r="9" spans="2:13" ht="14.25" customHeight="1" x14ac:dyDescent="0.25">
      <c r="B9" s="164" t="s">
        <v>136</v>
      </c>
      <c r="C9" s="58">
        <v>4</v>
      </c>
      <c r="D9" s="58" t="s">
        <v>79</v>
      </c>
      <c r="E9" s="58">
        <v>5</v>
      </c>
      <c r="F9" s="164" t="s">
        <v>138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5</v>
      </c>
      <c r="D10" s="58" t="s">
        <v>79</v>
      </c>
      <c r="E10" s="58">
        <v>4</v>
      </c>
      <c r="F10" s="164" t="s">
        <v>132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4" t="s">
        <v>167</v>
      </c>
      <c r="C11" s="58">
        <v>0</v>
      </c>
      <c r="D11" s="58" t="s">
        <v>79</v>
      </c>
      <c r="E11" s="58" t="s">
        <v>78</v>
      </c>
      <c r="F11" s="164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3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3"/>
      <c r="D13" s="163"/>
      <c r="E13" s="163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5" t="s">
        <v>139</v>
      </c>
      <c r="C15" s="165"/>
      <c r="D15" s="165"/>
      <c r="E15" s="120">
        <v>9</v>
      </c>
      <c r="F15" s="120">
        <v>59</v>
      </c>
      <c r="H15" s="84"/>
      <c r="I15" s="80"/>
      <c r="J15" s="80"/>
      <c r="K15" s="80"/>
      <c r="L15" s="90"/>
    </row>
    <row r="16" spans="2:13" ht="18.75" customHeight="1" x14ac:dyDescent="0.25">
      <c r="B16" s="165" t="s">
        <v>134</v>
      </c>
      <c r="C16" s="165"/>
      <c r="D16" s="165"/>
      <c r="E16" s="120">
        <v>9</v>
      </c>
      <c r="F16" s="120">
        <v>50</v>
      </c>
      <c r="H16" s="84"/>
      <c r="I16" s="80"/>
      <c r="J16" s="81"/>
      <c r="K16" s="82"/>
      <c r="L16" s="91"/>
    </row>
    <row r="17" spans="1:12" ht="18.75" customHeight="1" x14ac:dyDescent="0.25">
      <c r="B17" s="165" t="s">
        <v>138</v>
      </c>
      <c r="C17" s="165"/>
      <c r="D17" s="165"/>
      <c r="E17" s="120">
        <v>9</v>
      </c>
      <c r="F17" s="117">
        <v>44</v>
      </c>
      <c r="H17" s="84"/>
      <c r="I17" s="80"/>
      <c r="J17" s="81"/>
      <c r="K17" s="82"/>
      <c r="L17" s="91"/>
    </row>
    <row r="18" spans="1:12" ht="18.75" customHeight="1" x14ac:dyDescent="0.25">
      <c r="B18" s="165" t="s">
        <v>137</v>
      </c>
      <c r="C18" s="165"/>
      <c r="D18" s="165"/>
      <c r="E18" s="120">
        <v>8</v>
      </c>
      <c r="F18" s="117">
        <v>38</v>
      </c>
      <c r="H18" s="84"/>
      <c r="I18" s="80"/>
      <c r="J18" s="80"/>
      <c r="K18" s="80"/>
      <c r="L18" s="90"/>
    </row>
    <row r="19" spans="1:12" ht="18.75" customHeight="1" x14ac:dyDescent="0.25">
      <c r="B19" s="165" t="s">
        <v>135</v>
      </c>
      <c r="C19" s="165"/>
      <c r="D19" s="165"/>
      <c r="E19" s="120">
        <v>9</v>
      </c>
      <c r="F19" s="117">
        <v>34</v>
      </c>
      <c r="H19" s="84"/>
      <c r="I19" s="80"/>
      <c r="J19" s="81"/>
      <c r="K19" s="80"/>
      <c r="L19" s="90"/>
    </row>
    <row r="20" spans="1:12" ht="18.75" customHeight="1" thickBot="1" x14ac:dyDescent="0.3">
      <c r="B20" s="165" t="s">
        <v>338</v>
      </c>
      <c r="C20" s="165"/>
      <c r="D20" s="165"/>
      <c r="E20" s="120">
        <v>9</v>
      </c>
      <c r="F20" s="117">
        <v>31</v>
      </c>
      <c r="H20" s="92"/>
      <c r="I20" s="93"/>
      <c r="J20" s="94"/>
      <c r="K20" s="93"/>
      <c r="L20" s="95"/>
    </row>
    <row r="21" spans="1:12" ht="18.75" customHeight="1" x14ac:dyDescent="0.25">
      <c r="B21" s="165" t="s">
        <v>136</v>
      </c>
      <c r="C21" s="165"/>
      <c r="D21" s="165"/>
      <c r="E21" s="120">
        <v>8</v>
      </c>
      <c r="F21" s="117">
        <v>30</v>
      </c>
    </row>
    <row r="22" spans="1:12" ht="18.75" customHeight="1" x14ac:dyDescent="0.25">
      <c r="B22" s="165" t="s">
        <v>132</v>
      </c>
      <c r="C22" s="165"/>
      <c r="D22" s="165"/>
      <c r="E22" s="120">
        <v>9</v>
      </c>
      <c r="F22" s="117">
        <v>29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354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289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355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345</v>
      </c>
    </row>
    <row r="41" spans="2:6" ht="14.25" customHeight="1" x14ac:dyDescent="0.25">
      <c r="B41" s="133"/>
      <c r="C41" s="124"/>
      <c r="D41" s="125"/>
      <c r="E41" s="128"/>
      <c r="F41" s="129" t="s">
        <v>356</v>
      </c>
    </row>
    <row r="42" spans="2:6" ht="14.25" customHeight="1" x14ac:dyDescent="0.25">
      <c r="B42" s="133"/>
      <c r="C42" s="124"/>
      <c r="D42" s="125"/>
      <c r="E42" s="128"/>
      <c r="F42" s="129" t="s">
        <v>357</v>
      </c>
    </row>
    <row r="43" spans="2:6" ht="14.25" customHeight="1" x14ac:dyDescent="0.25">
      <c r="B43" s="133"/>
      <c r="C43" s="124"/>
      <c r="D43" s="125"/>
      <c r="E43" s="128"/>
      <c r="F43" s="114" t="s">
        <v>358</v>
      </c>
    </row>
    <row r="44" spans="2:6" ht="14.25" customHeight="1" x14ac:dyDescent="0.25">
      <c r="B44" s="133"/>
      <c r="C44" s="127"/>
      <c r="D44" s="125"/>
      <c r="E44" s="126"/>
      <c r="F44" s="114" t="s">
        <v>359</v>
      </c>
    </row>
    <row r="45" spans="2:6" ht="14.25" customHeight="1" x14ac:dyDescent="0.25">
      <c r="B45" s="126"/>
      <c r="C45" s="127"/>
      <c r="D45" s="125"/>
      <c r="E45" s="126"/>
      <c r="F45" s="114" t="s">
        <v>360</v>
      </c>
    </row>
    <row r="46" spans="2:6" ht="14.25" customHeight="1" x14ac:dyDescent="0.25">
      <c r="B46" s="112"/>
      <c r="C46" s="112"/>
      <c r="D46" s="112"/>
      <c r="E46" s="112"/>
      <c r="F46" s="114" t="s">
        <v>361</v>
      </c>
    </row>
    <row r="47" spans="2:6" ht="14.25" customHeight="1" x14ac:dyDescent="0.25">
      <c r="B47" s="112"/>
      <c r="C47" s="112"/>
      <c r="D47" s="112"/>
      <c r="E47" s="112"/>
      <c r="F47" s="114" t="s">
        <v>362</v>
      </c>
    </row>
    <row r="48" spans="2:6" ht="14.25" customHeight="1" x14ac:dyDescent="0.25">
      <c r="B48" s="112"/>
      <c r="C48" s="112"/>
      <c r="D48" s="112"/>
      <c r="E48" s="112"/>
      <c r="F48" s="114" t="s">
        <v>363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M49"/>
  <sheetViews>
    <sheetView topLeftCell="B10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69</v>
      </c>
      <c r="C5" s="184"/>
      <c r="D5" s="56" t="s">
        <v>78</v>
      </c>
      <c r="E5" s="185" t="s">
        <v>342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60" t="s">
        <v>132</v>
      </c>
      <c r="C7" s="58">
        <v>4</v>
      </c>
      <c r="D7" s="58" t="s">
        <v>79</v>
      </c>
      <c r="E7" s="58">
        <v>5</v>
      </c>
      <c r="F7" s="160" t="s">
        <v>133</v>
      </c>
      <c r="H7" s="88"/>
      <c r="I7" s="89"/>
      <c r="J7" s="81"/>
      <c r="K7" s="81"/>
      <c r="L7" s="85"/>
    </row>
    <row r="8" spans="2:13" ht="14.25" customHeight="1" x14ac:dyDescent="0.25">
      <c r="B8" s="160" t="s">
        <v>135</v>
      </c>
      <c r="C8" s="58">
        <v>2</v>
      </c>
      <c r="D8" s="58" t="s">
        <v>79</v>
      </c>
      <c r="E8" s="58">
        <v>7</v>
      </c>
      <c r="F8" s="160" t="s">
        <v>139</v>
      </c>
      <c r="H8" s="88"/>
      <c r="I8" s="89"/>
      <c r="J8" s="81"/>
      <c r="K8" s="81"/>
      <c r="L8" s="85"/>
    </row>
    <row r="9" spans="2:13" ht="14.25" customHeight="1" x14ac:dyDescent="0.25">
      <c r="B9" s="160" t="s">
        <v>138</v>
      </c>
      <c r="C9" s="58">
        <v>3</v>
      </c>
      <c r="D9" s="58" t="s">
        <v>79</v>
      </c>
      <c r="E9" s="58">
        <v>6</v>
      </c>
      <c r="F9" s="160" t="s">
        <v>134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137</v>
      </c>
      <c r="C10" s="58">
        <v>0</v>
      </c>
      <c r="D10" s="58" t="s">
        <v>79</v>
      </c>
      <c r="E10" s="58">
        <v>0</v>
      </c>
      <c r="F10" s="160" t="s">
        <v>140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0" t="s">
        <v>136</v>
      </c>
      <c r="C11" s="58">
        <v>0</v>
      </c>
      <c r="D11" s="58" t="s">
        <v>79</v>
      </c>
      <c r="E11" s="58" t="s">
        <v>78</v>
      </c>
      <c r="F11" s="160" t="s">
        <v>167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1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1"/>
      <c r="D13" s="161"/>
      <c r="E13" s="161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2" t="s">
        <v>139</v>
      </c>
      <c r="C15" s="162"/>
      <c r="D15" s="162"/>
      <c r="E15" s="120">
        <v>8</v>
      </c>
      <c r="F15" s="120">
        <v>52</v>
      </c>
      <c r="H15" s="84"/>
      <c r="I15" s="80"/>
      <c r="J15" s="80"/>
      <c r="K15" s="80"/>
      <c r="L15" s="90"/>
    </row>
    <row r="16" spans="2:13" ht="18.75" customHeight="1" x14ac:dyDescent="0.25">
      <c r="B16" s="162" t="s">
        <v>134</v>
      </c>
      <c r="C16" s="162"/>
      <c r="D16" s="162"/>
      <c r="E16" s="120">
        <v>8</v>
      </c>
      <c r="F16" s="120">
        <v>45</v>
      </c>
      <c r="H16" s="84"/>
      <c r="I16" s="80"/>
      <c r="J16" s="81"/>
      <c r="K16" s="82"/>
      <c r="L16" s="91"/>
    </row>
    <row r="17" spans="1:12" ht="18.75" customHeight="1" x14ac:dyDescent="0.25">
      <c r="B17" s="162" t="s">
        <v>138</v>
      </c>
      <c r="C17" s="162"/>
      <c r="D17" s="162"/>
      <c r="E17" s="120">
        <v>8</v>
      </c>
      <c r="F17" s="117">
        <v>39</v>
      </c>
      <c r="H17" s="84"/>
      <c r="I17" s="80"/>
      <c r="J17" s="81"/>
      <c r="K17" s="82"/>
      <c r="L17" s="91"/>
    </row>
    <row r="18" spans="1:12" ht="18.75" customHeight="1" x14ac:dyDescent="0.25">
      <c r="B18" s="162" t="s">
        <v>137</v>
      </c>
      <c r="C18" s="162"/>
      <c r="D18" s="162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62" t="s">
        <v>135</v>
      </c>
      <c r="C19" s="162"/>
      <c r="D19" s="162"/>
      <c r="E19" s="120">
        <v>8</v>
      </c>
      <c r="F19" s="117">
        <v>29</v>
      </c>
      <c r="H19" s="84"/>
      <c r="I19" s="80"/>
      <c r="J19" s="81"/>
      <c r="K19" s="80"/>
      <c r="L19" s="90"/>
    </row>
    <row r="20" spans="1:12" ht="18.75" customHeight="1" thickBot="1" x14ac:dyDescent="0.3">
      <c r="B20" s="162" t="s">
        <v>136</v>
      </c>
      <c r="C20" s="162"/>
      <c r="D20" s="162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62" t="s">
        <v>338</v>
      </c>
      <c r="C21" s="162"/>
      <c r="D21" s="162"/>
      <c r="E21" s="120">
        <v>8</v>
      </c>
      <c r="F21" s="117">
        <v>26</v>
      </c>
    </row>
    <row r="22" spans="1:12" ht="18.75" customHeight="1" x14ac:dyDescent="0.25">
      <c r="B22" s="162" t="s">
        <v>132</v>
      </c>
      <c r="C22" s="162"/>
      <c r="D22" s="162"/>
      <c r="E22" s="120">
        <v>8</v>
      </c>
      <c r="F22" s="117">
        <v>26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320</v>
      </c>
      <c r="F28" s="129" t="s">
        <v>343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289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344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345</v>
      </c>
    </row>
    <row r="41" spans="2:6" ht="14.25" customHeight="1" x14ac:dyDescent="0.25">
      <c r="B41" s="133"/>
      <c r="C41" s="124"/>
      <c r="D41" s="125"/>
      <c r="E41" s="128"/>
      <c r="F41" s="129" t="s">
        <v>346</v>
      </c>
    </row>
    <row r="42" spans="2:6" ht="14.25" customHeight="1" x14ac:dyDescent="0.25">
      <c r="B42" s="133"/>
      <c r="C42" s="124"/>
      <c r="D42" s="125"/>
      <c r="E42" s="128"/>
      <c r="F42" s="129" t="s">
        <v>347</v>
      </c>
    </row>
    <row r="43" spans="2:6" ht="14.25" customHeight="1" x14ac:dyDescent="0.25">
      <c r="B43" s="133"/>
      <c r="C43" s="124"/>
      <c r="D43" s="125"/>
      <c r="E43" s="128"/>
      <c r="F43" s="114" t="s">
        <v>348</v>
      </c>
    </row>
    <row r="44" spans="2:6" ht="14.25" customHeight="1" x14ac:dyDescent="0.25">
      <c r="B44" s="133"/>
      <c r="C44" s="127"/>
      <c r="D44" s="125"/>
      <c r="E44" s="126"/>
      <c r="F44" s="114" t="s">
        <v>349</v>
      </c>
    </row>
    <row r="45" spans="2:6" ht="14.25" customHeight="1" x14ac:dyDescent="0.25">
      <c r="B45" s="126"/>
      <c r="C45" s="127"/>
      <c r="D45" s="125"/>
      <c r="E45" s="126"/>
      <c r="F45" s="114" t="s">
        <v>327</v>
      </c>
    </row>
    <row r="46" spans="2:6" ht="14.25" customHeight="1" x14ac:dyDescent="0.25">
      <c r="B46" s="112"/>
      <c r="C46" s="112"/>
      <c r="D46" s="112"/>
      <c r="E46" s="112"/>
      <c r="F46" s="114" t="s">
        <v>350</v>
      </c>
    </row>
    <row r="47" spans="2:6" ht="14.25" customHeight="1" x14ac:dyDescent="0.25">
      <c r="B47" s="112"/>
      <c r="C47" s="112"/>
      <c r="D47" s="112"/>
      <c r="E47" s="112"/>
      <c r="F47" s="114" t="s">
        <v>336</v>
      </c>
    </row>
    <row r="48" spans="2:6" ht="14.25" customHeight="1" x14ac:dyDescent="0.25">
      <c r="B48" s="112"/>
      <c r="C48" s="112"/>
      <c r="D48" s="112"/>
      <c r="E48" s="112"/>
      <c r="F48" s="114" t="s">
        <v>351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68</v>
      </c>
      <c r="C5" s="184"/>
      <c r="D5" s="56" t="s">
        <v>78</v>
      </c>
      <c r="E5" s="185">
        <v>46027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58" t="s">
        <v>133</v>
      </c>
      <c r="C7" s="58">
        <v>2</v>
      </c>
      <c r="D7" s="58" t="s">
        <v>79</v>
      </c>
      <c r="E7" s="58">
        <v>7</v>
      </c>
      <c r="F7" s="158" t="s">
        <v>139</v>
      </c>
      <c r="H7" s="88"/>
      <c r="I7" s="89"/>
      <c r="J7" s="81"/>
      <c r="K7" s="81"/>
      <c r="L7" s="85"/>
    </row>
    <row r="8" spans="2:13" ht="14.25" customHeight="1" x14ac:dyDescent="0.25">
      <c r="B8" s="158" t="s">
        <v>138</v>
      </c>
      <c r="C8" s="58">
        <v>7</v>
      </c>
      <c r="D8" s="58" t="s">
        <v>79</v>
      </c>
      <c r="E8" s="58">
        <v>2</v>
      </c>
      <c r="F8" s="158" t="s">
        <v>132</v>
      </c>
      <c r="H8" s="88"/>
      <c r="I8" s="89"/>
      <c r="J8" s="81"/>
      <c r="K8" s="81"/>
      <c r="L8" s="85"/>
    </row>
    <row r="9" spans="2:13" ht="14.25" customHeight="1" x14ac:dyDescent="0.25">
      <c r="B9" s="158" t="s">
        <v>137</v>
      </c>
      <c r="C9" s="58">
        <v>5</v>
      </c>
      <c r="D9" s="58" t="s">
        <v>79</v>
      </c>
      <c r="E9" s="58">
        <v>4</v>
      </c>
      <c r="F9" s="158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0</v>
      </c>
      <c r="D10" s="58" t="s">
        <v>79</v>
      </c>
      <c r="E10" s="58">
        <v>0</v>
      </c>
      <c r="F10" s="158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58" t="s">
        <v>135</v>
      </c>
      <c r="C11" s="58">
        <v>0</v>
      </c>
      <c r="D11" s="58" t="s">
        <v>79</v>
      </c>
      <c r="E11" s="58" t="s">
        <v>78</v>
      </c>
      <c r="F11" s="158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/>
      <c r="F13" s="135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59" t="s">
        <v>139</v>
      </c>
      <c r="C15" s="159"/>
      <c r="D15" s="159"/>
      <c r="E15" s="120">
        <v>7</v>
      </c>
      <c r="F15" s="120">
        <v>45</v>
      </c>
      <c r="H15" s="84"/>
      <c r="I15" s="80"/>
      <c r="J15" s="80"/>
      <c r="K15" s="80"/>
      <c r="L15" s="90"/>
    </row>
    <row r="16" spans="2:13" ht="18.75" customHeight="1" x14ac:dyDescent="0.25">
      <c r="B16" s="159" t="s">
        <v>134</v>
      </c>
      <c r="C16" s="159"/>
      <c r="D16" s="159"/>
      <c r="E16" s="120">
        <v>7</v>
      </c>
      <c r="F16" s="120">
        <v>39</v>
      </c>
      <c r="H16" s="84"/>
      <c r="I16" s="80"/>
      <c r="J16" s="81"/>
      <c r="K16" s="82"/>
      <c r="L16" s="91"/>
    </row>
    <row r="17" spans="1:12" ht="18.75" customHeight="1" x14ac:dyDescent="0.25">
      <c r="B17" s="159" t="s">
        <v>137</v>
      </c>
      <c r="C17" s="159"/>
      <c r="D17" s="159"/>
      <c r="E17" s="120">
        <v>7</v>
      </c>
      <c r="F17" s="117">
        <v>36</v>
      </c>
      <c r="H17" s="84"/>
      <c r="I17" s="80"/>
      <c r="J17" s="81"/>
      <c r="K17" s="82"/>
      <c r="L17" s="91"/>
    </row>
    <row r="18" spans="1:12" ht="18.75" customHeight="1" x14ac:dyDescent="0.25">
      <c r="B18" s="159" t="s">
        <v>138</v>
      </c>
      <c r="C18" s="159"/>
      <c r="D18" s="159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59" t="s">
        <v>135</v>
      </c>
      <c r="C19" s="159"/>
      <c r="D19" s="159"/>
      <c r="E19" s="120">
        <v>7</v>
      </c>
      <c r="F19" s="117">
        <v>27</v>
      </c>
      <c r="H19" s="84"/>
      <c r="I19" s="80"/>
      <c r="J19" s="81"/>
      <c r="K19" s="80"/>
      <c r="L19" s="90"/>
    </row>
    <row r="20" spans="1:12" ht="18.75" customHeight="1" thickBot="1" x14ac:dyDescent="0.3">
      <c r="B20" s="159" t="s">
        <v>136</v>
      </c>
      <c r="C20" s="159"/>
      <c r="D20" s="159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9" t="s">
        <v>338</v>
      </c>
      <c r="C21" s="159"/>
      <c r="D21" s="159"/>
      <c r="E21" s="120">
        <v>7</v>
      </c>
      <c r="F21" s="117">
        <v>22</v>
      </c>
    </row>
    <row r="22" spans="1:12" ht="18.75" customHeight="1" x14ac:dyDescent="0.25">
      <c r="B22" s="159" t="s">
        <v>132</v>
      </c>
      <c r="C22" s="159"/>
      <c r="D22" s="159"/>
      <c r="E22" s="120">
        <v>7</v>
      </c>
      <c r="F22" s="117">
        <v>21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320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332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323</v>
      </c>
    </row>
    <row r="41" spans="2:6" ht="14.25" customHeight="1" x14ac:dyDescent="0.25">
      <c r="B41" s="133"/>
      <c r="C41" s="124"/>
      <c r="D41" s="125"/>
      <c r="E41" s="128"/>
      <c r="F41" s="129" t="s">
        <v>333</v>
      </c>
    </row>
    <row r="42" spans="2:6" ht="14.25" customHeight="1" x14ac:dyDescent="0.25">
      <c r="B42" s="133"/>
      <c r="C42" s="124"/>
      <c r="D42" s="125"/>
      <c r="E42" s="128"/>
      <c r="F42" s="129" t="s">
        <v>334</v>
      </c>
    </row>
    <row r="43" spans="2:6" ht="14.25" customHeight="1" x14ac:dyDescent="0.25">
      <c r="B43" s="133"/>
      <c r="C43" s="124"/>
      <c r="D43" s="125"/>
      <c r="E43" s="128"/>
      <c r="F43" s="114" t="s">
        <v>335</v>
      </c>
    </row>
    <row r="44" spans="2:6" ht="14.25" customHeight="1" x14ac:dyDescent="0.25">
      <c r="B44" s="133"/>
      <c r="C44" s="127"/>
      <c r="D44" s="125"/>
      <c r="E44" s="126"/>
      <c r="F44" s="114" t="s">
        <v>326</v>
      </c>
    </row>
    <row r="45" spans="2:6" ht="14.25" customHeight="1" x14ac:dyDescent="0.25">
      <c r="B45" s="126"/>
      <c r="C45" s="127"/>
      <c r="D45" s="125"/>
      <c r="E45" s="126"/>
      <c r="F45" s="114" t="s">
        <v>327</v>
      </c>
    </row>
    <row r="46" spans="2:6" ht="14.25" customHeight="1" x14ac:dyDescent="0.25">
      <c r="B46" s="112"/>
      <c r="C46" s="112"/>
      <c r="D46" s="112"/>
      <c r="E46" s="112"/>
      <c r="F46" s="114" t="s">
        <v>336</v>
      </c>
    </row>
    <row r="47" spans="2:6" ht="14.25" customHeight="1" x14ac:dyDescent="0.25">
      <c r="B47" s="112"/>
      <c r="C47" s="112"/>
      <c r="D47" s="112"/>
      <c r="E47" s="112"/>
      <c r="F47" s="114" t="s">
        <v>329</v>
      </c>
    </row>
    <row r="48" spans="2:6" ht="14.25" customHeight="1" x14ac:dyDescent="0.25">
      <c r="B48" s="112"/>
      <c r="C48" s="112"/>
      <c r="D48" s="112"/>
      <c r="E48" s="112"/>
      <c r="F48" s="114" t="s">
        <v>337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M49"/>
  <sheetViews>
    <sheetView topLeftCell="B1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67</v>
      </c>
      <c r="C5" s="184"/>
      <c r="D5" s="56" t="s">
        <v>78</v>
      </c>
      <c r="E5" s="185">
        <v>45999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54" t="s">
        <v>132</v>
      </c>
      <c r="C7" s="58">
        <v>1</v>
      </c>
      <c r="D7" s="58" t="s">
        <v>79</v>
      </c>
      <c r="E7" s="58">
        <v>8</v>
      </c>
      <c r="F7" s="154" t="s">
        <v>139</v>
      </c>
      <c r="H7" s="88"/>
      <c r="I7" s="89"/>
      <c r="J7" s="81"/>
      <c r="K7" s="81"/>
      <c r="L7" s="85"/>
    </row>
    <row r="8" spans="2:13" ht="14.25" customHeight="1" x14ac:dyDescent="0.25">
      <c r="B8" s="154" t="s">
        <v>138</v>
      </c>
      <c r="C8" s="58">
        <v>5</v>
      </c>
      <c r="D8" s="58" t="s">
        <v>79</v>
      </c>
      <c r="E8" s="58">
        <v>4</v>
      </c>
      <c r="F8" s="154" t="s">
        <v>167</v>
      </c>
      <c r="H8" s="88"/>
      <c r="I8" s="89"/>
      <c r="J8" s="81"/>
      <c r="K8" s="81"/>
      <c r="L8" s="85"/>
    </row>
    <row r="9" spans="2:13" ht="14.25" customHeight="1" x14ac:dyDescent="0.25">
      <c r="B9" s="154" t="s">
        <v>134</v>
      </c>
      <c r="C9" s="58">
        <v>5</v>
      </c>
      <c r="D9" s="58" t="s">
        <v>79</v>
      </c>
      <c r="E9" s="58">
        <v>4</v>
      </c>
      <c r="F9" s="154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6</v>
      </c>
      <c r="D10" s="58" t="s">
        <v>79</v>
      </c>
      <c r="E10" s="58">
        <v>3</v>
      </c>
      <c r="F10" s="154" t="s">
        <v>135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4" t="s">
        <v>133</v>
      </c>
      <c r="C11" s="58">
        <v>0</v>
      </c>
      <c r="D11" s="58" t="s">
        <v>79</v>
      </c>
      <c r="E11" s="58" t="s">
        <v>78</v>
      </c>
      <c r="F11" s="154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5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6" t="s">
        <v>139</v>
      </c>
      <c r="C14" s="156"/>
      <c r="D14" s="156"/>
      <c r="E14" s="120">
        <v>7</v>
      </c>
      <c r="F14" s="120">
        <v>44</v>
      </c>
      <c r="H14" s="84"/>
      <c r="I14" s="80"/>
      <c r="J14" s="81"/>
      <c r="K14" s="80"/>
      <c r="L14" s="90"/>
    </row>
    <row r="15" spans="2:13" ht="18.75" customHeight="1" x14ac:dyDescent="0.25">
      <c r="B15" s="156" t="s">
        <v>134</v>
      </c>
      <c r="C15" s="156"/>
      <c r="D15" s="156"/>
      <c r="E15" s="120">
        <v>7</v>
      </c>
      <c r="F15" s="120">
        <v>39</v>
      </c>
      <c r="H15" s="84"/>
      <c r="I15" s="80"/>
      <c r="J15" s="80"/>
      <c r="K15" s="80"/>
      <c r="L15" s="90"/>
    </row>
    <row r="16" spans="2:13" ht="18.75" customHeight="1" x14ac:dyDescent="0.25">
      <c r="B16" s="156" t="s">
        <v>137</v>
      </c>
      <c r="C16" s="156"/>
      <c r="D16" s="156"/>
      <c r="E16" s="120">
        <v>7</v>
      </c>
      <c r="F16" s="117">
        <v>36</v>
      </c>
      <c r="H16" s="84"/>
      <c r="I16" s="80"/>
      <c r="J16" s="81"/>
      <c r="K16" s="82"/>
      <c r="L16" s="91"/>
    </row>
    <row r="17" spans="1:12" ht="18.75" customHeight="1" x14ac:dyDescent="0.25">
      <c r="B17" s="156" t="s">
        <v>138</v>
      </c>
      <c r="C17" s="156"/>
      <c r="D17" s="156"/>
      <c r="E17" s="120">
        <v>7</v>
      </c>
      <c r="F17" s="117">
        <v>34</v>
      </c>
      <c r="H17" s="84"/>
      <c r="I17" s="80"/>
      <c r="J17" s="81"/>
      <c r="K17" s="82"/>
      <c r="L17" s="91"/>
    </row>
    <row r="18" spans="1:12" ht="18.75" customHeight="1" x14ac:dyDescent="0.25">
      <c r="B18" s="156" t="s">
        <v>135</v>
      </c>
      <c r="C18" s="156"/>
      <c r="D18" s="156"/>
      <c r="E18" s="120">
        <v>8</v>
      </c>
      <c r="F18" s="117">
        <v>32</v>
      </c>
      <c r="H18" s="84"/>
      <c r="I18" s="80"/>
      <c r="J18" s="80"/>
      <c r="K18" s="80"/>
      <c r="L18" s="90"/>
    </row>
    <row r="19" spans="1:12" ht="18.75" customHeight="1" x14ac:dyDescent="0.25">
      <c r="B19" s="156" t="s">
        <v>167</v>
      </c>
      <c r="C19" s="156"/>
      <c r="D19" s="156"/>
      <c r="E19" s="120">
        <v>7</v>
      </c>
      <c r="F19" s="117">
        <v>30</v>
      </c>
      <c r="H19" s="84"/>
      <c r="I19" s="80"/>
      <c r="J19" s="81"/>
      <c r="K19" s="80"/>
      <c r="L19" s="90"/>
    </row>
    <row r="20" spans="1:12" ht="18.75" customHeight="1" thickBot="1" x14ac:dyDescent="0.3">
      <c r="B20" s="156" t="s">
        <v>136</v>
      </c>
      <c r="C20" s="156"/>
      <c r="D20" s="156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6" t="s">
        <v>132</v>
      </c>
      <c r="C21" s="156"/>
      <c r="D21" s="156"/>
      <c r="E21" s="120">
        <v>7</v>
      </c>
      <c r="F21" s="117">
        <v>24</v>
      </c>
    </row>
    <row r="22" spans="1:12" ht="18.75" customHeight="1" x14ac:dyDescent="0.25">
      <c r="B22" s="156" t="s">
        <v>133</v>
      </c>
      <c r="C22" s="156"/>
      <c r="D22" s="156"/>
      <c r="E22" s="120">
        <v>7</v>
      </c>
      <c r="F22" s="117">
        <v>23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320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322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323</v>
      </c>
    </row>
    <row r="41" spans="2:6" ht="14.25" customHeight="1" x14ac:dyDescent="0.25">
      <c r="B41" s="133"/>
      <c r="C41" s="124"/>
      <c r="D41" s="125"/>
      <c r="E41" s="128"/>
      <c r="F41" s="129" t="s">
        <v>324</v>
      </c>
    </row>
    <row r="42" spans="2:6" ht="14.25" customHeight="1" x14ac:dyDescent="0.25">
      <c r="B42" s="133"/>
      <c r="C42" s="124"/>
      <c r="D42" s="125"/>
      <c r="E42" s="128"/>
      <c r="F42" s="129" t="s">
        <v>270</v>
      </c>
    </row>
    <row r="43" spans="2:6" ht="14.25" customHeight="1" x14ac:dyDescent="0.25">
      <c r="B43" s="133"/>
      <c r="C43" s="124"/>
      <c r="D43" s="125"/>
      <c r="E43" s="128"/>
      <c r="F43" s="114" t="s">
        <v>325</v>
      </c>
    </row>
    <row r="44" spans="2:6" ht="14.25" customHeight="1" x14ac:dyDescent="0.25">
      <c r="B44" s="133"/>
      <c r="C44" s="127"/>
      <c r="D44" s="125"/>
      <c r="E44" s="126"/>
      <c r="F44" s="114" t="s">
        <v>326</v>
      </c>
    </row>
    <row r="45" spans="2:6" ht="14.25" customHeight="1" x14ac:dyDescent="0.25">
      <c r="B45" s="126"/>
      <c r="C45" s="127"/>
      <c r="D45" s="125"/>
      <c r="E45" s="126"/>
      <c r="F45" s="114" t="s">
        <v>327</v>
      </c>
    </row>
    <row r="46" spans="2:6" ht="14.25" customHeight="1" x14ac:dyDescent="0.25">
      <c r="B46" s="112"/>
      <c r="C46" s="112"/>
      <c r="D46" s="112"/>
      <c r="E46" s="112"/>
      <c r="F46" s="114" t="s">
        <v>328</v>
      </c>
    </row>
    <row r="47" spans="2:6" ht="14.25" customHeight="1" x14ac:dyDescent="0.25">
      <c r="B47" s="112"/>
      <c r="C47" s="112"/>
      <c r="D47" s="112"/>
      <c r="E47" s="112"/>
      <c r="F47" s="114" t="s">
        <v>329</v>
      </c>
    </row>
    <row r="48" spans="2:6" ht="14.25" customHeight="1" x14ac:dyDescent="0.25">
      <c r="B48" s="112"/>
      <c r="C48" s="112"/>
      <c r="D48" s="112"/>
      <c r="E48" s="112"/>
      <c r="F48" s="114" t="s">
        <v>330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M49"/>
  <sheetViews>
    <sheetView topLeftCell="B13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66</v>
      </c>
      <c r="C5" s="184"/>
      <c r="D5" s="56" t="s">
        <v>78</v>
      </c>
      <c r="E5" s="185">
        <v>45669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51" t="s">
        <v>133</v>
      </c>
      <c r="C7" s="58">
        <v>3</v>
      </c>
      <c r="D7" s="58" t="s">
        <v>79</v>
      </c>
      <c r="E7" s="58">
        <v>6</v>
      </c>
      <c r="F7" s="151" t="s">
        <v>136</v>
      </c>
      <c r="H7" s="88"/>
      <c r="I7" s="89"/>
      <c r="J7" s="81"/>
      <c r="K7" s="81"/>
      <c r="L7" s="85"/>
    </row>
    <row r="8" spans="2:13" ht="14.25" customHeight="1" x14ac:dyDescent="0.25">
      <c r="B8" s="151" t="s">
        <v>137</v>
      </c>
      <c r="C8" s="58">
        <v>6</v>
      </c>
      <c r="D8" s="58" t="s">
        <v>79</v>
      </c>
      <c r="E8" s="58">
        <v>3</v>
      </c>
      <c r="F8" s="151" t="s">
        <v>138</v>
      </c>
      <c r="H8" s="88"/>
      <c r="I8" s="89"/>
      <c r="J8" s="81"/>
      <c r="K8" s="81"/>
      <c r="L8" s="85"/>
    </row>
    <row r="9" spans="2:13" ht="14.25" customHeight="1" x14ac:dyDescent="0.25">
      <c r="B9" s="151" t="s">
        <v>135</v>
      </c>
      <c r="C9" s="58">
        <v>4</v>
      </c>
      <c r="D9" s="58" t="s">
        <v>79</v>
      </c>
      <c r="E9" s="58">
        <v>5</v>
      </c>
      <c r="F9" s="151" t="s">
        <v>134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51" t="s">
        <v>132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1" t="s">
        <v>139</v>
      </c>
      <c r="C11" s="58"/>
      <c r="D11" s="58" t="s">
        <v>79</v>
      </c>
      <c r="E11" s="58" t="s">
        <v>78</v>
      </c>
      <c r="F11" s="151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2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3" t="s">
        <v>139</v>
      </c>
      <c r="C14" s="153"/>
      <c r="D14" s="153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3" t="s">
        <v>134</v>
      </c>
      <c r="C15" s="153"/>
      <c r="D15" s="153"/>
      <c r="E15" s="120">
        <v>6</v>
      </c>
      <c r="F15" s="120">
        <v>34</v>
      </c>
      <c r="H15" s="84"/>
      <c r="I15" s="80"/>
      <c r="J15" s="80"/>
      <c r="K15" s="80"/>
      <c r="L15" s="90"/>
    </row>
    <row r="16" spans="2:13" ht="18.75" customHeight="1" x14ac:dyDescent="0.25">
      <c r="B16" s="153" t="s">
        <v>137</v>
      </c>
      <c r="C16" s="153"/>
      <c r="D16" s="153"/>
      <c r="E16" s="120">
        <v>6</v>
      </c>
      <c r="F16" s="117">
        <v>32</v>
      </c>
      <c r="H16" s="84"/>
      <c r="I16" s="80"/>
      <c r="J16" s="81"/>
      <c r="K16" s="82"/>
      <c r="L16" s="91"/>
    </row>
    <row r="17" spans="1:12" ht="18.75" customHeight="1" x14ac:dyDescent="0.25">
      <c r="B17" s="153" t="s">
        <v>138</v>
      </c>
      <c r="C17" s="153"/>
      <c r="D17" s="153"/>
      <c r="E17" s="120">
        <v>6</v>
      </c>
      <c r="F17" s="117">
        <v>29</v>
      </c>
      <c r="H17" s="84"/>
      <c r="I17" s="80"/>
      <c r="J17" s="81"/>
      <c r="K17" s="82"/>
      <c r="L17" s="91"/>
    </row>
    <row r="18" spans="1:12" ht="18.75" customHeight="1" x14ac:dyDescent="0.25">
      <c r="B18" s="153" t="s">
        <v>135</v>
      </c>
      <c r="C18" s="153"/>
      <c r="D18" s="153"/>
      <c r="E18" s="120">
        <v>7</v>
      </c>
      <c r="F18" s="117">
        <v>29</v>
      </c>
      <c r="H18" s="84"/>
      <c r="I18" s="80"/>
      <c r="J18" s="80"/>
      <c r="K18" s="80"/>
      <c r="L18" s="90"/>
    </row>
    <row r="19" spans="1:12" ht="18.75" customHeight="1" x14ac:dyDescent="0.25">
      <c r="B19" s="153" t="s">
        <v>167</v>
      </c>
      <c r="C19" s="153"/>
      <c r="D19" s="153"/>
      <c r="E19" s="120">
        <v>6</v>
      </c>
      <c r="F19" s="117">
        <v>26</v>
      </c>
      <c r="H19" s="84"/>
      <c r="I19" s="80"/>
      <c r="J19" s="81"/>
      <c r="K19" s="80"/>
      <c r="L19" s="90"/>
    </row>
    <row r="20" spans="1:12" ht="18.75" customHeight="1" thickBot="1" x14ac:dyDescent="0.3">
      <c r="B20" s="153" t="s">
        <v>133</v>
      </c>
      <c r="C20" s="153"/>
      <c r="D20" s="153"/>
      <c r="E20" s="120">
        <v>7</v>
      </c>
      <c r="F20" s="117">
        <v>23</v>
      </c>
      <c r="H20" s="92"/>
      <c r="I20" s="93"/>
      <c r="J20" s="94"/>
      <c r="K20" s="93"/>
      <c r="L20" s="95"/>
    </row>
    <row r="21" spans="1:12" ht="18.75" customHeight="1" x14ac:dyDescent="0.25">
      <c r="B21" s="153" t="s">
        <v>132</v>
      </c>
      <c r="C21" s="153"/>
      <c r="D21" s="153"/>
      <c r="E21" s="120">
        <v>6</v>
      </c>
      <c r="F21" s="117">
        <v>23</v>
      </c>
    </row>
    <row r="22" spans="1:12" ht="18.75" customHeight="1" x14ac:dyDescent="0.25">
      <c r="B22" s="153" t="s">
        <v>136</v>
      </c>
      <c r="C22" s="153"/>
      <c r="D22" s="153"/>
      <c r="E22" s="120">
        <v>6</v>
      </c>
      <c r="F22" s="117">
        <v>20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305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306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293</v>
      </c>
    </row>
    <row r="41" spans="2:6" ht="14.25" customHeight="1" x14ac:dyDescent="0.25">
      <c r="B41" s="133"/>
      <c r="C41" s="124"/>
      <c r="D41" s="125"/>
      <c r="E41" s="128"/>
      <c r="F41" s="129" t="s">
        <v>307</v>
      </c>
    </row>
    <row r="42" spans="2:6" ht="14.25" customHeight="1" x14ac:dyDescent="0.25">
      <c r="B42" s="133"/>
      <c r="C42" s="124"/>
      <c r="D42" s="125"/>
      <c r="E42" s="128"/>
      <c r="F42" s="129" t="s">
        <v>308</v>
      </c>
    </row>
    <row r="43" spans="2:6" ht="14.25" customHeight="1" x14ac:dyDescent="0.25">
      <c r="B43" s="133"/>
      <c r="C43" s="124"/>
      <c r="D43" s="125"/>
      <c r="E43" s="128"/>
      <c r="F43" s="114" t="s">
        <v>309</v>
      </c>
    </row>
    <row r="44" spans="2:6" ht="14.25" customHeight="1" x14ac:dyDescent="0.25">
      <c r="B44" s="133"/>
      <c r="C44" s="127"/>
      <c r="D44" s="125"/>
      <c r="E44" s="126"/>
      <c r="F44" s="114" t="s">
        <v>314</v>
      </c>
    </row>
    <row r="45" spans="2:6" ht="14.25" customHeight="1" x14ac:dyDescent="0.25">
      <c r="B45" s="126"/>
      <c r="C45" s="127"/>
      <c r="D45" s="125"/>
      <c r="E45" s="126"/>
      <c r="F45" s="114" t="s">
        <v>315</v>
      </c>
    </row>
    <row r="46" spans="2:6" ht="14.25" customHeight="1" x14ac:dyDescent="0.25">
      <c r="B46" s="112"/>
      <c r="C46" s="112"/>
      <c r="D46" s="112"/>
      <c r="E46" s="112"/>
      <c r="F46" s="114" t="s">
        <v>316</v>
      </c>
    </row>
    <row r="47" spans="2:6" ht="14.25" customHeight="1" x14ac:dyDescent="0.25">
      <c r="B47" s="112"/>
      <c r="C47" s="112"/>
      <c r="D47" s="112"/>
      <c r="E47" s="112"/>
      <c r="F47" s="114" t="s">
        <v>317</v>
      </c>
    </row>
    <row r="48" spans="2:6" ht="14.25" customHeight="1" x14ac:dyDescent="0.25">
      <c r="B48" s="112"/>
      <c r="C48" s="112"/>
      <c r="D48" s="112"/>
      <c r="E48" s="112"/>
      <c r="F48" s="114" t="s">
        <v>318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M49"/>
  <sheetViews>
    <sheetView topLeftCell="B1" workbookViewId="0">
      <selection activeCell="B14" sqref="B14:F22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65</v>
      </c>
      <c r="C5" s="184"/>
      <c r="D5" s="56" t="s">
        <v>78</v>
      </c>
      <c r="E5" s="185" t="s">
        <v>304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48" t="s">
        <v>136</v>
      </c>
      <c r="C7" s="58">
        <v>2</v>
      </c>
      <c r="D7" s="58" t="s">
        <v>79</v>
      </c>
      <c r="E7" s="58">
        <v>7</v>
      </c>
      <c r="F7" s="148" t="s">
        <v>139</v>
      </c>
      <c r="H7" s="88"/>
      <c r="I7" s="89"/>
      <c r="J7" s="81"/>
      <c r="K7" s="81"/>
      <c r="L7" s="85"/>
    </row>
    <row r="8" spans="2:13" ht="14.25" customHeight="1" x14ac:dyDescent="0.25">
      <c r="B8" s="148" t="s">
        <v>134</v>
      </c>
      <c r="C8" s="58">
        <v>6</v>
      </c>
      <c r="D8" s="58" t="s">
        <v>79</v>
      </c>
      <c r="E8" s="58">
        <v>3</v>
      </c>
      <c r="F8" s="148" t="s">
        <v>133</v>
      </c>
      <c r="H8" s="88"/>
      <c r="I8" s="89"/>
      <c r="J8" s="81"/>
      <c r="K8" s="81"/>
      <c r="L8" s="85"/>
    </row>
    <row r="9" spans="2:13" ht="14.25" customHeight="1" x14ac:dyDescent="0.25">
      <c r="B9" s="148" t="s">
        <v>138</v>
      </c>
      <c r="C9" s="58">
        <v>7</v>
      </c>
      <c r="D9" s="58" t="s">
        <v>79</v>
      </c>
      <c r="E9" s="58">
        <v>2</v>
      </c>
      <c r="F9" s="148" t="s">
        <v>135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48" t="s">
        <v>137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8" t="s">
        <v>132</v>
      </c>
      <c r="C11" s="58">
        <v>0</v>
      </c>
      <c r="D11" s="58" t="s">
        <v>79</v>
      </c>
      <c r="E11" s="58" t="s">
        <v>78</v>
      </c>
      <c r="F11" s="148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9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0" t="s">
        <v>139</v>
      </c>
      <c r="C14" s="150"/>
      <c r="D14" s="150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0" t="s">
        <v>134</v>
      </c>
      <c r="C15" s="150"/>
      <c r="D15" s="150"/>
      <c r="E15" s="120">
        <v>5</v>
      </c>
      <c r="F15" s="120">
        <v>29</v>
      </c>
      <c r="H15" s="84"/>
      <c r="I15" s="80"/>
      <c r="J15" s="80"/>
      <c r="K15" s="80"/>
      <c r="L15" s="90"/>
    </row>
    <row r="16" spans="2:13" ht="18.75" customHeight="1" x14ac:dyDescent="0.25">
      <c r="B16" s="150" t="s">
        <v>137</v>
      </c>
      <c r="C16" s="150"/>
      <c r="D16" s="150"/>
      <c r="E16" s="120">
        <v>5</v>
      </c>
      <c r="F16" s="117">
        <v>26</v>
      </c>
      <c r="H16" s="84"/>
      <c r="I16" s="80"/>
      <c r="J16" s="81"/>
      <c r="K16" s="82"/>
      <c r="L16" s="91"/>
    </row>
    <row r="17" spans="1:12" ht="18.75" customHeight="1" x14ac:dyDescent="0.25">
      <c r="B17" s="150" t="s">
        <v>138</v>
      </c>
      <c r="C17" s="150"/>
      <c r="D17" s="150"/>
      <c r="E17" s="120">
        <v>5</v>
      </c>
      <c r="F17" s="117">
        <v>26</v>
      </c>
      <c r="H17" s="84"/>
      <c r="I17" s="80"/>
      <c r="J17" s="81"/>
      <c r="K17" s="82"/>
      <c r="L17" s="91"/>
    </row>
    <row r="18" spans="1:12" ht="18.75" customHeight="1" x14ac:dyDescent="0.25">
      <c r="B18" s="150" t="s">
        <v>135</v>
      </c>
      <c r="C18" s="150"/>
      <c r="D18" s="150"/>
      <c r="E18" s="120">
        <v>6</v>
      </c>
      <c r="F18" s="117">
        <v>25</v>
      </c>
      <c r="H18" s="84"/>
      <c r="I18" s="80"/>
      <c r="J18" s="80"/>
      <c r="K18" s="80"/>
      <c r="L18" s="90"/>
    </row>
    <row r="19" spans="1:12" ht="18.75" customHeight="1" x14ac:dyDescent="0.25">
      <c r="B19" s="150" t="s">
        <v>167</v>
      </c>
      <c r="C19" s="150"/>
      <c r="D19" s="150"/>
      <c r="E19" s="120">
        <v>5</v>
      </c>
      <c r="F19" s="117">
        <v>22</v>
      </c>
      <c r="H19" s="84"/>
      <c r="I19" s="80"/>
      <c r="J19" s="81"/>
      <c r="K19" s="80"/>
      <c r="L19" s="90"/>
    </row>
    <row r="20" spans="1:12" ht="18.75" customHeight="1" thickBot="1" x14ac:dyDescent="0.3">
      <c r="B20" s="150" t="s">
        <v>133</v>
      </c>
      <c r="C20" s="150"/>
      <c r="D20" s="150"/>
      <c r="E20" s="120">
        <v>6</v>
      </c>
      <c r="F20" s="117">
        <v>20</v>
      </c>
      <c r="H20" s="92"/>
      <c r="I20" s="93"/>
      <c r="J20" s="94"/>
      <c r="K20" s="93"/>
      <c r="L20" s="95"/>
    </row>
    <row r="21" spans="1:12" ht="18.75" customHeight="1" x14ac:dyDescent="0.25">
      <c r="B21" s="150" t="s">
        <v>132</v>
      </c>
      <c r="C21" s="150"/>
      <c r="D21" s="150"/>
      <c r="E21" s="120">
        <v>5</v>
      </c>
      <c r="F21" s="117">
        <v>18</v>
      </c>
    </row>
    <row r="22" spans="1:12" ht="18.75" customHeight="1" x14ac:dyDescent="0.25">
      <c r="B22" s="150" t="s">
        <v>136</v>
      </c>
      <c r="C22" s="150"/>
      <c r="D22" s="150"/>
      <c r="E22" s="120">
        <v>5</v>
      </c>
      <c r="F22" s="117">
        <v>14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305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306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293</v>
      </c>
    </row>
    <row r="41" spans="2:6" ht="14.25" customHeight="1" x14ac:dyDescent="0.25">
      <c r="B41" s="133"/>
      <c r="C41" s="124"/>
      <c r="D41" s="125"/>
      <c r="E41" s="128"/>
      <c r="F41" s="129" t="s">
        <v>307</v>
      </c>
    </row>
    <row r="42" spans="2:6" ht="14.25" customHeight="1" x14ac:dyDescent="0.25">
      <c r="B42" s="133"/>
      <c r="C42" s="124"/>
      <c r="D42" s="125"/>
      <c r="E42" s="128"/>
      <c r="F42" s="129" t="s">
        <v>308</v>
      </c>
    </row>
    <row r="43" spans="2:6" ht="14.25" customHeight="1" x14ac:dyDescent="0.25">
      <c r="B43" s="133"/>
      <c r="C43" s="124"/>
      <c r="D43" s="125"/>
      <c r="E43" s="128"/>
      <c r="F43" s="114" t="s">
        <v>309</v>
      </c>
    </row>
    <row r="44" spans="2:6" ht="14.25" customHeight="1" x14ac:dyDescent="0.25">
      <c r="B44" s="133"/>
      <c r="C44" s="127"/>
      <c r="D44" s="125"/>
      <c r="E44" s="126"/>
      <c r="F44" s="114" t="s">
        <v>310</v>
      </c>
    </row>
    <row r="45" spans="2:6" ht="14.25" customHeight="1" x14ac:dyDescent="0.25">
      <c r="B45" s="126"/>
      <c r="C45" s="127"/>
      <c r="D45" s="125"/>
      <c r="E45" s="126"/>
      <c r="F45" s="114" t="s">
        <v>311</v>
      </c>
    </row>
    <row r="46" spans="2:6" ht="14.25" customHeight="1" x14ac:dyDescent="0.25">
      <c r="B46" s="112"/>
      <c r="C46" s="112"/>
      <c r="D46" s="112"/>
      <c r="E46" s="112"/>
      <c r="F46" s="114" t="s">
        <v>299</v>
      </c>
    </row>
    <row r="47" spans="2:6" ht="14.25" customHeight="1" x14ac:dyDescent="0.25">
      <c r="B47" s="112"/>
      <c r="C47" s="112"/>
      <c r="D47" s="112"/>
      <c r="E47" s="112"/>
      <c r="F47" s="114" t="s">
        <v>312</v>
      </c>
    </row>
    <row r="48" spans="2:6" ht="14.25" customHeight="1" x14ac:dyDescent="0.25">
      <c r="B48" s="112"/>
      <c r="C48" s="112"/>
      <c r="D48" s="112"/>
      <c r="E48" s="112"/>
      <c r="F48" s="114" t="s">
        <v>313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64</v>
      </c>
      <c r="C5" s="184"/>
      <c r="D5" s="56"/>
      <c r="E5" s="185">
        <v>45971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45" t="s">
        <v>137</v>
      </c>
      <c r="C7" s="58">
        <v>8</v>
      </c>
      <c r="D7" s="58" t="s">
        <v>79</v>
      </c>
      <c r="E7" s="58">
        <v>1</v>
      </c>
      <c r="F7" s="145" t="s">
        <v>132</v>
      </c>
      <c r="H7" s="88"/>
      <c r="I7" s="89"/>
      <c r="J7" s="81"/>
      <c r="K7" s="81"/>
      <c r="L7" s="85"/>
    </row>
    <row r="8" spans="2:13" ht="14.25" customHeight="1" x14ac:dyDescent="0.25">
      <c r="B8" s="145" t="s">
        <v>139</v>
      </c>
      <c r="C8" s="58">
        <v>5</v>
      </c>
      <c r="D8" s="58" t="s">
        <v>79</v>
      </c>
      <c r="E8" s="58">
        <v>4</v>
      </c>
      <c r="F8" s="145" t="s">
        <v>134</v>
      </c>
      <c r="H8" s="88"/>
      <c r="I8" s="89"/>
      <c r="J8" s="81"/>
      <c r="K8" s="81"/>
      <c r="L8" s="85"/>
    </row>
    <row r="9" spans="2:13" ht="14.25" customHeight="1" x14ac:dyDescent="0.25">
      <c r="B9" s="145" t="s">
        <v>135</v>
      </c>
      <c r="C9" s="58">
        <v>5</v>
      </c>
      <c r="D9" s="58" t="s">
        <v>79</v>
      </c>
      <c r="E9" s="58">
        <v>4</v>
      </c>
      <c r="F9" s="145" t="s">
        <v>167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v>3</v>
      </c>
      <c r="D10" s="58" t="s">
        <v>79</v>
      </c>
      <c r="E10" s="58">
        <v>6</v>
      </c>
      <c r="F10" s="145" t="s">
        <v>138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5" t="s">
        <v>136</v>
      </c>
      <c r="C11" s="58">
        <v>0</v>
      </c>
      <c r="D11" s="58" t="s">
        <v>79</v>
      </c>
      <c r="E11" s="58" t="s">
        <v>78</v>
      </c>
      <c r="F11" s="145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6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7" t="s">
        <v>139</v>
      </c>
      <c r="C14" s="147"/>
      <c r="D14" s="147"/>
      <c r="E14" s="120">
        <v>5</v>
      </c>
      <c r="F14" s="120">
        <v>29</v>
      </c>
      <c r="H14" s="84"/>
      <c r="I14" s="80"/>
      <c r="J14" s="81"/>
      <c r="K14" s="80"/>
      <c r="L14" s="90"/>
    </row>
    <row r="15" spans="2:13" ht="18.75" customHeight="1" x14ac:dyDescent="0.25">
      <c r="B15" s="147" t="s">
        <v>134</v>
      </c>
      <c r="C15" s="147"/>
      <c r="D15" s="147"/>
      <c r="E15" s="120">
        <v>4</v>
      </c>
      <c r="F15" s="120">
        <v>23</v>
      </c>
      <c r="H15" s="84"/>
      <c r="I15" s="80"/>
      <c r="J15" s="80"/>
      <c r="K15" s="80"/>
      <c r="L15" s="90"/>
    </row>
    <row r="16" spans="2:13" ht="18.75" customHeight="1" x14ac:dyDescent="0.25">
      <c r="B16" s="147" t="s">
        <v>135</v>
      </c>
      <c r="C16" s="147"/>
      <c r="D16" s="147"/>
      <c r="E16" s="120">
        <v>5</v>
      </c>
      <c r="F16" s="117">
        <v>23</v>
      </c>
      <c r="H16" s="84"/>
      <c r="I16" s="80"/>
      <c r="J16" s="81"/>
      <c r="K16" s="82"/>
      <c r="L16" s="91"/>
    </row>
    <row r="17" spans="1:12" ht="18.75" customHeight="1" x14ac:dyDescent="0.25">
      <c r="B17" s="147" t="s">
        <v>137</v>
      </c>
      <c r="C17" s="147"/>
      <c r="D17" s="147"/>
      <c r="E17" s="120">
        <v>4</v>
      </c>
      <c r="F17" s="117">
        <v>21</v>
      </c>
      <c r="H17" s="84"/>
      <c r="I17" s="80"/>
      <c r="J17" s="81"/>
      <c r="K17" s="82"/>
      <c r="L17" s="91"/>
    </row>
    <row r="18" spans="1:12" ht="18.75" customHeight="1" x14ac:dyDescent="0.25">
      <c r="B18" s="147" t="s">
        <v>138</v>
      </c>
      <c r="C18" s="147"/>
      <c r="D18" s="147"/>
      <c r="E18" s="120">
        <v>4</v>
      </c>
      <c r="F18" s="117">
        <v>19</v>
      </c>
      <c r="H18" s="84"/>
      <c r="I18" s="80"/>
      <c r="J18" s="80"/>
      <c r="K18" s="80"/>
      <c r="L18" s="90"/>
    </row>
    <row r="19" spans="1:12" ht="18.75" customHeight="1" x14ac:dyDescent="0.25">
      <c r="B19" s="147" t="s">
        <v>132</v>
      </c>
      <c r="C19" s="147"/>
      <c r="D19" s="147"/>
      <c r="E19" s="120">
        <v>5</v>
      </c>
      <c r="F19" s="117">
        <v>18</v>
      </c>
      <c r="H19" s="84"/>
      <c r="I19" s="80"/>
      <c r="J19" s="81"/>
      <c r="K19" s="80"/>
      <c r="L19" s="90"/>
    </row>
    <row r="20" spans="1:12" ht="18.75" customHeight="1" thickBot="1" x14ac:dyDescent="0.3">
      <c r="B20" s="147" t="s">
        <v>167</v>
      </c>
      <c r="C20" s="147"/>
      <c r="D20" s="147"/>
      <c r="E20" s="120">
        <v>4</v>
      </c>
      <c r="F20" s="117">
        <v>18</v>
      </c>
      <c r="H20" s="92"/>
      <c r="I20" s="93"/>
      <c r="J20" s="94"/>
      <c r="K20" s="93"/>
      <c r="L20" s="95"/>
    </row>
    <row r="21" spans="1:12" ht="18.75" customHeight="1" x14ac:dyDescent="0.25">
      <c r="B21" s="147" t="s">
        <v>133</v>
      </c>
      <c r="C21" s="147"/>
      <c r="D21" s="147"/>
      <c r="E21" s="120">
        <v>5</v>
      </c>
      <c r="F21" s="117">
        <v>17</v>
      </c>
    </row>
    <row r="22" spans="1:12" ht="18.75" customHeight="1" x14ac:dyDescent="0.25">
      <c r="B22" s="147" t="s">
        <v>136</v>
      </c>
      <c r="C22" s="147"/>
      <c r="D22" s="147"/>
      <c r="E22" s="120">
        <v>4</v>
      </c>
      <c r="F22" s="117">
        <v>12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289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292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293</v>
      </c>
    </row>
    <row r="41" spans="2:6" ht="14.25" customHeight="1" x14ac:dyDescent="0.25">
      <c r="B41" s="133"/>
      <c r="C41" s="124"/>
      <c r="D41" s="125"/>
      <c r="E41" s="128"/>
      <c r="F41" s="129" t="s">
        <v>294</v>
      </c>
    </row>
    <row r="42" spans="2:6" ht="14.25" customHeight="1" x14ac:dyDescent="0.25">
      <c r="B42" s="133"/>
      <c r="C42" s="124"/>
      <c r="D42" s="125"/>
      <c r="E42" s="128"/>
      <c r="F42" s="129" t="s">
        <v>295</v>
      </c>
    </row>
    <row r="43" spans="2:6" ht="14.25" customHeight="1" x14ac:dyDescent="0.25">
      <c r="B43" s="133"/>
      <c r="C43" s="124"/>
      <c r="D43" s="125"/>
      <c r="E43" s="128"/>
      <c r="F43" s="114" t="s">
        <v>296</v>
      </c>
    </row>
    <row r="44" spans="2:6" ht="14.25" customHeight="1" x14ac:dyDescent="0.25">
      <c r="B44" s="133"/>
      <c r="C44" s="127"/>
      <c r="D44" s="125"/>
      <c r="E44" s="126"/>
      <c r="F44" s="114" t="s">
        <v>297</v>
      </c>
    </row>
    <row r="45" spans="2:6" ht="14.25" customHeight="1" x14ac:dyDescent="0.25">
      <c r="B45" s="126"/>
      <c r="C45" s="127"/>
      <c r="D45" s="125"/>
      <c r="E45" s="126"/>
      <c r="F45" s="114" t="s">
        <v>298</v>
      </c>
    </row>
    <row r="46" spans="2:6" ht="14.25" customHeight="1" x14ac:dyDescent="0.25">
      <c r="B46" s="112"/>
      <c r="C46" s="112"/>
      <c r="D46" s="112"/>
      <c r="E46" s="112"/>
      <c r="F46" s="114" t="s">
        <v>299</v>
      </c>
    </row>
    <row r="47" spans="2:6" ht="14.25" customHeight="1" x14ac:dyDescent="0.25">
      <c r="B47" s="112"/>
      <c r="C47" s="112"/>
      <c r="D47" s="112"/>
      <c r="E47" s="112"/>
      <c r="F47" s="114" t="s">
        <v>300</v>
      </c>
    </row>
    <row r="48" spans="2:6" ht="14.25" customHeight="1" x14ac:dyDescent="0.25">
      <c r="B48" s="112"/>
      <c r="C48" s="112"/>
      <c r="D48" s="112"/>
      <c r="E48" s="112"/>
      <c r="F48" s="114" t="s">
        <v>301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49"/>
  <sheetViews>
    <sheetView topLeftCell="B1"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63</v>
      </c>
      <c r="C5" s="184"/>
      <c r="D5" s="56" t="s">
        <v>78</v>
      </c>
      <c r="E5" s="185" t="s">
        <v>276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2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2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2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2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2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2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3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2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2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260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264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278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266</v>
      </c>
    </row>
    <row r="41" spans="2:6" ht="14.25" customHeight="1" x14ac:dyDescent="0.25">
      <c r="B41" s="133"/>
      <c r="C41" s="124"/>
      <c r="D41" s="125"/>
      <c r="E41" s="128"/>
      <c r="F41" s="129" t="s">
        <v>269</v>
      </c>
    </row>
    <row r="42" spans="2:6" ht="14.25" customHeight="1" x14ac:dyDescent="0.25">
      <c r="B42" s="133"/>
      <c r="C42" s="124"/>
      <c r="D42" s="125"/>
      <c r="E42" s="128"/>
      <c r="F42" s="129" t="s">
        <v>279</v>
      </c>
    </row>
    <row r="43" spans="2:6" ht="14.25" customHeight="1" x14ac:dyDescent="0.25">
      <c r="B43" s="133"/>
      <c r="C43" s="124"/>
      <c r="D43" s="125"/>
      <c r="E43" s="128"/>
      <c r="F43" s="114" t="s">
        <v>280</v>
      </c>
    </row>
    <row r="44" spans="2:6" ht="14.25" customHeight="1" x14ac:dyDescent="0.25">
      <c r="B44" s="133"/>
      <c r="C44" s="127"/>
      <c r="D44" s="125"/>
      <c r="E44" s="126"/>
      <c r="F44" s="114" t="s">
        <v>281</v>
      </c>
    </row>
    <row r="45" spans="2:6" ht="14.25" customHeight="1" x14ac:dyDescent="0.25">
      <c r="B45" s="126"/>
      <c r="C45" s="127"/>
      <c r="D45" s="125"/>
      <c r="E45" s="126"/>
      <c r="F45" s="114" t="s">
        <v>282</v>
      </c>
    </row>
    <row r="46" spans="2:6" ht="14.25" customHeight="1" x14ac:dyDescent="0.25">
      <c r="B46" s="112"/>
      <c r="C46" s="112"/>
      <c r="D46" s="112"/>
      <c r="E46" s="112"/>
      <c r="F46" s="114" t="s">
        <v>283</v>
      </c>
    </row>
    <row r="47" spans="2:6" ht="14.25" customHeight="1" x14ac:dyDescent="0.25">
      <c r="B47" s="112"/>
      <c r="C47" s="112"/>
      <c r="D47" s="112"/>
      <c r="E47" s="112"/>
      <c r="F47" s="114" t="s">
        <v>284</v>
      </c>
    </row>
    <row r="48" spans="2:6" ht="14.25" customHeight="1" x14ac:dyDescent="0.25">
      <c r="B48" s="112"/>
      <c r="C48" s="112"/>
      <c r="D48" s="112"/>
      <c r="E48" s="112"/>
      <c r="F48" s="114" t="s">
        <v>285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49"/>
  <sheetViews>
    <sheetView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62</v>
      </c>
      <c r="C5" s="184"/>
      <c r="D5" s="56" t="s">
        <v>78</v>
      </c>
      <c r="E5" s="185" t="s">
        <v>259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2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2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2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2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2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2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3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2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2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260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27</v>
      </c>
      <c r="F31" s="129" t="s">
        <v>263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264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265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266</v>
      </c>
    </row>
    <row r="41" spans="2:6" ht="14.25" customHeight="1" x14ac:dyDescent="0.25">
      <c r="B41" s="133"/>
      <c r="C41" s="124"/>
      <c r="D41" s="125"/>
      <c r="E41" s="128"/>
      <c r="F41" s="129" t="s">
        <v>268</v>
      </c>
    </row>
    <row r="42" spans="2:6" ht="14.25" customHeight="1" x14ac:dyDescent="0.25">
      <c r="B42" s="133"/>
      <c r="C42" s="124"/>
      <c r="D42" s="125"/>
      <c r="E42" s="128"/>
      <c r="F42" s="129" t="s">
        <v>267</v>
      </c>
    </row>
    <row r="43" spans="2:6" ht="14.25" customHeight="1" x14ac:dyDescent="0.25">
      <c r="B43" s="133"/>
      <c r="C43" s="124"/>
      <c r="D43" s="125"/>
      <c r="E43" s="128"/>
      <c r="F43" s="114" t="s">
        <v>269</v>
      </c>
    </row>
    <row r="44" spans="2:6" ht="14.25" customHeight="1" x14ac:dyDescent="0.25">
      <c r="B44" s="133"/>
      <c r="C44" s="127"/>
      <c r="D44" s="125"/>
      <c r="E44" s="126"/>
      <c r="F44" s="114" t="s">
        <v>252</v>
      </c>
    </row>
    <row r="45" spans="2:6" ht="14.25" customHeight="1" x14ac:dyDescent="0.25">
      <c r="B45" s="126"/>
      <c r="C45" s="127"/>
      <c r="D45" s="125"/>
      <c r="E45" s="126"/>
      <c r="F45" s="114" t="s">
        <v>270</v>
      </c>
    </row>
    <row r="46" spans="2:6" ht="14.25" customHeight="1" x14ac:dyDescent="0.25">
      <c r="B46" s="112"/>
      <c r="C46" s="112"/>
      <c r="D46" s="112"/>
      <c r="E46" s="112"/>
      <c r="F46" s="114" t="s">
        <v>271</v>
      </c>
    </row>
    <row r="47" spans="2:6" ht="14.25" customHeight="1" x14ac:dyDescent="0.25">
      <c r="B47" s="112"/>
      <c r="C47" s="112"/>
      <c r="D47" s="112"/>
      <c r="E47" s="112"/>
      <c r="F47" s="114" t="s">
        <v>272</v>
      </c>
    </row>
    <row r="48" spans="2:6" ht="14.25" customHeight="1" x14ac:dyDescent="0.25">
      <c r="B48" s="112"/>
      <c r="C48" s="112"/>
      <c r="D48" s="112"/>
      <c r="E48" s="112"/>
      <c r="F48" s="114" t="s">
        <v>273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61</v>
      </c>
      <c r="C5" s="184"/>
      <c r="D5" s="56" t="s">
        <v>78</v>
      </c>
      <c r="E5" s="185">
        <v>45936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242</v>
      </c>
    </row>
    <row r="29" spans="1:12" ht="14.25" customHeight="1" x14ac:dyDescent="0.25">
      <c r="B29" s="131"/>
      <c r="C29" s="124"/>
      <c r="D29" s="113"/>
      <c r="E29" s="124"/>
      <c r="F29" s="129" t="s">
        <v>243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244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213</v>
      </c>
      <c r="F37" s="129" t="s">
        <v>214</v>
      </c>
    </row>
    <row r="38" spans="2:6" ht="14.25" customHeight="1" x14ac:dyDescent="0.25">
      <c r="B38" s="133"/>
      <c r="C38" s="124"/>
      <c r="D38" s="125"/>
      <c r="E38" s="123"/>
      <c r="F38" s="129" t="s">
        <v>245</v>
      </c>
    </row>
    <row r="39" spans="2:6" ht="14.25" customHeight="1" x14ac:dyDescent="0.25">
      <c r="B39" s="133"/>
      <c r="C39" s="124"/>
      <c r="D39" s="125"/>
      <c r="E39" s="123"/>
      <c r="F39" s="129" t="s">
        <v>246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192</v>
      </c>
      <c r="C41" s="124"/>
      <c r="D41" s="125"/>
      <c r="E41" s="128" t="s">
        <v>247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249</v>
      </c>
    </row>
    <row r="44" spans="2:6" ht="14.25" customHeight="1" x14ac:dyDescent="0.25">
      <c r="B44" s="133"/>
      <c r="C44" s="127"/>
      <c r="D44" s="125"/>
      <c r="E44" s="126"/>
      <c r="F44" s="114" t="s">
        <v>248</v>
      </c>
    </row>
    <row r="45" spans="2:6" ht="14.25" customHeight="1" x14ac:dyDescent="0.25">
      <c r="B45" s="126"/>
      <c r="C45" s="127"/>
      <c r="D45" s="125"/>
      <c r="E45" s="126"/>
      <c r="F45" s="114" t="s">
        <v>250</v>
      </c>
    </row>
    <row r="46" spans="2:6" ht="14.25" customHeight="1" x14ac:dyDescent="0.25">
      <c r="B46" s="112"/>
      <c r="C46" s="112"/>
      <c r="D46" s="112"/>
      <c r="E46" s="112"/>
      <c r="F46" s="114" t="s">
        <v>251</v>
      </c>
    </row>
    <row r="47" spans="2:6" ht="14.25" customHeight="1" x14ac:dyDescent="0.25">
      <c r="B47" s="112"/>
      <c r="C47" s="112"/>
      <c r="D47" s="112"/>
      <c r="E47" s="112"/>
      <c r="F47" s="114" t="s">
        <v>221</v>
      </c>
    </row>
    <row r="48" spans="2:6" ht="14.25" customHeight="1" x14ac:dyDescent="0.25">
      <c r="B48" s="112"/>
      <c r="C48" s="112"/>
      <c r="D48" s="112"/>
      <c r="E48" s="112"/>
      <c r="F48" s="114" t="s">
        <v>252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207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4" t="s">
        <v>60</v>
      </c>
      <c r="C5" s="184"/>
      <c r="D5" s="56" t="s">
        <v>78</v>
      </c>
      <c r="E5" s="185" t="s">
        <v>206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210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86"/>
      <c r="P22" s="186"/>
      <c r="Q22" s="186"/>
      <c r="R22" s="62"/>
      <c r="S22" s="58"/>
    </row>
    <row r="23" spans="1:19" ht="18.75" hidden="1" customHeight="1" x14ac:dyDescent="0.25">
      <c r="B23" s="189" t="s">
        <v>111</v>
      </c>
      <c r="C23" s="189"/>
      <c r="D23" s="189"/>
      <c r="E23" s="120">
        <v>2</v>
      </c>
      <c r="F23" s="117">
        <v>3</v>
      </c>
    </row>
    <row r="24" spans="1:19" ht="18.75" hidden="1" customHeight="1" x14ac:dyDescent="0.25">
      <c r="B24" s="189" t="s">
        <v>112</v>
      </c>
      <c r="C24" s="189"/>
      <c r="D24" s="189"/>
      <c r="E24" s="120">
        <v>2</v>
      </c>
      <c r="F24" s="117">
        <v>3</v>
      </c>
    </row>
    <row r="25" spans="1:19" ht="18.75" hidden="1" customHeight="1" x14ac:dyDescent="0.25">
      <c r="B25" s="189" t="s">
        <v>55</v>
      </c>
      <c r="C25" s="189"/>
      <c r="D25" s="189"/>
      <c r="E25" s="120">
        <v>2</v>
      </c>
      <c r="F25" s="117">
        <v>3</v>
      </c>
    </row>
    <row r="26" spans="1:19" ht="18.75" hidden="1" customHeight="1" x14ac:dyDescent="0.25">
      <c r="B26" s="189"/>
      <c r="C26" s="189"/>
      <c r="D26" s="189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212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213</v>
      </c>
      <c r="F38" s="129" t="s">
        <v>214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 t="s">
        <v>217</v>
      </c>
      <c r="F40" s="129" t="s">
        <v>215</v>
      </c>
    </row>
    <row r="41" spans="2:6" ht="14.25" customHeight="1" x14ac:dyDescent="0.25">
      <c r="B41" s="133"/>
      <c r="C41" s="124"/>
      <c r="D41" s="125"/>
      <c r="E41" s="128"/>
      <c r="F41" s="129" t="s">
        <v>216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218</v>
      </c>
    </row>
    <row r="44" spans="2:6" ht="14.25" customHeight="1" x14ac:dyDescent="0.25">
      <c r="B44" s="133"/>
      <c r="C44" s="127"/>
      <c r="D44" s="125"/>
      <c r="E44" s="126"/>
      <c r="F44" s="114" t="s">
        <v>219</v>
      </c>
    </row>
    <row r="45" spans="2:6" ht="14.25" customHeight="1" x14ac:dyDescent="0.25">
      <c r="B45" s="126"/>
      <c r="C45" s="127"/>
      <c r="D45" s="125"/>
      <c r="E45" s="126"/>
      <c r="F45" s="114" t="s">
        <v>220</v>
      </c>
    </row>
    <row r="46" spans="2:6" ht="14.25" customHeight="1" x14ac:dyDescent="0.25">
      <c r="B46" s="112"/>
      <c r="C46" s="112"/>
      <c r="D46" s="112"/>
      <c r="E46" s="112"/>
      <c r="F46" s="114" t="s">
        <v>221</v>
      </c>
    </row>
    <row r="47" spans="2:6" ht="14.25" customHeight="1" x14ac:dyDescent="0.25">
      <c r="B47" s="112"/>
      <c r="C47" s="112"/>
      <c r="D47" s="112"/>
      <c r="E47" s="112"/>
      <c r="F47" s="114" t="s">
        <v>222</v>
      </c>
    </row>
    <row r="48" spans="2:6" ht="14.25" customHeight="1" x14ac:dyDescent="0.25">
      <c r="B48" s="112"/>
      <c r="C48" s="112"/>
      <c r="D48" s="112"/>
      <c r="E48" s="112"/>
      <c r="F48" s="114" t="s">
        <v>223</v>
      </c>
    </row>
    <row r="49" spans="2:6" ht="26.25" customHeight="1" x14ac:dyDescent="0.25">
      <c r="B49" s="187"/>
      <c r="C49" s="188"/>
      <c r="D49" s="188"/>
      <c r="E49" s="188"/>
      <c r="F49" s="188"/>
    </row>
  </sheetData>
  <mergeCells count="12">
    <mergeCell ref="B49:F49"/>
    <mergeCell ref="O22:Q22"/>
    <mergeCell ref="B26:D26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1" t="s">
        <v>169</v>
      </c>
      <c r="C1" s="181"/>
      <c r="D1" s="181"/>
      <c r="E1" s="181"/>
      <c r="F1" s="181"/>
      <c r="H1" s="182" t="s">
        <v>107</v>
      </c>
      <c r="I1" s="182"/>
      <c r="J1" s="182"/>
      <c r="K1" s="182"/>
      <c r="L1" s="182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69.510000000000005</v>
      </c>
      <c r="M2" s="55"/>
    </row>
    <row r="3" spans="2:13" ht="18.75" x14ac:dyDescent="0.25">
      <c r="B3" s="183" t="s">
        <v>80</v>
      </c>
      <c r="C3" s="183"/>
      <c r="D3" s="183"/>
      <c r="E3" s="183"/>
      <c r="F3" s="183"/>
      <c r="G3" s="54"/>
      <c r="H3" s="79"/>
      <c r="I3" s="80"/>
      <c r="J3" s="81" t="str">
        <f>'Player Averages'!$B$3</f>
        <v>KYLE YOUNG</v>
      </c>
      <c r="K3" s="82" t="s">
        <v>97</v>
      </c>
      <c r="L3" s="83">
        <f>ROUND('Player Averages'!$L$3,2)</f>
        <v>63.91</v>
      </c>
      <c r="M3" s="55"/>
    </row>
    <row r="4" spans="2:13" x14ac:dyDescent="0.25">
      <c r="H4" s="84"/>
      <c r="I4" s="80"/>
      <c r="J4" s="81" t="str">
        <f>'Player Averages'!$B$4</f>
        <v>NIGE OUTRAM</v>
      </c>
      <c r="K4" s="82" t="s">
        <v>97</v>
      </c>
      <c r="L4" s="83">
        <f>ROUND('Player Averages'!$L$4,2)</f>
        <v>62.48</v>
      </c>
      <c r="M4" s="55"/>
    </row>
    <row r="5" spans="2:13" x14ac:dyDescent="0.25">
      <c r="B5" s="184" t="s">
        <v>74</v>
      </c>
      <c r="C5" s="184"/>
      <c r="D5" s="56" t="s">
        <v>78</v>
      </c>
      <c r="E5" s="185">
        <v>46268</v>
      </c>
      <c r="F5" s="185"/>
      <c r="H5" s="84"/>
      <c r="I5" s="80"/>
      <c r="J5" s="81"/>
      <c r="K5" s="81"/>
      <c r="L5" s="85"/>
    </row>
    <row r="6" spans="2:13" x14ac:dyDescent="0.25">
      <c r="C6" s="180"/>
      <c r="D6" s="180"/>
      <c r="E6" s="180"/>
      <c r="H6" s="86" t="s">
        <v>106</v>
      </c>
      <c r="I6" s="87">
        <f>SUM(I7:I12)</f>
        <v>1</v>
      </c>
      <c r="J6" s="81" t="str">
        <f>CONCATENATE(J2,K2,L2)</f>
        <v>CRAIG MONK - 69.51</v>
      </c>
      <c r="K6" s="81"/>
      <c r="L6" s="85"/>
    </row>
    <row r="7" spans="2:13" ht="14.25" customHeight="1" x14ac:dyDescent="0.25">
      <c r="B7" s="57" t="s">
        <v>133</v>
      </c>
      <c r="C7" s="58">
        <v>3</v>
      </c>
      <c r="D7" s="59" t="s">
        <v>79</v>
      </c>
      <c r="E7" s="58">
        <v>6</v>
      </c>
      <c r="F7" s="57" t="s">
        <v>134</v>
      </c>
      <c r="H7" s="88" t="s">
        <v>105</v>
      </c>
      <c r="I7" s="89" t="str">
        <f t="shared" ref="I7:I12" si="0">IF(B7="BYE",IF(F7="BYE",1,""),"")</f>
        <v/>
      </c>
      <c r="J7" s="81" t="str">
        <f>CONCATENATE(J3,K3,L3)</f>
        <v>KYLE YOUNG - 63.91</v>
      </c>
      <c r="K7" s="81"/>
      <c r="L7" s="85"/>
    </row>
    <row r="8" spans="2:13" ht="14.25" customHeight="1" x14ac:dyDescent="0.25">
      <c r="B8" s="57" t="s">
        <v>139</v>
      </c>
      <c r="C8" s="58">
        <v>5</v>
      </c>
      <c r="D8" s="59" t="s">
        <v>79</v>
      </c>
      <c r="E8" s="58">
        <v>4</v>
      </c>
      <c r="F8" s="57" t="s">
        <v>136</v>
      </c>
      <c r="H8" s="88" t="s">
        <v>105</v>
      </c>
      <c r="I8" s="89" t="str">
        <f t="shared" si="0"/>
        <v/>
      </c>
      <c r="J8" s="81" t="str">
        <f>CONCATENATE(J4,K4,L4)</f>
        <v>NIGE OUTRAM - 62.48</v>
      </c>
      <c r="K8" s="81"/>
      <c r="L8" s="85"/>
    </row>
    <row r="9" spans="2:13" ht="14.25" customHeight="1" x14ac:dyDescent="0.25">
      <c r="B9" s="57" t="s">
        <v>135</v>
      </c>
      <c r="C9" s="58">
        <v>3</v>
      </c>
      <c r="D9" s="59" t="s">
        <v>79</v>
      </c>
      <c r="E9" s="58">
        <v>6</v>
      </c>
      <c r="F9" s="57" t="s">
        <v>138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137</v>
      </c>
      <c r="C10" s="58"/>
      <c r="D10" s="59" t="s">
        <v>79</v>
      </c>
      <c r="E10" s="58"/>
      <c r="F10" s="57" t="s">
        <v>167</v>
      </c>
      <c r="H10" s="88" t="s">
        <v>105</v>
      </c>
      <c r="I10" s="89" t="str">
        <f t="shared" si="0"/>
        <v/>
      </c>
      <c r="J10" s="81" t="str">
        <f>'180''s'!$B2</f>
        <v>CRAIG MONK</v>
      </c>
      <c r="K10" s="82" t="s">
        <v>97</v>
      </c>
      <c r="L10" s="91">
        <f>'180''s'!$C2</f>
        <v>5</v>
      </c>
    </row>
    <row r="11" spans="2:13" ht="14.25" customHeight="1" x14ac:dyDescent="0.25">
      <c r="B11" s="57" t="s">
        <v>132</v>
      </c>
      <c r="C11" s="58"/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DARREN COLLIN</v>
      </c>
      <c r="K11" s="82" t="s">
        <v>97</v>
      </c>
      <c r="L11" s="91">
        <f>'180''s'!$C3</f>
        <v>3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CRAIG MONK - 5</v>
      </c>
      <c r="K13" s="80"/>
      <c r="L13" s="90"/>
    </row>
    <row r="14" spans="2:13" ht="16.5" customHeight="1" thickBot="1" x14ac:dyDescent="0.3">
      <c r="B14" s="190" t="s">
        <v>81</v>
      </c>
      <c r="C14" s="190"/>
      <c r="D14" s="190"/>
      <c r="E14" s="61" t="s">
        <v>82</v>
      </c>
      <c r="F14" s="61" t="s">
        <v>83</v>
      </c>
      <c r="H14" s="84"/>
      <c r="I14" s="80"/>
      <c r="J14" s="81" t="str">
        <f>CONCATENATE(J11,K11,L11)</f>
        <v>DARREN COLLIN - 3</v>
      </c>
      <c r="K14" s="80"/>
      <c r="L14" s="90"/>
    </row>
    <row r="15" spans="2:13" ht="18.75" customHeight="1" thickTop="1" x14ac:dyDescent="0.25">
      <c r="B15" s="191" t="s">
        <v>139</v>
      </c>
      <c r="C15" s="191"/>
      <c r="D15" s="191"/>
      <c r="E15" s="58">
        <v>17</v>
      </c>
      <c r="F15" s="62">
        <v>81</v>
      </c>
      <c r="H15" s="84"/>
      <c r="I15" s="80"/>
      <c r="J15" s="80"/>
      <c r="K15" s="80"/>
      <c r="L15" s="90"/>
    </row>
    <row r="16" spans="2:13" ht="18.75" customHeight="1" x14ac:dyDescent="0.25">
      <c r="B16" s="186" t="s">
        <v>134</v>
      </c>
      <c r="C16" s="186"/>
      <c r="D16" s="186"/>
      <c r="E16" s="58">
        <v>17</v>
      </c>
      <c r="F16" s="62">
        <v>73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57</v>
      </c>
    </row>
    <row r="17" spans="1:12" ht="18.75" customHeight="1" x14ac:dyDescent="0.25">
      <c r="B17" s="186" t="s">
        <v>135</v>
      </c>
      <c r="C17" s="186"/>
      <c r="D17" s="186"/>
      <c r="E17" s="62">
        <v>17</v>
      </c>
      <c r="F17" s="62">
        <v>64</v>
      </c>
      <c r="H17" s="84"/>
      <c r="I17" s="80"/>
      <c r="J17" s="81" t="str">
        <f>'100+ Scores'!$B3</f>
        <v>MATHEW CORNFORTH</v>
      </c>
      <c r="K17" s="82" t="s">
        <v>97</v>
      </c>
      <c r="L17" s="91">
        <f>'100+ Scores'!$D3</f>
        <v>45</v>
      </c>
    </row>
    <row r="18" spans="1:12" ht="18.75" customHeight="1" x14ac:dyDescent="0.25">
      <c r="B18" s="186" t="s">
        <v>138</v>
      </c>
      <c r="C18" s="186"/>
      <c r="D18" s="186"/>
      <c r="E18" s="62">
        <v>17</v>
      </c>
      <c r="F18" s="62">
        <v>62</v>
      </c>
      <c r="H18" s="84"/>
      <c r="I18" s="80"/>
      <c r="J18" s="80"/>
      <c r="K18" s="80"/>
      <c r="L18" s="90"/>
    </row>
    <row r="19" spans="1:12" ht="18.75" customHeight="1" x14ac:dyDescent="0.25">
      <c r="B19" s="186" t="s">
        <v>133</v>
      </c>
      <c r="C19" s="186"/>
      <c r="D19" s="186"/>
      <c r="E19" s="62">
        <v>17</v>
      </c>
      <c r="F19" s="58">
        <v>62</v>
      </c>
      <c r="H19" s="84"/>
      <c r="I19" s="80"/>
      <c r="J19" s="81" t="str">
        <f>CONCATENATE(J16,K16,L16)</f>
        <v>NIGE OUTRAM - 57</v>
      </c>
      <c r="K19" s="80"/>
      <c r="L19" s="90"/>
    </row>
    <row r="20" spans="1:12" ht="18.75" customHeight="1" thickBot="1" x14ac:dyDescent="0.3">
      <c r="B20" s="186" t="s">
        <v>137</v>
      </c>
      <c r="C20" s="186"/>
      <c r="D20" s="186"/>
      <c r="E20" s="62">
        <v>17</v>
      </c>
      <c r="F20" s="58">
        <v>60</v>
      </c>
      <c r="H20" s="92"/>
      <c r="I20" s="93"/>
      <c r="J20" s="94" t="str">
        <f>CONCATENATE(J17,K17,L17)</f>
        <v>MATHEW CORNFORTH - 45</v>
      </c>
      <c r="K20" s="93"/>
      <c r="L20" s="95"/>
    </row>
    <row r="21" spans="1:12" ht="18.75" customHeight="1" x14ac:dyDescent="0.25">
      <c r="B21" s="186" t="s">
        <v>132</v>
      </c>
      <c r="C21" s="186"/>
      <c r="D21" s="186"/>
      <c r="E21" s="62">
        <v>17</v>
      </c>
      <c r="F21" s="58">
        <v>60</v>
      </c>
    </row>
    <row r="22" spans="1:12" ht="18.75" customHeight="1" x14ac:dyDescent="0.25">
      <c r="B22" s="186" t="s">
        <v>136</v>
      </c>
      <c r="C22" s="186"/>
      <c r="D22" s="186"/>
      <c r="E22" s="62">
        <v>17</v>
      </c>
      <c r="F22" s="58">
        <v>48</v>
      </c>
    </row>
    <row r="23" spans="1:12" ht="18.75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364</v>
      </c>
      <c r="D39" s="70"/>
      <c r="E39" s="71"/>
      <c r="F39" s="71"/>
    </row>
    <row r="40" spans="2:6" ht="14.25" customHeight="1" x14ac:dyDescent="0.25">
      <c r="B40" s="69"/>
      <c r="C40" s="68" t="s">
        <v>376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394</v>
      </c>
      <c r="D42" s="70"/>
      <c r="E42" s="71"/>
      <c r="F42" s="71"/>
    </row>
    <row r="43" spans="2:6" ht="14.25" customHeight="1" x14ac:dyDescent="0.25">
      <c r="B43" s="69"/>
      <c r="C43" s="68" t="s">
        <v>395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396</v>
      </c>
      <c r="D45" s="68"/>
      <c r="E45" s="68"/>
      <c r="F45" s="71"/>
    </row>
    <row r="46" spans="2:6" ht="14.25" customHeight="1" x14ac:dyDescent="0.25">
      <c r="B46" s="71"/>
      <c r="C46" s="72" t="s">
        <v>397</v>
      </c>
      <c r="D46" s="70"/>
      <c r="E46" s="71"/>
      <c r="F46" s="71"/>
    </row>
    <row r="47" spans="2:6" ht="14.25" customHeight="1" x14ac:dyDescent="0.25">
      <c r="B47" s="71"/>
      <c r="C47" s="72" t="s">
        <v>398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87"/>
      <c r="C49" s="188"/>
      <c r="D49" s="188"/>
      <c r="E49" s="188"/>
      <c r="F49" s="188"/>
    </row>
  </sheetData>
  <mergeCells count="20">
    <mergeCell ref="B3:F3"/>
    <mergeCell ref="C6:E6"/>
    <mergeCell ref="B14:D14"/>
    <mergeCell ref="B15:D15"/>
    <mergeCell ref="H1:L1"/>
    <mergeCell ref="B1:F1"/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36</vt:i4>
      </vt:variant>
      <vt:variant>
        <vt:lpstr>Named Ranges</vt:lpstr>
      </vt:variant>
      <vt:variant>
        <vt:i4>50</vt:i4>
      </vt:variant>
    </vt:vector>
  </HeadingPairs>
  <TitlesOfParts>
    <vt:vector size="86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15</vt:lpstr>
      <vt:lpstr>Week 14</vt:lpstr>
      <vt:lpstr>Week 13</vt:lpstr>
      <vt:lpstr>Week 12</vt:lpstr>
      <vt:lpstr>Week 11</vt:lpstr>
      <vt:lpstr>Week 10</vt:lpstr>
      <vt:lpstr>Week 9</vt:lpstr>
      <vt:lpstr>Week 8</vt:lpstr>
      <vt:lpstr>Week 7</vt:lpstr>
      <vt:lpstr>Week 6</vt:lpstr>
      <vt:lpstr>Week 5</vt:lpstr>
      <vt:lpstr>Week 4</vt:lpstr>
      <vt:lpstr>Week 3</vt:lpstr>
      <vt:lpstr>Week 2</vt:lpstr>
      <vt:lpstr>Week 1</vt:lpstr>
      <vt:lpstr>League Table Template</vt:lpstr>
      <vt:lpstr>'Week 1'!AveragesLeaders</vt:lpstr>
      <vt:lpstr>'Week 10'!AveragesLeaders</vt:lpstr>
      <vt:lpstr>'Week 11'!AveragesLeaders</vt:lpstr>
      <vt:lpstr>'Week 12'!AveragesLeaders</vt:lpstr>
      <vt:lpstr>'Week 13'!AveragesLeaders</vt:lpstr>
      <vt:lpstr>'Week 14'!AveragesLeaders</vt:lpstr>
      <vt:lpstr>'Week 15'!AveragesLeaders</vt:lpstr>
      <vt:lpstr>'Week 2'!AveragesLeaders</vt:lpstr>
      <vt:lpstr>'Week 3'!AveragesLeaders</vt:lpstr>
      <vt:lpstr>'Week 4'!AveragesLeaders</vt:lpstr>
      <vt:lpstr>'Week 5'!AveragesLeaders</vt:lpstr>
      <vt:lpstr>'Week 6'!AveragesLeaders</vt:lpstr>
      <vt:lpstr>'Week 7'!AveragesLeaders</vt:lpstr>
      <vt:lpstr>'Week 8'!AveragesLeaders</vt:lpstr>
      <vt:lpstr>'Week 9'!AveragesLeaders</vt:lpstr>
      <vt:lpstr>AveragesLeaders</vt:lpstr>
      <vt:lpstr>'Week 1'!Leaders100s</vt:lpstr>
      <vt:lpstr>'Week 10'!Leaders100s</vt:lpstr>
      <vt:lpstr>'Week 11'!Leaders100s</vt:lpstr>
      <vt:lpstr>'Week 12'!Leaders100s</vt:lpstr>
      <vt:lpstr>'Week 13'!Leaders100s</vt:lpstr>
      <vt:lpstr>'Week 14'!Leaders100s</vt:lpstr>
      <vt:lpstr>'Week 15'!Leaders100s</vt:lpstr>
      <vt:lpstr>'Week 2'!Leaders100s</vt:lpstr>
      <vt:lpstr>'Week 3'!Leaders100s</vt:lpstr>
      <vt:lpstr>'Week 4'!Leaders100s</vt:lpstr>
      <vt:lpstr>'Week 5'!Leaders100s</vt:lpstr>
      <vt:lpstr>'Week 6'!Leaders100s</vt:lpstr>
      <vt:lpstr>'Week 7'!Leaders100s</vt:lpstr>
      <vt:lpstr>'Week 8'!Leaders100s</vt:lpstr>
      <vt:lpstr>'Week 9'!Leaders100s</vt:lpstr>
      <vt:lpstr>Leaders100s</vt:lpstr>
      <vt:lpstr>'Week 1'!Leaders180s</vt:lpstr>
      <vt:lpstr>'Week 10'!Leaders180s</vt:lpstr>
      <vt:lpstr>'Week 11'!Leaders180s</vt:lpstr>
      <vt:lpstr>'Week 12'!Leaders180s</vt:lpstr>
      <vt:lpstr>'Week 13'!Leaders180s</vt:lpstr>
      <vt:lpstr>'Week 14'!Leaders180s</vt:lpstr>
      <vt:lpstr>'Week 15'!Leaders180s</vt:lpstr>
      <vt:lpstr>'Week 2'!Leaders180s</vt:lpstr>
      <vt:lpstr>'Week 3'!Leaders180s</vt:lpstr>
      <vt:lpstr>'Week 4'!Leaders180s</vt:lpstr>
      <vt:lpstr>'Week 5'!Leaders180s</vt:lpstr>
      <vt:lpstr>'Week 6'!Leaders180s</vt:lpstr>
      <vt:lpstr>'Week 7'!Leaders180s</vt:lpstr>
      <vt:lpstr>'Week 8'!Leaders180s</vt:lpstr>
      <vt:lpstr>'Week 9'!Leaders180s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2026-03-10T14:08:11Z</cp:lastPrinted>
  <dcterms:created xsi:type="dcterms:W3CDTF">2006-06-20T14:15:56Z</dcterms:created>
  <dcterms:modified xsi:type="dcterms:W3CDTF">2026-03-10T14:10:50Z</dcterms:modified>
</cp:coreProperties>
</file>