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9" sheetId="58" r:id="rId21"/>
    <sheet name="Week 8" sheetId="57" r:id="rId22"/>
    <sheet name="Week 7" sheetId="56" r:id="rId23"/>
    <sheet name="Week 6" sheetId="55" r:id="rId24"/>
    <sheet name="Week 5" sheetId="54" r:id="rId25"/>
    <sheet name="Week 4" sheetId="53" r:id="rId26"/>
    <sheet name="Week 3" sheetId="52" r:id="rId27"/>
    <sheet name="Week 2" sheetId="51" r:id="rId28"/>
    <sheet name="Week 1" sheetId="50" r:id="rId29"/>
    <sheet name="League Table Template" sheetId="31" state="hidden" r:id="rId30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8">'Week 1'!$C17:$C19</definedName>
    <definedName name="AveragesLeaders" localSheetId="27">'Week 2'!$C17:$C19</definedName>
    <definedName name="AveragesLeaders" localSheetId="26">'Week 3'!$C17:$C19</definedName>
    <definedName name="AveragesLeaders" localSheetId="25">'Week 4'!$C17:$C19</definedName>
    <definedName name="AveragesLeaders" localSheetId="24">'Week 5'!$C17:$C19</definedName>
    <definedName name="AveragesLeaders" localSheetId="23">'Week 6'!$C17:$C19</definedName>
    <definedName name="AveragesLeaders" localSheetId="22">'Week 7'!$C17:$C19</definedName>
    <definedName name="AveragesLeaders" localSheetId="21">'Week 8'!$C17:$C19</definedName>
    <definedName name="AveragesLeaders" localSheetId="20">'Week 9'!$C17:$C19</definedName>
    <definedName name="AveragesLeaders">'League Table Template'!$C17:$C19</definedName>
    <definedName name="Leaders100s" localSheetId="28">'Week 1'!$C14:$C15</definedName>
    <definedName name="Leaders100s" localSheetId="27">'Week 2'!$C14:$C15</definedName>
    <definedName name="Leaders100s" localSheetId="26">'Week 3'!$C14:$C15</definedName>
    <definedName name="Leaders100s" localSheetId="25">'Week 4'!$C14:$C15</definedName>
    <definedName name="Leaders100s" localSheetId="24">'Week 5'!$C14:$C15</definedName>
    <definedName name="Leaders100s" localSheetId="23">'Week 6'!$C14:$C15</definedName>
    <definedName name="Leaders100s" localSheetId="22">'Week 7'!$C14:$C15</definedName>
    <definedName name="Leaders100s" localSheetId="21">'Week 8'!$C14:$C15</definedName>
    <definedName name="Leaders100s" localSheetId="20">'Week 9'!$C14:$C15</definedName>
    <definedName name="Leaders100s">'League Table Template'!$C14:$C15</definedName>
    <definedName name="Leaders180s" localSheetId="28">'Week 1'!$C11:$C12</definedName>
    <definedName name="Leaders180s" localSheetId="27">'Week 2'!$C11:$C12</definedName>
    <definedName name="Leaders180s" localSheetId="26">'Week 3'!$C11:$C12</definedName>
    <definedName name="Leaders180s" localSheetId="25">'Week 4'!$C11:$C12</definedName>
    <definedName name="Leaders180s" localSheetId="24">'Week 5'!$C11:$C12</definedName>
    <definedName name="Leaders180s" localSheetId="23">'Week 6'!$C11:$C12</definedName>
    <definedName name="Leaders180s" localSheetId="22">'Week 7'!$C11:$C12</definedName>
    <definedName name="Leaders180s" localSheetId="21">'Week 8'!$C11:$C12</definedName>
    <definedName name="Leaders180s" localSheetId="20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BC22" i="12" l="1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2" l="1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<sst xmlns="http://schemas.openxmlformats.org/spreadsheetml/2006/main" count="3133" uniqueCount="347">
  <si>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</si>
  <si>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</si>
  <si>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</si>
  <si>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</si>
  <si>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</si>
  <si>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</si>
  <si>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</si>
  <si>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</si>
  <si>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</si>
  <si>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</si>
  <si>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</si>
  <si>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</si>
  <si>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</si>
  <si>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</si>
  <si>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</si>
  <si>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</si>
  <si>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</si>
  <si>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</si>
  <si>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</si>
  <si>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</si>
  <si>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</si>
  <si>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</si>
  <si>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</si>
  <si>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</si>
  <si>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</si>
  <si>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</si>
  <si>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</si>
  <si>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</si>
  <si>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</si>
  <si>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</si>
  <si>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</si>
  <si>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</si>
  <si>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</si>
  <si>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</si>
  <si>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</si>
  <si>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</si>
  <si>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</si>
  <si>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</si>
  <si>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</si>
  <si>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</si>
  <si>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</si>
  <si>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</si>
  <si>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</si>
  <si>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</si>
  <si>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</si>
  <si>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</si>
  <si>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</si>
  <si>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</si>
  <si>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</si>
  <si>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</si>
  <si>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</si>
  <si>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</si>
  <si>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</si>
  <si>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</si>
  <si>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</si>
  <si>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</si>
  <si>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</si>
  <si>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</si>
  <si>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</si>
  <si>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</si>
  <si>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</si>
  <si>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</si>
  <si>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</si>
  <si>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</si>
  <si>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</si>
  <si>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</si>
  <si>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</si>
  <si>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</si>
  <si>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</si>
  <si>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</si>
  <si>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</si>
  <si>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</si>
  <si>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</si>
  <si>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</si>
  <si>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</si>
  <si>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</si>
  <si>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</si>
  <si>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</si>
  <si>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</si>
  <si>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</si>
  <si>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</si>
  <si>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</si>
  <si>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</si>
  <si>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</si>
  <si>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</si>
  <si>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</si>
  <si>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</si>
  <si>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</si>
  <si>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</si>
  <si>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</si>
  <si>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</si>
  <si>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</si>
  <si>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</si>
  <si>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</si>
  <si>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</si>
  <si>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</si>
  <si>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</si>
  <si>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</si>
  <si>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</si>
  <si>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</si>
  <si>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</si>
  <si>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</si>
  <si>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</si>
  <si>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</si>
  <si>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</si>
  <si>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</si>
  <si>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</si>
  <si>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</si>
  <si>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</si>
  <si>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</si>
  <si>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</si>
  <si>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</si>
  <si>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</si>
  <si>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</si>
  <si>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</si>
  <si>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</si>
  <si>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</si>
  <si>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</si>
  <si>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</si>
  <si>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</si>
  <si>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</si>
  <si>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</si>
  <si>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</si>
  <si>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</si>
  <si>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</si>
  <si>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</si>
  <si>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</si>
  <si>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</si>
  <si>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</si>
  <si>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</si>
  <si>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</si>
  <si>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</si>
  <si>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</si>
  <si>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</si>
  <si>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</si>
  <si>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</si>
  <si>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</si>
  <si>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</si>
  <si>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</si>
  <si>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</si>
  <si>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</si>
  <si>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</si>
  <si>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</si>
  <si>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</si>
  <si>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</si>
  <si>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</si>
  <si>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</si>
  <si>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</si>
  <si>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</si>
  <si>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</si>
  <si>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</si>
  <si>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</si>
  <si>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</si>
  <si>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</si>
  <si>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</si>
  <si>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</si>
  <si>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</si>
  <si>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</si>
  <si>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</si>
  <si>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</si>
  <si>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</si>
  <si>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</si>
  <si>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</si>
  <si>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</si>
  <si>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</si>
  <si>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</si>
  <si>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</si>
  <si>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</si>
  <si>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</si>
  <si>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</si>
  <si>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</si>
  <si>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</si>
  <si>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</si>
  <si>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</si>
  <si>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</si>
  <si>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</si>
  <si>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</si>
  <si>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</si>
  <si>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</si>
  <si>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</si>
  <si>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</si>
  <si>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</si>
  <si>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</si>
  <si>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</si>
  <si>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</si>
  <si>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</si>
  <si>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</si>
  <si>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</si>
  <si>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</si>
  <si>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</si>
  <si>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</si>
  <si>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</si>
  <si>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</si>
  <si>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</si>
  <si>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</si>
  <si>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</si>
  <si>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</si>
  <si>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</si>
  <si>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</si>
  <si>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</si>
  <si>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</si>
  <si>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</si>
  <si>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</si>
  <si>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</si>
  <si>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</si>
  <si>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</si>
  <si>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</si>
  <si>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</si>
  <si>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</si>
  <si>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</si>
  <si>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</si>
  <si>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</si>
  <si>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</si>
  <si>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</si>
  <si>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</si>
  <si>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</si>
  <si>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</si>
  <si>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</si>
  <si>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</si>
  <si>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</si>
  <si>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</si>
  <si>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</si>
  <si>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</si>
  <si>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</si>
  <si>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</si>
  <si>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</si>
  <si>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</si>
  <si>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</si>
  <si>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</si>
  <si>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</si>
  <si>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</si>
  <si>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</si>
  <si>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</si>
  <si>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</si>
  <si>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</si>
  <si>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</si>
  <si>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</si>
  <si>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</si>
  <si>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</si>
  <si>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</si>
  <si>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</si>
  <si>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</si>
  <si>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</si>
  <si>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</si>
  <si>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</si>
  <si>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</si>
  <si>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</si>
  <si>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</si>
  <si>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</si>
  <si>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</si>
  <si>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</si>
  <si>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</si>
  <si>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</si>
  <si>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</si>
  <si>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</si>
  <si>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</si>
  <si>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</si>
  <si>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</si>
  <si>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</si>
  <si>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</si>
  <si>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</si>
  <si>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</si>
  <si>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</si>
  <si>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</si>
  <si>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</si>
  <si>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</si>
  <si>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</si>
  <si>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</si>
  <si>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</si>
  <si>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</si>
  <si>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</si>
  <si>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</si>
  <si>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</si>
  <si>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</si>
  <si>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</si>
  <si>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</si>
  <si>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</si>
  <si>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</si>
  <si>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</si>
  <si>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</si>
  <si>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</si>
  <si>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</si>
  <si>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</si>
  <si>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</si>
  <si>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</si>
  <si>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</si>
  <si>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</si>
  <si>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</si>
  <si>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</si>
  <si>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</si>
  <si>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DARREN COLLIN - 2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</si>
  <si>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</si>
  <si>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</si>
  <si>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</si>
  <si>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</si>
  <si>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</si>
  <si>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</si>
  <si>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</si>
  <si>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</si>
  <si>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</si>
  <si>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</si>
  <si>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</si>
  <si>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</si>
  <si>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</si>
  <si>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</si>
  <si>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</si>
  <si>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</si>
  <si>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</si>
  <si>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</si>
  <si>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</si>
  <si>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</si>
  <si>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</si>
  <si>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</si>
  <si>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</si>
  <si>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</si>
  <si>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</si>
  <si>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CRAIG MONK - 3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</si>
  <si>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</si>
  <si>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</si>
  <si>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</si>
  <si>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</si>
  <si>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</si>
  <si>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</si>
  <si>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CRAIG MONK - 70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</si>
  <si>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</si>
  <si>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</si>
  <si>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</si>
  <si>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</si>
  <si>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</si>
  <si>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</si>
  <si>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</si>
  <si>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</si>
  <si>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</si>
  <si>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</si>
  <si>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</si>
  <si>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</si>
  <si>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NIGE OUTRAM - 39</t>
  </si>
  <si>
    <t>KYLE YOUNG - 29</t>
  </si>
  <si>
    <t>NIGE OUTRAM - 63.63</t>
  </si>
  <si>
    <t>KYLE YOUNG - 61.37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</si>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</sst>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7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6</v>
      </c>
      <c r="D2" s="18">
        <v>5</v>
      </c>
      <c r="E2" s="18">
        <v>12</v>
      </c>
      <c r="F2" s="18">
        <v>10</v>
      </c>
      <c r="G2" s="18">
        <v>5857</v>
      </c>
      <c r="H2" s="18">
        <v>251</v>
      </c>
      <c r="I2" s="20">
        <v>41.833333333333336</v>
      </c>
      <c r="J2" s="20">
        <v>20.916666666666668</v>
      </c>
      <c r="K2" s="19">
        <v>488.08333333333331</v>
      </c>
      <c r="L2" s="19">
        <v>70.003984063745023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8</v>
      </c>
      <c r="D3" s="35">
        <v>7</v>
      </c>
      <c r="E3" s="35">
        <v>16</v>
      </c>
      <c r="F3" s="35">
        <v>14</v>
      </c>
      <c r="G3" s="35">
        <v>7996</v>
      </c>
      <c r="H3" s="35">
        <v>377</v>
      </c>
      <c r="I3" s="111">
        <v>47.125</v>
      </c>
      <c r="J3" s="111">
        <v>23.5625</v>
      </c>
      <c r="K3" s="109">
        <v>499.75</v>
      </c>
      <c r="L3" s="109">
        <v>63.628647214854112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151</v>
      </c>
      <c r="C4" s="35">
        <v>7</v>
      </c>
      <c r="D4" s="35">
        <v>6</v>
      </c>
      <c r="E4" s="35">
        <v>15</v>
      </c>
      <c r="F4" s="35">
        <v>12</v>
      </c>
      <c r="G4" s="35">
        <v>7221</v>
      </c>
      <c r="H4" s="35">
        <v>353</v>
      </c>
      <c r="I4" s="111">
        <v>50.428571428571431</v>
      </c>
      <c r="J4" s="111">
        <v>23.533333333333335</v>
      </c>
      <c r="K4" s="109">
        <v>481.4</v>
      </c>
      <c r="L4" s="109">
        <v>61.368271954674228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8</v>
      </c>
      <c r="D5" s="35">
        <v>7</v>
      </c>
      <c r="E5" s="35">
        <v>17</v>
      </c>
      <c r="F5" s="35">
        <v>15</v>
      </c>
      <c r="G5" s="35">
        <v>8362</v>
      </c>
      <c r="H5" s="35">
        <v>412</v>
      </c>
      <c r="I5" s="111">
        <v>51.5</v>
      </c>
      <c r="J5" s="111">
        <v>24.235294117647058</v>
      </c>
      <c r="K5" s="109">
        <v>491.88235294117646</v>
      </c>
      <c r="L5" s="109">
        <v>60.888349514563103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147</v>
      </c>
      <c r="C6" s="18">
        <v>7</v>
      </c>
      <c r="D6" s="18">
        <v>6</v>
      </c>
      <c r="E6" s="18">
        <v>17</v>
      </c>
      <c r="F6" s="18">
        <v>13</v>
      </c>
      <c r="G6" s="18">
        <v>8245</v>
      </c>
      <c r="H6" s="18">
        <v>425</v>
      </c>
      <c r="I6" s="20">
        <v>60.714285714285715</v>
      </c>
      <c r="J6" s="20">
        <v>25</v>
      </c>
      <c r="K6" s="19">
        <v>485</v>
      </c>
      <c r="L6" s="19">
        <v>58.199999999999996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142</v>
      </c>
      <c r="C7" s="18">
        <v>7</v>
      </c>
      <c r="D7" s="18">
        <v>5</v>
      </c>
      <c r="E7" s="18">
        <v>17</v>
      </c>
      <c r="F7" s="18">
        <v>11</v>
      </c>
      <c r="G7" s="18">
        <v>8330</v>
      </c>
      <c r="H7" s="18">
        <v>432</v>
      </c>
      <c r="I7" s="20">
        <v>61.714285714285715</v>
      </c>
      <c r="J7" s="20">
        <v>25.411764705882351</v>
      </c>
      <c r="K7" s="19">
        <v>490</v>
      </c>
      <c r="L7" s="19">
        <v>57.847222222222229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158</v>
      </c>
      <c r="C8" s="18">
        <v>8</v>
      </c>
      <c r="D8" s="18">
        <v>7</v>
      </c>
      <c r="E8" s="18">
        <v>18</v>
      </c>
      <c r="F8" s="18">
        <v>14</v>
      </c>
      <c r="G8" s="18">
        <v>8955</v>
      </c>
      <c r="H8" s="18">
        <v>476</v>
      </c>
      <c r="I8" s="20">
        <v>59.5</v>
      </c>
      <c r="J8" s="20">
        <v>26.444444444444443</v>
      </c>
      <c r="K8" s="19">
        <v>497.5</v>
      </c>
      <c r="L8" s="19">
        <v>56.439075630252105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195</v>
      </c>
      <c r="C9" s="18">
        <v>8</v>
      </c>
      <c r="D9" s="18">
        <v>6</v>
      </c>
      <c r="E9" s="18">
        <v>18</v>
      </c>
      <c r="F9" s="18">
        <v>13</v>
      </c>
      <c r="G9" s="18">
        <v>8917</v>
      </c>
      <c r="H9" s="18">
        <v>475</v>
      </c>
      <c r="I9" s="20">
        <v>59.375</v>
      </c>
      <c r="J9" s="20">
        <v>26.388888888888889</v>
      </c>
      <c r="K9" s="19">
        <v>495.38888888888891</v>
      </c>
      <c r="L9" s="19">
        <v>56.317894736842106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184</v>
      </c>
      <c r="C10" s="18">
        <v>7</v>
      </c>
      <c r="D10" s="18">
        <v>4</v>
      </c>
      <c r="E10" s="18">
        <v>14</v>
      </c>
      <c r="F10" s="18">
        <v>8</v>
      </c>
      <c r="G10" s="18">
        <v>6281</v>
      </c>
      <c r="H10" s="18">
        <v>342</v>
      </c>
      <c r="I10" s="20">
        <v>48.857142857142854</v>
      </c>
      <c r="J10" s="20">
        <v>24.428571428571427</v>
      </c>
      <c r="K10" s="19">
        <v>448.64285714285717</v>
      </c>
      <c r="L10" s="19">
        <v>55.096491228070178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188</v>
      </c>
      <c r="C11" s="18">
        <v>7</v>
      </c>
      <c r="D11" s="18">
        <v>2</v>
      </c>
      <c r="E11" s="18">
        <v>17</v>
      </c>
      <c r="F11" s="18">
        <v>5</v>
      </c>
      <c r="G11" s="18">
        <v>7978</v>
      </c>
      <c r="H11" s="18">
        <v>437</v>
      </c>
      <c r="I11" s="20">
        <v>62.428571428571431</v>
      </c>
      <c r="J11" s="20">
        <v>25.705882352941178</v>
      </c>
      <c r="K11" s="19">
        <v>469.29411764705884</v>
      </c>
      <c r="L11" s="19">
        <v>54.768878718535476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237</v>
      </c>
      <c r="C12" s="18">
        <v>8</v>
      </c>
      <c r="D12" s="18">
        <v>5</v>
      </c>
      <c r="E12" s="18">
        <v>19</v>
      </c>
      <c r="F12" s="18">
        <v>12</v>
      </c>
      <c r="G12" s="18">
        <v>9297</v>
      </c>
      <c r="H12" s="18">
        <v>510</v>
      </c>
      <c r="I12" s="20">
        <v>63.75</v>
      </c>
      <c r="J12" s="20">
        <v>26.842105263157894</v>
      </c>
      <c r="K12" s="19">
        <v>489.31578947368422</v>
      </c>
      <c r="L12" s="19">
        <v>54.688235294117646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259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35" t="s">
        <v>165</v>
      </c>
      <c r="C14" s="35">
        <v>8</v>
      </c>
      <c r="D14" s="35">
        <v>6</v>
      </c>
      <c r="E14" s="35">
        <v>19</v>
      </c>
      <c r="F14" s="35">
        <v>13</v>
      </c>
      <c r="G14" s="35">
        <v>9366</v>
      </c>
      <c r="H14" s="35">
        <v>516</v>
      </c>
      <c r="I14" s="111">
        <v>64.5</v>
      </c>
      <c r="J14" s="111">
        <v>27.157894736842106</v>
      </c>
      <c r="K14" s="109">
        <v>492.94736842105266</v>
      </c>
      <c r="L14" s="109">
        <v>54.453488372093027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35" t="s">
        <v>162</v>
      </c>
      <c r="C15" s="18">
        <v>7</v>
      </c>
      <c r="D15" s="18">
        <v>6</v>
      </c>
      <c r="E15" s="18">
        <v>16</v>
      </c>
      <c r="F15" s="18">
        <v>12</v>
      </c>
      <c r="G15" s="18">
        <v>7487</v>
      </c>
      <c r="H15" s="18">
        <v>418</v>
      </c>
      <c r="I15" s="20">
        <v>59.714285714285715</v>
      </c>
      <c r="J15" s="20">
        <v>26.125</v>
      </c>
      <c r="K15" s="19">
        <v>467.9375</v>
      </c>
      <c r="L15" s="19">
        <v>53.734449760765557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183</v>
      </c>
      <c r="C16" s="18">
        <v>4</v>
      </c>
      <c r="D16" s="18">
        <v>2</v>
      </c>
      <c r="E16" s="18">
        <v>9</v>
      </c>
      <c r="F16" s="18">
        <v>5</v>
      </c>
      <c r="G16" s="18">
        <v>4159</v>
      </c>
      <c r="H16" s="18">
        <v>235</v>
      </c>
      <c r="I16" s="20">
        <v>58.75</v>
      </c>
      <c r="J16" s="20">
        <v>26.111111111111111</v>
      </c>
      <c r="K16" s="19">
        <v>462.11111111111109</v>
      </c>
      <c r="L16" s="19">
        <v>53.0936170212766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227</v>
      </c>
      <c r="C17" s="18">
        <v>4</v>
      </c>
      <c r="D17" s="18">
        <v>2</v>
      </c>
      <c r="E17" s="18">
        <v>10</v>
      </c>
      <c r="F17" s="18">
        <v>5</v>
      </c>
      <c r="G17" s="18">
        <v>4868</v>
      </c>
      <c r="H17" s="18">
        <v>276</v>
      </c>
      <c r="I17" s="20">
        <v>69</v>
      </c>
      <c r="J17" s="20">
        <v>27.6</v>
      </c>
      <c r="K17" s="19">
        <v>486.8</v>
      </c>
      <c r="L17" s="19">
        <v>52.913043478260867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225</v>
      </c>
      <c r="C18" s="18">
        <v>7</v>
      </c>
      <c r="D18" s="18">
        <v>4</v>
      </c>
      <c r="E18" s="18">
        <v>15</v>
      </c>
      <c r="F18" s="18">
        <v>8</v>
      </c>
      <c r="G18" s="18">
        <v>6908</v>
      </c>
      <c r="H18" s="18">
        <v>394</v>
      </c>
      <c r="I18" s="20">
        <v>56.285714285714285</v>
      </c>
      <c r="J18" s="20">
        <v>26.266666666666666</v>
      </c>
      <c r="K18" s="19">
        <v>460.53333333333336</v>
      </c>
      <c r="L18" s="19">
        <v>52.598984771573598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35" t="s">
        <v>152</v>
      </c>
      <c r="C19" s="35">
        <v>8</v>
      </c>
      <c r="D19" s="35">
        <v>4</v>
      </c>
      <c r="E19" s="35">
        <v>19</v>
      </c>
      <c r="F19" s="35">
        <v>9</v>
      </c>
      <c r="G19" s="35">
        <v>8694</v>
      </c>
      <c r="H19" s="35">
        <v>499</v>
      </c>
      <c r="I19" s="111">
        <v>62.375</v>
      </c>
      <c r="J19" s="111">
        <v>26.263157894736842</v>
      </c>
      <c r="K19" s="109">
        <v>457.57894736842104</v>
      </c>
      <c r="L19" s="109">
        <v>52.268537074148298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196</v>
      </c>
      <c r="C20" s="18">
        <v>3</v>
      </c>
      <c r="D20" s="18">
        <v>1</v>
      </c>
      <c r="E20" s="18">
        <v>8</v>
      </c>
      <c r="F20" s="18">
        <v>3</v>
      </c>
      <c r="G20" s="18">
        <v>3885</v>
      </c>
      <c r="H20" s="18">
        <v>226</v>
      </c>
      <c r="I20" s="20">
        <v>75.333333333333329</v>
      </c>
      <c r="J20" s="20">
        <v>28.25</v>
      </c>
      <c r="K20" s="19">
        <v>485.625</v>
      </c>
      <c r="L20" s="19">
        <v>51.570796460176993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157</v>
      </c>
      <c r="C21" s="18">
        <v>8</v>
      </c>
      <c r="D21" s="18">
        <v>2</v>
      </c>
      <c r="E21" s="18">
        <v>19</v>
      </c>
      <c r="F21" s="18">
        <v>6</v>
      </c>
      <c r="G21" s="18">
        <v>8552</v>
      </c>
      <c r="H21" s="18">
        <v>499</v>
      </c>
      <c r="I21" s="20">
        <v>62.375</v>
      </c>
      <c r="J21" s="20">
        <v>26.263157894736842</v>
      </c>
      <c r="K21" s="19">
        <v>450.10526315789474</v>
      </c>
      <c r="L21" s="19">
        <v>51.414829659318642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155</v>
      </c>
      <c r="C22" s="18">
        <v>6</v>
      </c>
      <c r="D22" s="18">
        <v>4</v>
      </c>
      <c r="E22" s="18">
        <v>16</v>
      </c>
      <c r="F22" s="18">
        <v>10</v>
      </c>
      <c r="G22" s="18">
        <v>7886</v>
      </c>
      <c r="H22" s="18">
        <v>461</v>
      </c>
      <c r="I22" s="20">
        <v>76.833333333333329</v>
      </c>
      <c r="J22" s="20">
        <v>28.8125</v>
      </c>
      <c r="K22" s="19">
        <v>492.875</v>
      </c>
      <c r="L22" s="19">
        <v>51.318872017353584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159</v>
      </c>
      <c r="C23" s="18">
        <v>6</v>
      </c>
      <c r="D23" s="18">
        <v>3</v>
      </c>
      <c r="E23" s="18">
        <v>14</v>
      </c>
      <c r="F23" s="18">
        <v>8</v>
      </c>
      <c r="G23" s="18">
        <v>6766</v>
      </c>
      <c r="H23" s="18">
        <v>398</v>
      </c>
      <c r="I23" s="20">
        <v>66.333333333333329</v>
      </c>
      <c r="J23" s="20">
        <v>28.428571428571427</v>
      </c>
      <c r="K23" s="19">
        <v>483.28571428571428</v>
      </c>
      <c r="L23" s="19">
        <v>51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305</v>
      </c>
      <c r="C24" s="18">
        <v>1</v>
      </c>
      <c r="D24" s="18">
        <v>1</v>
      </c>
      <c r="E24" s="18">
        <v>2</v>
      </c>
      <c r="F24" s="18">
        <v>2</v>
      </c>
      <c r="G24" s="18">
        <v>1002</v>
      </c>
      <c r="H24" s="18">
        <v>59</v>
      </c>
      <c r="I24" s="20">
        <v>59</v>
      </c>
      <c r="J24" s="20">
        <v>29.5</v>
      </c>
      <c r="K24" s="19">
        <v>501</v>
      </c>
      <c r="L24" s="19">
        <v>50.949152542372879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23</v>
      </c>
      <c r="B25" s="18" t="s">
        <v>201</v>
      </c>
      <c r="C25" s="18">
        <v>1</v>
      </c>
      <c r="D25" s="18">
        <v>1</v>
      </c>
      <c r="E25" s="18">
        <v>2</v>
      </c>
      <c r="F25" s="18">
        <v>2</v>
      </c>
      <c r="G25" s="18">
        <v>1002</v>
      </c>
      <c r="H25" s="18">
        <v>59</v>
      </c>
      <c r="I25" s="20">
        <v>59</v>
      </c>
      <c r="J25" s="20">
        <v>29.5</v>
      </c>
      <c r="K25" s="19">
        <v>501</v>
      </c>
      <c r="L25" s="19">
        <v>50.949152542372879</v>
      </c>
      <c r="M25" s="1">
        <f t="shared" si="1"/>
        <v>23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141</v>
      </c>
      <c r="C26" s="18">
        <v>8</v>
      </c>
      <c r="D26" s="18">
        <v>5</v>
      </c>
      <c r="E26" s="18">
        <v>19</v>
      </c>
      <c r="F26" s="18">
        <v>11</v>
      </c>
      <c r="G26" s="18">
        <v>9022</v>
      </c>
      <c r="H26" s="18">
        <v>533</v>
      </c>
      <c r="I26" s="20">
        <v>66.625</v>
      </c>
      <c r="J26" s="20">
        <v>28.05263157894737</v>
      </c>
      <c r="K26" s="19">
        <v>474.84210526315792</v>
      </c>
      <c r="L26" s="19">
        <v>50.780487804878049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275</v>
      </c>
      <c r="C27" s="18">
        <v>4</v>
      </c>
      <c r="D27" s="18">
        <v>1</v>
      </c>
      <c r="E27" s="18">
        <v>11</v>
      </c>
      <c r="F27" s="18">
        <v>4</v>
      </c>
      <c r="G27" s="18">
        <v>5198</v>
      </c>
      <c r="H27" s="18">
        <v>309</v>
      </c>
      <c r="I27" s="20">
        <v>77.25</v>
      </c>
      <c r="J27" s="20">
        <v>28.09090909090909</v>
      </c>
      <c r="K27" s="19">
        <v>472.54545454545456</v>
      </c>
      <c r="L27" s="19">
        <v>50.466019417475735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146</v>
      </c>
      <c r="C28" s="18">
        <v>6</v>
      </c>
      <c r="D28" s="18">
        <v>5</v>
      </c>
      <c r="E28" s="18">
        <v>16</v>
      </c>
      <c r="F28" s="18">
        <v>11</v>
      </c>
      <c r="G28" s="18">
        <v>7731</v>
      </c>
      <c r="H28" s="18">
        <v>464</v>
      </c>
      <c r="I28" s="20">
        <v>77.333333333333329</v>
      </c>
      <c r="J28" s="20">
        <v>29</v>
      </c>
      <c r="K28" s="19">
        <v>483.1875</v>
      </c>
      <c r="L28" s="19">
        <v>49.984913793103452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145</v>
      </c>
      <c r="C29" s="18">
        <v>8</v>
      </c>
      <c r="D29" s="18">
        <v>4</v>
      </c>
      <c r="E29" s="18">
        <v>19</v>
      </c>
      <c r="F29" s="18">
        <v>9</v>
      </c>
      <c r="G29" s="18">
        <v>9013</v>
      </c>
      <c r="H29" s="18">
        <v>541</v>
      </c>
      <c r="I29" s="20">
        <v>67.625</v>
      </c>
      <c r="J29" s="20">
        <v>28.473684210526315</v>
      </c>
      <c r="K29" s="19">
        <v>474.36842105263156</v>
      </c>
      <c r="L29" s="19">
        <v>49.979667282809615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144</v>
      </c>
      <c r="C30" s="18">
        <v>8</v>
      </c>
      <c r="D30" s="18">
        <v>7</v>
      </c>
      <c r="E30" s="18">
        <v>22</v>
      </c>
      <c r="F30" s="18">
        <v>14</v>
      </c>
      <c r="G30" s="18">
        <v>10723</v>
      </c>
      <c r="H30" s="18">
        <v>645</v>
      </c>
      <c r="I30" s="20">
        <v>80.625</v>
      </c>
      <c r="J30" s="20">
        <v>29.318181818181817</v>
      </c>
      <c r="K30" s="19">
        <v>487.40909090909093</v>
      </c>
      <c r="L30" s="19">
        <v>49.874418604651169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35" t="s">
        <v>180</v>
      </c>
      <c r="C31" s="18">
        <v>8</v>
      </c>
      <c r="D31" s="18">
        <v>5</v>
      </c>
      <c r="E31" s="18">
        <v>20</v>
      </c>
      <c r="F31" s="18">
        <v>13</v>
      </c>
      <c r="G31" s="18">
        <v>10169</v>
      </c>
      <c r="H31" s="18">
        <v>612</v>
      </c>
      <c r="I31" s="20">
        <v>76.5</v>
      </c>
      <c r="J31" s="20">
        <v>30.6</v>
      </c>
      <c r="K31" s="19">
        <v>508.45</v>
      </c>
      <c r="L31" s="19">
        <v>49.848039215686271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185</v>
      </c>
      <c r="C32" s="18">
        <v>8</v>
      </c>
      <c r="D32" s="18">
        <v>6</v>
      </c>
      <c r="E32" s="18">
        <v>19</v>
      </c>
      <c r="F32" s="18">
        <v>13</v>
      </c>
      <c r="G32" s="18">
        <v>9117</v>
      </c>
      <c r="H32" s="18">
        <v>553</v>
      </c>
      <c r="I32" s="20">
        <v>69.125</v>
      </c>
      <c r="J32" s="20">
        <v>29.105263157894736</v>
      </c>
      <c r="K32" s="19">
        <v>479.84210526315792</v>
      </c>
      <c r="L32" s="19">
        <v>49.459312839059677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191</v>
      </c>
      <c r="C33" s="18">
        <v>8</v>
      </c>
      <c r="D33" s="18">
        <v>7</v>
      </c>
      <c r="E33" s="18">
        <v>19</v>
      </c>
      <c r="F33" s="18">
        <v>14</v>
      </c>
      <c r="G33" s="18">
        <v>9355</v>
      </c>
      <c r="H33" s="18">
        <v>569</v>
      </c>
      <c r="I33" s="20">
        <v>71.125</v>
      </c>
      <c r="J33" s="20">
        <v>29.94736842105263</v>
      </c>
      <c r="K33" s="19">
        <v>492.36842105263156</v>
      </c>
      <c r="L33" s="19">
        <v>49.32337434094903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226</v>
      </c>
      <c r="C34" s="18">
        <v>6</v>
      </c>
      <c r="D34" s="18">
        <v>5</v>
      </c>
      <c r="E34" s="18">
        <v>15</v>
      </c>
      <c r="F34" s="18">
        <v>11</v>
      </c>
      <c r="G34" s="18">
        <v>7231</v>
      </c>
      <c r="H34" s="18">
        <v>446</v>
      </c>
      <c r="I34" s="20">
        <v>74.333333333333329</v>
      </c>
      <c r="J34" s="20">
        <v>29.733333333333334</v>
      </c>
      <c r="K34" s="19">
        <v>482.06666666666666</v>
      </c>
      <c r="L34" s="19">
        <v>48.639013452914796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163</v>
      </c>
      <c r="C35" s="18">
        <v>7</v>
      </c>
      <c r="D35" s="18">
        <v>2</v>
      </c>
      <c r="E35" s="18">
        <v>16</v>
      </c>
      <c r="F35" s="18">
        <v>6</v>
      </c>
      <c r="G35" s="18">
        <v>7293</v>
      </c>
      <c r="H35" s="18">
        <v>453</v>
      </c>
      <c r="I35" s="20">
        <v>64.714285714285708</v>
      </c>
      <c r="J35" s="20">
        <v>28.3125</v>
      </c>
      <c r="K35" s="19">
        <v>455.8125</v>
      </c>
      <c r="L35" s="19">
        <v>48.298013245033118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189</v>
      </c>
      <c r="C36" s="18">
        <v>8</v>
      </c>
      <c r="D36" s="18">
        <v>6</v>
      </c>
      <c r="E36" s="18">
        <v>20</v>
      </c>
      <c r="F36" s="18">
        <v>13</v>
      </c>
      <c r="G36" s="18">
        <v>9384</v>
      </c>
      <c r="H36" s="18">
        <v>587</v>
      </c>
      <c r="I36" s="20">
        <v>73.375</v>
      </c>
      <c r="J36" s="20">
        <v>29.35</v>
      </c>
      <c r="K36" s="19">
        <v>469.2</v>
      </c>
      <c r="L36" s="19">
        <v>47.959114139693355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150</v>
      </c>
      <c r="C37" s="18">
        <v>6</v>
      </c>
      <c r="D37" s="18">
        <v>2</v>
      </c>
      <c r="E37" s="18">
        <v>13</v>
      </c>
      <c r="F37" s="18">
        <v>4</v>
      </c>
      <c r="G37" s="18">
        <v>6051</v>
      </c>
      <c r="H37" s="18">
        <v>382</v>
      </c>
      <c r="I37" s="20">
        <v>63.666666666666664</v>
      </c>
      <c r="J37" s="20">
        <v>29.384615384615383</v>
      </c>
      <c r="K37" s="19">
        <v>465.46153846153845</v>
      </c>
      <c r="L37" s="19">
        <v>47.52094240837696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190</v>
      </c>
      <c r="C38" s="18">
        <v>7</v>
      </c>
      <c r="D38" s="18">
        <v>3</v>
      </c>
      <c r="E38" s="18">
        <v>16</v>
      </c>
      <c r="F38" s="18">
        <v>6</v>
      </c>
      <c r="G38" s="18">
        <v>7643</v>
      </c>
      <c r="H38" s="18">
        <v>493</v>
      </c>
      <c r="I38" s="20">
        <v>70.428571428571431</v>
      </c>
      <c r="J38" s="20">
        <v>30.8125</v>
      </c>
      <c r="K38" s="19">
        <v>477.6875</v>
      </c>
      <c r="L38" s="19">
        <v>46.509127789046651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230</v>
      </c>
      <c r="C39" s="18">
        <v>3</v>
      </c>
      <c r="D39" s="18">
        <v>0</v>
      </c>
      <c r="E39" s="18">
        <v>9</v>
      </c>
      <c r="F39" s="18">
        <v>3</v>
      </c>
      <c r="G39" s="18">
        <v>4354</v>
      </c>
      <c r="H39" s="18">
        <v>284</v>
      </c>
      <c r="I39" s="20">
        <v>94.666666666666671</v>
      </c>
      <c r="J39" s="20">
        <v>31.555555555555557</v>
      </c>
      <c r="K39" s="19">
        <v>483.77777777777777</v>
      </c>
      <c r="L39" s="19">
        <v>45.992957746478872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205</v>
      </c>
      <c r="C40" s="18">
        <v>7</v>
      </c>
      <c r="D40" s="18">
        <v>5</v>
      </c>
      <c r="E40" s="18">
        <v>16</v>
      </c>
      <c r="F40" s="18">
        <v>10</v>
      </c>
      <c r="G40" s="18">
        <v>7604</v>
      </c>
      <c r="H40" s="18">
        <v>499</v>
      </c>
      <c r="I40" s="20">
        <v>71.285714285714292</v>
      </c>
      <c r="J40" s="20">
        <v>31.1875</v>
      </c>
      <c r="K40" s="19">
        <v>475.25</v>
      </c>
      <c r="L40" s="19">
        <v>45.715430861723448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198</v>
      </c>
      <c r="C41" s="18">
        <v>4</v>
      </c>
      <c r="D41" s="18">
        <v>1</v>
      </c>
      <c r="E41" s="18">
        <v>10</v>
      </c>
      <c r="F41" s="18">
        <v>4</v>
      </c>
      <c r="G41" s="18">
        <v>4783</v>
      </c>
      <c r="H41" s="18">
        <v>318</v>
      </c>
      <c r="I41" s="20">
        <v>79.5</v>
      </c>
      <c r="J41" s="20">
        <v>31.8</v>
      </c>
      <c r="K41" s="19">
        <v>478.3</v>
      </c>
      <c r="L41" s="19">
        <v>45.122641509433961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35" t="s">
        <v>200</v>
      </c>
      <c r="C42" s="35">
        <v>5</v>
      </c>
      <c r="D42" s="35">
        <v>3</v>
      </c>
      <c r="E42" s="35">
        <v>13</v>
      </c>
      <c r="F42" s="35">
        <v>7</v>
      </c>
      <c r="G42" s="35">
        <v>6083</v>
      </c>
      <c r="H42" s="35">
        <v>406</v>
      </c>
      <c r="I42" s="111">
        <v>81.2</v>
      </c>
      <c r="J42" s="111">
        <v>31.23076923076923</v>
      </c>
      <c r="K42" s="109">
        <v>467.92307692307691</v>
      </c>
      <c r="L42" s="109">
        <v>44.948275862068968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35" t="s">
        <v>160</v>
      </c>
      <c r="C43" s="18">
        <v>4</v>
      </c>
      <c r="D43" s="18">
        <v>2</v>
      </c>
      <c r="E43" s="18">
        <v>10</v>
      </c>
      <c r="F43" s="18">
        <v>5</v>
      </c>
      <c r="G43" s="18">
        <v>4699</v>
      </c>
      <c r="H43" s="18">
        <v>314</v>
      </c>
      <c r="I43" s="20">
        <v>78.5</v>
      </c>
      <c r="J43" s="20">
        <v>31.4</v>
      </c>
      <c r="K43" s="19">
        <v>469.9</v>
      </c>
      <c r="L43" s="19">
        <v>44.894904458598724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232</v>
      </c>
      <c r="C44" s="18">
        <v>5</v>
      </c>
      <c r="D44" s="18">
        <v>0</v>
      </c>
      <c r="E44" s="18">
        <v>12</v>
      </c>
      <c r="F44" s="18">
        <v>2</v>
      </c>
      <c r="G44" s="18">
        <v>5032</v>
      </c>
      <c r="H44" s="18">
        <v>338</v>
      </c>
      <c r="I44" s="20">
        <v>67.599999999999994</v>
      </c>
      <c r="J44" s="20">
        <v>28.166666666666668</v>
      </c>
      <c r="K44" s="19">
        <v>419.33333333333331</v>
      </c>
      <c r="L44" s="19">
        <v>44.662721893491124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234</v>
      </c>
      <c r="C45" s="18">
        <v>3</v>
      </c>
      <c r="D45" s="18">
        <v>1</v>
      </c>
      <c r="E45" s="18">
        <v>7</v>
      </c>
      <c r="F45" s="18">
        <v>3</v>
      </c>
      <c r="G45" s="18">
        <v>3276</v>
      </c>
      <c r="H45" s="18">
        <v>221</v>
      </c>
      <c r="I45" s="20">
        <v>73.666666666666671</v>
      </c>
      <c r="J45" s="20">
        <v>31.571428571428573</v>
      </c>
      <c r="K45" s="19">
        <v>468</v>
      </c>
      <c r="L45" s="19">
        <v>44.470588235294116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335</v>
      </c>
      <c r="C46" s="18">
        <v>1</v>
      </c>
      <c r="D46" s="18">
        <v>0</v>
      </c>
      <c r="E46" s="18">
        <v>2</v>
      </c>
      <c r="F46" s="18">
        <v>0</v>
      </c>
      <c r="G46" s="18">
        <v>755</v>
      </c>
      <c r="H46" s="18">
        <v>51</v>
      </c>
      <c r="I46" s="20">
        <v>51</v>
      </c>
      <c r="J46" s="20">
        <v>25.5</v>
      </c>
      <c r="K46" s="19">
        <v>377.5</v>
      </c>
      <c r="L46" s="19">
        <v>44.411764705882355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239</v>
      </c>
      <c r="C47" s="18">
        <v>8</v>
      </c>
      <c r="D47" s="18">
        <v>1</v>
      </c>
      <c r="E47" s="18">
        <v>18</v>
      </c>
      <c r="F47" s="18">
        <v>3</v>
      </c>
      <c r="G47" s="18">
        <v>7808</v>
      </c>
      <c r="H47" s="18">
        <v>532</v>
      </c>
      <c r="I47" s="20">
        <v>66.5</v>
      </c>
      <c r="J47" s="20">
        <v>29.555555555555557</v>
      </c>
      <c r="K47" s="19">
        <v>433.77777777777777</v>
      </c>
      <c r="L47" s="19">
        <v>44.030075187969921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186</v>
      </c>
      <c r="C48" s="18">
        <v>5</v>
      </c>
      <c r="D48" s="18">
        <v>3</v>
      </c>
      <c r="E48" s="18">
        <v>11</v>
      </c>
      <c r="F48" s="18">
        <v>6</v>
      </c>
      <c r="G48" s="18">
        <v>4989</v>
      </c>
      <c r="H48" s="18">
        <v>340</v>
      </c>
      <c r="I48" s="20">
        <v>68</v>
      </c>
      <c r="J48" s="20">
        <v>30.90909090909091</v>
      </c>
      <c r="K48" s="19">
        <v>453.54545454545456</v>
      </c>
      <c r="L48" s="19">
        <v>44.02058823529412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164</v>
      </c>
      <c r="C49" s="18">
        <v>8</v>
      </c>
      <c r="D49" s="18">
        <v>1</v>
      </c>
      <c r="E49" s="18">
        <v>19</v>
      </c>
      <c r="F49" s="18">
        <v>4</v>
      </c>
      <c r="G49" s="18">
        <v>8375</v>
      </c>
      <c r="H49" s="18">
        <v>572</v>
      </c>
      <c r="I49" s="20">
        <v>71.5</v>
      </c>
      <c r="J49" s="20">
        <v>30.105263157894736</v>
      </c>
      <c r="K49" s="19">
        <v>440.78947368421052</v>
      </c>
      <c r="L49" s="19">
        <v>43.924825174825173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258</v>
      </c>
      <c r="C50" s="18">
        <v>4</v>
      </c>
      <c r="D50" s="18">
        <v>0</v>
      </c>
      <c r="E50" s="18">
        <v>11</v>
      </c>
      <c r="F50" s="18">
        <v>3</v>
      </c>
      <c r="G50" s="18">
        <v>4554</v>
      </c>
      <c r="H50" s="18">
        <v>313</v>
      </c>
      <c r="I50" s="20">
        <v>78.25</v>
      </c>
      <c r="J50" s="20">
        <v>28.454545454545453</v>
      </c>
      <c r="K50" s="19">
        <v>414</v>
      </c>
      <c r="L50" s="19">
        <v>43.64856230031949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35" t="s">
        <v>161</v>
      </c>
      <c r="C51" s="18">
        <v>8</v>
      </c>
      <c r="D51" s="18">
        <v>3</v>
      </c>
      <c r="E51" s="18">
        <v>20</v>
      </c>
      <c r="F51" s="18">
        <v>9</v>
      </c>
      <c r="G51" s="18">
        <v>9378</v>
      </c>
      <c r="H51" s="18">
        <v>651</v>
      </c>
      <c r="I51" s="20">
        <v>81.375</v>
      </c>
      <c r="J51" s="20">
        <v>32.549999999999997</v>
      </c>
      <c r="K51" s="19">
        <v>468.9</v>
      </c>
      <c r="L51" s="19">
        <v>43.216589861751146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240</v>
      </c>
      <c r="C52" s="18">
        <v>1</v>
      </c>
      <c r="D52" s="18">
        <v>0</v>
      </c>
      <c r="E52" s="18">
        <v>2</v>
      </c>
      <c r="F52" s="18">
        <v>0</v>
      </c>
      <c r="G52" s="18">
        <v>944</v>
      </c>
      <c r="H52" s="18">
        <v>66</v>
      </c>
      <c r="I52" s="20">
        <v>66</v>
      </c>
      <c r="J52" s="20">
        <v>33</v>
      </c>
      <c r="K52" s="19">
        <v>472</v>
      </c>
      <c r="L52" s="19">
        <v>42.909090909090907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143</v>
      </c>
      <c r="C53" s="18">
        <v>4</v>
      </c>
      <c r="D53" s="18">
        <v>1</v>
      </c>
      <c r="E53" s="18">
        <v>9</v>
      </c>
      <c r="F53" s="18">
        <v>3</v>
      </c>
      <c r="G53" s="18">
        <v>3522</v>
      </c>
      <c r="H53" s="18">
        <v>249</v>
      </c>
      <c r="I53" s="20">
        <v>62.25</v>
      </c>
      <c r="J53" s="20">
        <v>27.666666666666668</v>
      </c>
      <c r="K53" s="19">
        <v>391.33333333333331</v>
      </c>
      <c r="L53" s="19">
        <v>42.433734939759034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229</v>
      </c>
      <c r="C54" s="18">
        <v>1</v>
      </c>
      <c r="D54" s="18">
        <v>1</v>
      </c>
      <c r="E54" s="18">
        <v>2</v>
      </c>
      <c r="F54" s="18">
        <v>2</v>
      </c>
      <c r="G54" s="18">
        <v>1002</v>
      </c>
      <c r="H54" s="18">
        <v>71</v>
      </c>
      <c r="I54" s="20">
        <v>71</v>
      </c>
      <c r="J54" s="20">
        <v>35.5</v>
      </c>
      <c r="K54" s="19">
        <v>501</v>
      </c>
      <c r="L54" s="19">
        <v>42.338028169014081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156</v>
      </c>
      <c r="C55" s="18">
        <v>7</v>
      </c>
      <c r="D55" s="18">
        <v>3</v>
      </c>
      <c r="E55" s="18">
        <v>19</v>
      </c>
      <c r="F55" s="18">
        <v>9</v>
      </c>
      <c r="G55" s="18">
        <v>8650</v>
      </c>
      <c r="H55" s="18">
        <v>616</v>
      </c>
      <c r="I55" s="20">
        <v>88</v>
      </c>
      <c r="J55" s="20">
        <v>32.421052631578945</v>
      </c>
      <c r="K55" s="19">
        <v>455.26315789473682</v>
      </c>
      <c r="L55" s="19">
        <v>42.126623376623378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187</v>
      </c>
      <c r="C56" s="18">
        <v>8</v>
      </c>
      <c r="D56" s="18">
        <v>3</v>
      </c>
      <c r="E56" s="18">
        <v>22</v>
      </c>
      <c r="F56" s="18">
        <v>9</v>
      </c>
      <c r="G56" s="18">
        <v>10060</v>
      </c>
      <c r="H56" s="18">
        <v>725</v>
      </c>
      <c r="I56" s="20">
        <v>90.625</v>
      </c>
      <c r="J56" s="20">
        <v>32.954545454545453</v>
      </c>
      <c r="K56" s="19">
        <v>457.27272727272725</v>
      </c>
      <c r="L56" s="19">
        <v>41.627586206896552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255</v>
      </c>
      <c r="C57" s="18">
        <v>5</v>
      </c>
      <c r="D57" s="18">
        <v>1</v>
      </c>
      <c r="E57" s="18">
        <v>11</v>
      </c>
      <c r="F57" s="18">
        <v>3</v>
      </c>
      <c r="G57" s="18">
        <v>4820</v>
      </c>
      <c r="H57" s="18">
        <v>348</v>
      </c>
      <c r="I57" s="20">
        <v>69.599999999999994</v>
      </c>
      <c r="J57" s="20">
        <v>31.636363636363637</v>
      </c>
      <c r="K57" s="19">
        <v>438.18181818181819</v>
      </c>
      <c r="L57" s="19">
        <v>41.551724137931032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35" t="s">
        <v>224</v>
      </c>
      <c r="C58" s="35">
        <v>4</v>
      </c>
      <c r="D58" s="35">
        <v>2</v>
      </c>
      <c r="E58" s="35">
        <v>9</v>
      </c>
      <c r="F58" s="35">
        <v>4</v>
      </c>
      <c r="G58" s="35">
        <v>4207</v>
      </c>
      <c r="H58" s="35">
        <v>305</v>
      </c>
      <c r="I58" s="111">
        <v>76.25</v>
      </c>
      <c r="J58" s="111">
        <v>33.888888888888886</v>
      </c>
      <c r="K58" s="109">
        <v>467.44444444444446</v>
      </c>
      <c r="L58" s="109">
        <v>41.380327868852461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233</v>
      </c>
      <c r="C59" s="18">
        <v>3</v>
      </c>
      <c r="D59" s="18">
        <v>2</v>
      </c>
      <c r="E59" s="18">
        <v>6</v>
      </c>
      <c r="F59" s="18">
        <v>4</v>
      </c>
      <c r="G59" s="18">
        <v>2889</v>
      </c>
      <c r="H59" s="18">
        <v>210</v>
      </c>
      <c r="I59" s="20">
        <v>70</v>
      </c>
      <c r="J59" s="20">
        <v>35</v>
      </c>
      <c r="K59" s="19">
        <v>481.5</v>
      </c>
      <c r="L59" s="19">
        <v>41.271428571428572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35" t="s">
        <v>287</v>
      </c>
      <c r="C60" s="18">
        <v>6</v>
      </c>
      <c r="D60" s="18">
        <v>3</v>
      </c>
      <c r="E60" s="18">
        <v>14</v>
      </c>
      <c r="F60" s="18">
        <v>7</v>
      </c>
      <c r="G60" s="18">
        <v>6512</v>
      </c>
      <c r="H60" s="18">
        <v>476</v>
      </c>
      <c r="I60" s="20">
        <v>79.333333333333329</v>
      </c>
      <c r="J60" s="20">
        <v>34</v>
      </c>
      <c r="K60" s="19">
        <v>465.14285714285717</v>
      </c>
      <c r="L60" s="19">
        <v>41.042016806722685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253</v>
      </c>
      <c r="C61" s="18">
        <v>2</v>
      </c>
      <c r="D61" s="18">
        <v>0</v>
      </c>
      <c r="E61" s="18">
        <v>4</v>
      </c>
      <c r="F61" s="18">
        <v>0</v>
      </c>
      <c r="G61" s="18">
        <v>1784</v>
      </c>
      <c r="H61" s="18">
        <v>132</v>
      </c>
      <c r="I61" s="20">
        <v>66</v>
      </c>
      <c r="J61" s="20">
        <v>33</v>
      </c>
      <c r="K61" s="19">
        <v>446</v>
      </c>
      <c r="L61" s="19">
        <v>40.545454545454547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199</v>
      </c>
      <c r="C62" s="18">
        <v>1</v>
      </c>
      <c r="D62" s="18">
        <v>0</v>
      </c>
      <c r="E62" s="18">
        <v>2</v>
      </c>
      <c r="F62" s="18">
        <v>0</v>
      </c>
      <c r="G62" s="18">
        <v>932</v>
      </c>
      <c r="H62" s="18">
        <v>69</v>
      </c>
      <c r="I62" s="20">
        <v>69</v>
      </c>
      <c r="J62" s="20">
        <v>34.5</v>
      </c>
      <c r="K62" s="19">
        <v>466</v>
      </c>
      <c r="L62" s="19">
        <v>40.521739130434781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322</v>
      </c>
      <c r="C63" s="18">
        <v>1</v>
      </c>
      <c r="D63" s="18">
        <v>0</v>
      </c>
      <c r="E63" s="18">
        <v>2</v>
      </c>
      <c r="F63" s="18">
        <v>0</v>
      </c>
      <c r="G63" s="18">
        <v>726</v>
      </c>
      <c r="H63" s="18">
        <v>54</v>
      </c>
      <c r="I63" s="20">
        <v>54</v>
      </c>
      <c r="J63" s="20">
        <v>27</v>
      </c>
      <c r="K63" s="19">
        <v>363</v>
      </c>
      <c r="L63" s="19">
        <v>40.333333333333336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197</v>
      </c>
      <c r="C64" s="18">
        <v>8</v>
      </c>
      <c r="D64" s="18">
        <v>3</v>
      </c>
      <c r="E64" s="18">
        <v>104</v>
      </c>
      <c r="F64" s="18">
        <v>9</v>
      </c>
      <c r="G64" s="18">
        <v>9147</v>
      </c>
      <c r="H64" s="18">
        <v>681</v>
      </c>
      <c r="I64" s="20">
        <v>85.125</v>
      </c>
      <c r="J64" s="20">
        <v>6.5480769230769234</v>
      </c>
      <c r="K64" s="19">
        <v>87.95192307692308</v>
      </c>
      <c r="L64" s="19">
        <v>40.295154185022028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241</v>
      </c>
      <c r="C65" s="18">
        <v>4</v>
      </c>
      <c r="D65" s="18">
        <v>0</v>
      </c>
      <c r="E65" s="18">
        <v>10</v>
      </c>
      <c r="F65" s="18">
        <v>2</v>
      </c>
      <c r="G65" s="18">
        <v>4260</v>
      </c>
      <c r="H65" s="18">
        <v>319</v>
      </c>
      <c r="I65" s="20">
        <v>79.75</v>
      </c>
      <c r="J65" s="20">
        <v>31.9</v>
      </c>
      <c r="K65" s="19">
        <v>426</v>
      </c>
      <c r="L65" s="19">
        <v>40.062695924764888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182</v>
      </c>
      <c r="C66" s="18">
        <v>1</v>
      </c>
      <c r="D66" s="18">
        <v>0</v>
      </c>
      <c r="E66" s="18">
        <v>2</v>
      </c>
      <c r="F66" s="18">
        <v>0</v>
      </c>
      <c r="G66" s="18">
        <v>676</v>
      </c>
      <c r="H66" s="18">
        <v>51</v>
      </c>
      <c r="I66" s="20">
        <v>51</v>
      </c>
      <c r="J66" s="20">
        <v>25.5</v>
      </c>
      <c r="K66" s="19">
        <v>338</v>
      </c>
      <c r="L66" s="19">
        <v>39.764705882352942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203</v>
      </c>
      <c r="C67" s="18">
        <v>1</v>
      </c>
      <c r="D67" s="18">
        <v>0</v>
      </c>
      <c r="E67" s="18">
        <v>2</v>
      </c>
      <c r="F67" s="18">
        <v>0</v>
      </c>
      <c r="G67" s="18">
        <v>596</v>
      </c>
      <c r="H67" s="18">
        <v>45</v>
      </c>
      <c r="I67" s="20">
        <v>45</v>
      </c>
      <c r="J67" s="20">
        <v>22.5</v>
      </c>
      <c r="K67" s="19">
        <v>298</v>
      </c>
      <c r="L67" s="19">
        <v>39.733333333333334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181</v>
      </c>
      <c r="C68" s="18">
        <v>4</v>
      </c>
      <c r="D68" s="18">
        <v>1</v>
      </c>
      <c r="E68" s="18">
        <v>8</v>
      </c>
      <c r="F68" s="18">
        <v>2</v>
      </c>
      <c r="G68" s="18">
        <v>3356</v>
      </c>
      <c r="H68" s="18">
        <v>255</v>
      </c>
      <c r="I68" s="20">
        <v>63.75</v>
      </c>
      <c r="J68" s="20">
        <v>31.875</v>
      </c>
      <c r="K68" s="19">
        <v>419.5</v>
      </c>
      <c r="L68" s="19">
        <v>39.482352941176472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204</v>
      </c>
      <c r="C69" s="18">
        <v>1</v>
      </c>
      <c r="D69" s="18">
        <v>1</v>
      </c>
      <c r="E69" s="18">
        <v>2</v>
      </c>
      <c r="F69" s="18">
        <v>2</v>
      </c>
      <c r="G69" s="18">
        <v>1002</v>
      </c>
      <c r="H69" s="18">
        <v>77</v>
      </c>
      <c r="I69" s="20">
        <v>77</v>
      </c>
      <c r="J69" s="20">
        <v>38.5</v>
      </c>
      <c r="K69" s="19">
        <v>501</v>
      </c>
      <c r="L69" s="19">
        <v>39.038961038961041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256</v>
      </c>
      <c r="C70" s="18">
        <v>4</v>
      </c>
      <c r="D70" s="18">
        <v>0</v>
      </c>
      <c r="E70" s="18">
        <v>9</v>
      </c>
      <c r="F70" s="18">
        <v>1</v>
      </c>
      <c r="G70" s="18">
        <v>3892</v>
      </c>
      <c r="H70" s="18">
        <v>309</v>
      </c>
      <c r="I70" s="20">
        <v>77.25</v>
      </c>
      <c r="J70" s="20">
        <v>34.333333333333336</v>
      </c>
      <c r="K70" s="19">
        <v>432.44444444444446</v>
      </c>
      <c r="L70" s="19">
        <v>37.786407766990287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148</v>
      </c>
      <c r="C71" s="18">
        <v>5</v>
      </c>
      <c r="D71" s="18">
        <v>3</v>
      </c>
      <c r="E71" s="18">
        <v>14</v>
      </c>
      <c r="F71" s="18">
        <v>7</v>
      </c>
      <c r="G71" s="18">
        <v>6715</v>
      </c>
      <c r="H71" s="18">
        <v>548</v>
      </c>
      <c r="I71" s="20">
        <v>109.6</v>
      </c>
      <c r="J71" s="20">
        <v>39.142857142857146</v>
      </c>
      <c r="K71" s="19">
        <v>479.64285714285717</v>
      </c>
      <c r="L71" s="19">
        <v>36.760948905109487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257</v>
      </c>
      <c r="C72" s="18">
        <v>6</v>
      </c>
      <c r="D72" s="18">
        <v>1</v>
      </c>
      <c r="E72" s="18">
        <v>14</v>
      </c>
      <c r="F72" s="18">
        <v>4</v>
      </c>
      <c r="G72" s="18">
        <v>6806</v>
      </c>
      <c r="H72" s="18">
        <v>560</v>
      </c>
      <c r="I72" s="20">
        <v>93.333333333333329</v>
      </c>
      <c r="J72" s="20">
        <v>40</v>
      </c>
      <c r="K72" s="19">
        <v>486.14285714285717</v>
      </c>
      <c r="L72" s="19">
        <v>36.460714285714289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231</v>
      </c>
      <c r="C73" s="18">
        <v>2</v>
      </c>
      <c r="D73" s="18">
        <v>1</v>
      </c>
      <c r="E73" s="18">
        <v>6</v>
      </c>
      <c r="F73" s="18">
        <v>3</v>
      </c>
      <c r="G73" s="18">
        <v>2914</v>
      </c>
      <c r="H73" s="18">
        <v>241</v>
      </c>
      <c r="I73" s="20">
        <v>120.5</v>
      </c>
      <c r="J73" s="20">
        <v>40.166666666666664</v>
      </c>
      <c r="K73" s="19">
        <v>485.66666666666669</v>
      </c>
      <c r="L73" s="19">
        <v>36.273858921161825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166</v>
      </c>
      <c r="C74" s="18">
        <v>8</v>
      </c>
      <c r="D74" s="18">
        <v>2</v>
      </c>
      <c r="E74" s="18">
        <v>18</v>
      </c>
      <c r="F74" s="18">
        <v>5</v>
      </c>
      <c r="G74" s="18">
        <v>8135</v>
      </c>
      <c r="H74" s="18">
        <v>673</v>
      </c>
      <c r="I74" s="20">
        <v>84.125</v>
      </c>
      <c r="J74" s="20">
        <v>37.388888888888886</v>
      </c>
      <c r="K74" s="19">
        <v>451.94444444444446</v>
      </c>
      <c r="L74" s="19">
        <v>36.263001485884104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304</v>
      </c>
      <c r="C75" s="18">
        <v>2</v>
      </c>
      <c r="D75" s="18">
        <v>0</v>
      </c>
      <c r="E75" s="18">
        <v>5</v>
      </c>
      <c r="F75" s="18">
        <v>1</v>
      </c>
      <c r="G75" s="18">
        <v>2370</v>
      </c>
      <c r="H75" s="18">
        <v>199</v>
      </c>
      <c r="I75" s="20">
        <v>99.5</v>
      </c>
      <c r="J75" s="20">
        <v>39.799999999999997</v>
      </c>
      <c r="K75" s="19">
        <v>474</v>
      </c>
      <c r="L75" s="19">
        <v>35.7286432160804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238</v>
      </c>
      <c r="C76" s="18">
        <v>7</v>
      </c>
      <c r="D76" s="18">
        <v>0</v>
      </c>
      <c r="E76" s="18">
        <v>15</v>
      </c>
      <c r="F76" s="18">
        <v>1</v>
      </c>
      <c r="G76" s="18">
        <v>5770</v>
      </c>
      <c r="H76" s="18">
        <v>485</v>
      </c>
      <c r="I76" s="20">
        <v>69.285714285714292</v>
      </c>
      <c r="J76" s="20">
        <v>32.333333333333336</v>
      </c>
      <c r="K76" s="19">
        <v>384.66666666666669</v>
      </c>
      <c r="L76" s="19">
        <v>35.690721649484537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35" t="s">
        <v>194</v>
      </c>
      <c r="C77" s="18">
        <v>7</v>
      </c>
      <c r="D77" s="18">
        <v>2</v>
      </c>
      <c r="E77" s="18">
        <v>16</v>
      </c>
      <c r="F77" s="18">
        <v>6</v>
      </c>
      <c r="G77" s="18">
        <v>6957</v>
      </c>
      <c r="H77" s="18">
        <v>604</v>
      </c>
      <c r="I77" s="20">
        <v>86.285714285714292</v>
      </c>
      <c r="J77" s="20">
        <v>37.75</v>
      </c>
      <c r="K77" s="19">
        <v>434.8125</v>
      </c>
      <c r="L77" s="19">
        <v>34.554635761589402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236</v>
      </c>
      <c r="C78" s="18">
        <v>3</v>
      </c>
      <c r="D78" s="18">
        <v>1</v>
      </c>
      <c r="E78" s="18">
        <v>8</v>
      </c>
      <c r="F78" s="18">
        <v>3</v>
      </c>
      <c r="G78" s="18">
        <v>3781</v>
      </c>
      <c r="H78" s="18">
        <v>331</v>
      </c>
      <c r="I78" s="20">
        <v>110.33333333333333</v>
      </c>
      <c r="J78" s="20">
        <v>41.375</v>
      </c>
      <c r="K78" s="19">
        <v>472.625</v>
      </c>
      <c r="L78" s="19">
        <v>34.268882175226587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276</v>
      </c>
      <c r="C79" s="18">
        <v>4</v>
      </c>
      <c r="D79" s="18">
        <v>1</v>
      </c>
      <c r="E79" s="18">
        <v>8</v>
      </c>
      <c r="F79" s="18">
        <v>2</v>
      </c>
      <c r="G79" s="18">
        <v>3582</v>
      </c>
      <c r="H79" s="18">
        <v>316</v>
      </c>
      <c r="I79" s="20">
        <v>79</v>
      </c>
      <c r="J79" s="20">
        <v>39.5</v>
      </c>
      <c r="K79" s="19">
        <v>447.75</v>
      </c>
      <c r="L79" s="19">
        <v>34.006329113924046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202</v>
      </c>
      <c r="C80" s="18">
        <v>1</v>
      </c>
      <c r="D80" s="18">
        <v>0</v>
      </c>
      <c r="E80" s="18">
        <v>2</v>
      </c>
      <c r="F80" s="18">
        <v>0</v>
      </c>
      <c r="G80" s="18">
        <v>961</v>
      </c>
      <c r="H80" s="18">
        <v>90</v>
      </c>
      <c r="I80" s="20">
        <v>90</v>
      </c>
      <c r="J80" s="20">
        <v>45</v>
      </c>
      <c r="K80" s="19">
        <v>480.5</v>
      </c>
      <c r="L80" s="19">
        <v>32.033333333333331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235</v>
      </c>
      <c r="C81" s="18">
        <v>2</v>
      </c>
      <c r="D81" s="18">
        <v>0</v>
      </c>
      <c r="E81" s="18">
        <v>5</v>
      </c>
      <c r="F81" s="18">
        <v>1</v>
      </c>
      <c r="G81" s="18">
        <v>2233</v>
      </c>
      <c r="H81" s="18">
        <v>219</v>
      </c>
      <c r="I81" s="20">
        <v>109.5</v>
      </c>
      <c r="J81" s="20">
        <v>43.8</v>
      </c>
      <c r="K81" s="19">
        <v>446.6</v>
      </c>
      <c r="L81" s="19">
        <v>30.589041095890408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254</v>
      </c>
      <c r="C82" s="18">
        <v>1</v>
      </c>
      <c r="D82" s="18">
        <v>0</v>
      </c>
      <c r="E82" s="18">
        <v>2</v>
      </c>
      <c r="F82" s="18">
        <v>0</v>
      </c>
      <c r="G82" s="18">
        <v>706</v>
      </c>
      <c r="H82" s="18">
        <v>72</v>
      </c>
      <c r="I82" s="20">
        <v>72</v>
      </c>
      <c r="J82" s="20">
        <v>36</v>
      </c>
      <c r="K82" s="19">
        <v>353</v>
      </c>
      <c r="L82" s="19">
        <v>29.416666666666664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18" t="s">
        <v>289</v>
      </c>
      <c r="C83" s="18">
        <v>1</v>
      </c>
      <c r="D83" s="18">
        <v>1</v>
      </c>
      <c r="E83" s="18">
        <v>3</v>
      </c>
      <c r="F83" s="18">
        <v>2</v>
      </c>
      <c r="G83" s="18">
        <v>1483</v>
      </c>
      <c r="H83" s="18">
        <v>161</v>
      </c>
      <c r="I83" s="20">
        <v>161</v>
      </c>
      <c r="J83" s="20">
        <v>53.666666666666664</v>
      </c>
      <c r="K83" s="19">
        <v>494.33333333333331</v>
      </c>
      <c r="L83" s="19">
        <v>27.633540372670808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35" t="s">
        <v>288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20">
        <v>0</v>
      </c>
      <c r="J84" s="20">
        <v>0</v>
      </c>
      <c r="K84" s="19">
        <v>0</v>
      </c>
      <c r="L84" s="19">
        <v>0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83</v>
      </c>
      <c r="B85" s="18" t="s">
        <v>228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20">
        <v>0</v>
      </c>
      <c r="J85" s="20">
        <v>0</v>
      </c>
      <c r="K85" s="19">
        <v>0</v>
      </c>
      <c r="L85" s="19">
        <v>0</v>
      </c>
      <c r="M85" s="1">
        <f t="shared" si="4"/>
        <v>83</v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>
        <f t="shared" si="4"/>
        <v>83</v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5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7</v>
      </c>
      <c r="C2" s="18">
        <f>'CRICKET CLUB'!EE3</f>
        <v>2</v>
      </c>
      <c r="D2" s="18">
        <f>'CRICKET CLUB'!EF3</f>
        <v>16</v>
      </c>
      <c r="E2" s="18">
        <f>'CRICKET CLUB'!EG3</f>
        <v>6</v>
      </c>
      <c r="F2" s="18">
        <f>'CRICKET CLUB'!EH3</f>
        <v>6957</v>
      </c>
      <c r="G2" s="18">
        <f>'CRICKET CLUB'!EI3</f>
        <v>604</v>
      </c>
      <c r="H2" s="20">
        <f>'CRICKET CLUB'!EL3</f>
        <v>86.285714285714292</v>
      </c>
      <c r="I2" s="20">
        <f>'CRICKET CLUB'!EM3</f>
        <v>37.75</v>
      </c>
      <c r="J2" s="19">
        <f>'CRICKET CLUB'!EK3</f>
        <v>434.8125</v>
      </c>
      <c r="K2" s="19">
        <f>'CRICKET CLUB'!EJ3</f>
        <v>34.554635761589402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8</v>
      </c>
      <c r="C3" s="18">
        <f>'CRICKET CLUB'!EE4</f>
        <v>5</v>
      </c>
      <c r="D3" s="18">
        <f>'CRICKET CLUB'!EF4</f>
        <v>20</v>
      </c>
      <c r="E3" s="18">
        <f>'CRICKET CLUB'!EG4</f>
        <v>13</v>
      </c>
      <c r="F3" s="18">
        <f>'CRICKET CLUB'!EH4</f>
        <v>10169</v>
      </c>
      <c r="G3" s="18">
        <f>'CRICKET CLUB'!EI4</f>
        <v>612</v>
      </c>
      <c r="H3" s="20">
        <f>'CRICKET CLUB'!EL4</f>
        <v>76.5</v>
      </c>
      <c r="I3" s="20">
        <f>'CRICKET CLUB'!EM4</f>
        <v>30.6</v>
      </c>
      <c r="J3" s="19">
        <f>'CRICKET CLUB'!EK4</f>
        <v>508.45</v>
      </c>
      <c r="K3" s="19">
        <f>'CRICKET CLUB'!EJ4</f>
        <v>49.848039215686271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4</v>
      </c>
      <c r="C4" s="18">
        <f>'CRICKET CLUB'!EE5</f>
        <v>2</v>
      </c>
      <c r="D4" s="18">
        <f>'CRICKET CLUB'!EF5</f>
        <v>10</v>
      </c>
      <c r="E4" s="18">
        <f>'CRICKET CLUB'!EG5</f>
        <v>5</v>
      </c>
      <c r="F4" s="18">
        <f>'CRICKET CLUB'!EH5</f>
        <v>4699</v>
      </c>
      <c r="G4" s="18">
        <f>'CRICKET CLUB'!EI5</f>
        <v>314</v>
      </c>
      <c r="H4" s="20">
        <f>'CRICKET CLUB'!EL5</f>
        <v>78.5</v>
      </c>
      <c r="I4" s="20">
        <f>'CRICKET CLUB'!EM5</f>
        <v>31.4</v>
      </c>
      <c r="J4" s="19">
        <f>'CRICKET CLUB'!EK5</f>
        <v>469.9</v>
      </c>
      <c r="K4" s="19">
        <f>'CRICKET CLUB'!EJ5</f>
        <v>44.894904458598724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8</v>
      </c>
      <c r="C5" s="18">
        <f>'CRICKET CLUB'!EE6</f>
        <v>3</v>
      </c>
      <c r="D5" s="18">
        <f>'CRICKET CLUB'!EF6</f>
        <v>20</v>
      </c>
      <c r="E5" s="18">
        <f>'CRICKET CLUB'!EG6</f>
        <v>9</v>
      </c>
      <c r="F5" s="18">
        <f>'CRICKET CLUB'!EH6</f>
        <v>9378</v>
      </c>
      <c r="G5" s="18">
        <f>'CRICKET CLUB'!EI6</f>
        <v>651</v>
      </c>
      <c r="H5" s="20">
        <f>'CRICKET CLUB'!EL6</f>
        <v>81.375</v>
      </c>
      <c r="I5" s="20">
        <f>'CRICKET CLUB'!EM6</f>
        <v>32.549999999999997</v>
      </c>
      <c r="J5" s="19">
        <f>'CRICKET CLUB'!EK6</f>
        <v>468.9</v>
      </c>
      <c r="K5" s="19">
        <f>'CRICKET CLUB'!EJ6</f>
        <v>43.216589861751146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8</v>
      </c>
      <c r="C6" s="18">
        <f>'CRICKET CLUB'!EE7</f>
        <v>6</v>
      </c>
      <c r="D6" s="18">
        <f>'CRICKET CLUB'!EF7</f>
        <v>18</v>
      </c>
      <c r="E6" s="18">
        <f>'CRICKET CLUB'!EG7</f>
        <v>13</v>
      </c>
      <c r="F6" s="18">
        <f>'CRICKET CLUB'!EH7</f>
        <v>8917</v>
      </c>
      <c r="G6" s="18">
        <f>'CRICKET CLUB'!EI7</f>
        <v>475</v>
      </c>
      <c r="H6" s="20">
        <f>'CRICKET CLUB'!EL7</f>
        <v>59.375</v>
      </c>
      <c r="I6" s="20">
        <f>'CRICKET CLUB'!EM7</f>
        <v>26.388888888888889</v>
      </c>
      <c r="J6" s="19">
        <f>'CRICKET CLUB'!EK7</f>
        <v>495.38888888888891</v>
      </c>
      <c r="K6" s="19">
        <f>'CRICKET CLUB'!EJ7</f>
        <v>56.317894736842106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7</v>
      </c>
      <c r="C7" s="18">
        <f>'CRICKET CLUB'!EE8</f>
        <v>6</v>
      </c>
      <c r="D7" s="18">
        <f>'CRICKET CLUB'!EF8</f>
        <v>16</v>
      </c>
      <c r="E7" s="18">
        <f>'CRICKET CLUB'!EG8</f>
        <v>12</v>
      </c>
      <c r="F7" s="18">
        <f>'CRICKET CLUB'!EH8</f>
        <v>7487</v>
      </c>
      <c r="G7" s="18">
        <f>'CRICKET CLUB'!EI8</f>
        <v>418</v>
      </c>
      <c r="H7" s="20">
        <f>'CRICKET CLUB'!EL8</f>
        <v>59.714285714285715</v>
      </c>
      <c r="I7" s="20">
        <f>'CRICKET CLUB'!EM8</f>
        <v>26.125</v>
      </c>
      <c r="J7" s="19">
        <f>'CRICKET CLUB'!EK8</f>
        <v>467.9375</v>
      </c>
      <c r="K7" s="19">
        <f>'CRICKET CLUB'!EJ8</f>
        <v>53.734449760765557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6</v>
      </c>
      <c r="C8" s="18">
        <f>'CRICKET CLUB'!EE9</f>
        <v>3</v>
      </c>
      <c r="D8" s="18">
        <f>'CRICKET CLUB'!EF9</f>
        <v>14</v>
      </c>
      <c r="E8" s="18">
        <f>'CRICKET CLUB'!EG9</f>
        <v>7</v>
      </c>
      <c r="F8" s="18">
        <f>'CRICKET CLUB'!EH9</f>
        <v>6512</v>
      </c>
      <c r="G8" s="18">
        <f>'CRICKET CLUB'!EI9</f>
        <v>476</v>
      </c>
      <c r="H8" s="20">
        <f>'CRICKET CLUB'!EL9</f>
        <v>79.333333333333329</v>
      </c>
      <c r="I8" s="20">
        <f>'CRICKET CLUB'!EM9</f>
        <v>34</v>
      </c>
      <c r="J8" s="19">
        <f>'CRICKET CLUB'!EK9</f>
        <v>465.14285714285717</v>
      </c>
      <c r="K8" s="19">
        <f>'CRICKET CLUB'!EJ9</f>
        <v>41.042016806722685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8</v>
      </c>
      <c r="C14" s="35">
        <f>SPORTSMANS!EE3</f>
        <v>4</v>
      </c>
      <c r="D14" s="35">
        <f>SPORTSMANS!EF3</f>
        <v>19</v>
      </c>
      <c r="E14" s="35">
        <f>SPORTSMANS!EG3</f>
        <v>9</v>
      </c>
      <c r="F14" s="35">
        <f>SPORTSMANS!EH3</f>
        <v>8694</v>
      </c>
      <c r="G14" s="35">
        <f>SPORTSMANS!EI3</f>
        <v>499</v>
      </c>
      <c r="H14" s="111">
        <f>SPORTSMANS!EL3</f>
        <v>62.375</v>
      </c>
      <c r="I14" s="111">
        <f>SPORTSMANS!EM3</f>
        <v>26.263157894736842</v>
      </c>
      <c r="J14" s="109">
        <f>SPORTSMANS!EK3</f>
        <v>457.57894736842104</v>
      </c>
      <c r="K14" s="109">
        <f>SPORTSMANS!EJ3</f>
        <v>52.268537074148298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7</v>
      </c>
      <c r="C15" s="35">
        <f>SPORTSMANS!EE4</f>
        <v>6</v>
      </c>
      <c r="D15" s="35">
        <f>SPORTSMANS!EF4</f>
        <v>15</v>
      </c>
      <c r="E15" s="35">
        <f>SPORTSMANS!EG4</f>
        <v>12</v>
      </c>
      <c r="F15" s="35">
        <f>SPORTSMANS!EH4</f>
        <v>7221</v>
      </c>
      <c r="G15" s="35">
        <f>SPORTSMANS!EI4</f>
        <v>353</v>
      </c>
      <c r="H15" s="111">
        <f>SPORTSMANS!EL4</f>
        <v>50.428571428571431</v>
      </c>
      <c r="I15" s="111">
        <f>SPORTSMANS!EM4</f>
        <v>23.533333333333335</v>
      </c>
      <c r="J15" s="109">
        <f>SPORTSMANS!EK4</f>
        <v>481.4</v>
      </c>
      <c r="K15" s="109">
        <f>SPORTSMANS!EJ4</f>
        <v>61.368271954674228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8</v>
      </c>
      <c r="C16" s="35">
        <f>SPORTSMANS!EE5</f>
        <v>7</v>
      </c>
      <c r="D16" s="35">
        <f>SPORTSMANS!EF5</f>
        <v>17</v>
      </c>
      <c r="E16" s="35">
        <f>SPORTSMANS!EG5</f>
        <v>15</v>
      </c>
      <c r="F16" s="35">
        <f>SPORTSMANS!EH5</f>
        <v>8362</v>
      </c>
      <c r="G16" s="35">
        <f>SPORTSMANS!EI5</f>
        <v>412</v>
      </c>
      <c r="H16" s="111">
        <f>SPORTSMANS!EL5</f>
        <v>51.5</v>
      </c>
      <c r="I16" s="111">
        <f>SPORTSMANS!EM5</f>
        <v>24.235294117647058</v>
      </c>
      <c r="J16" s="109">
        <f>SPORTSMANS!EK5</f>
        <v>491.88235294117646</v>
      </c>
      <c r="K16" s="109">
        <f>SPORTSMANS!EJ5</f>
        <v>60.888349514563103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8</v>
      </c>
      <c r="C17" s="35">
        <f>SPORTSMANS!EE6</f>
        <v>6</v>
      </c>
      <c r="D17" s="35">
        <f>SPORTSMANS!EF6</f>
        <v>19</v>
      </c>
      <c r="E17" s="35">
        <f>SPORTSMANS!EG6</f>
        <v>13</v>
      </c>
      <c r="F17" s="35">
        <f>SPORTSMANS!EH6</f>
        <v>9366</v>
      </c>
      <c r="G17" s="35">
        <f>SPORTSMANS!EI6</f>
        <v>516</v>
      </c>
      <c r="H17" s="111">
        <f>SPORTSMANS!EL6</f>
        <v>64.5</v>
      </c>
      <c r="I17" s="111">
        <f>SPORTSMANS!EM6</f>
        <v>27.157894736842106</v>
      </c>
      <c r="J17" s="109">
        <f>SPORTSMANS!EK6</f>
        <v>492.94736842105266</v>
      </c>
      <c r="K17" s="109">
        <f>SPORTSMANS!EJ6</f>
        <v>54.453488372093027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4</v>
      </c>
      <c r="C18" s="35">
        <f>SPORTSMANS!EE7</f>
        <v>2</v>
      </c>
      <c r="D18" s="35">
        <f>SPORTSMANS!EF7</f>
        <v>9</v>
      </c>
      <c r="E18" s="35">
        <f>SPORTSMANS!EG7</f>
        <v>4</v>
      </c>
      <c r="F18" s="35">
        <f>SPORTSMANS!EH7</f>
        <v>4207</v>
      </c>
      <c r="G18" s="35">
        <f>SPORTSMANS!EI7</f>
        <v>305</v>
      </c>
      <c r="H18" s="111">
        <f>SPORTSMANS!EL7</f>
        <v>76.25</v>
      </c>
      <c r="I18" s="111">
        <f>SPORTSMANS!EM7</f>
        <v>33.888888888888886</v>
      </c>
      <c r="J18" s="109">
        <f>SPORTSMANS!EK7</f>
        <v>467.44444444444446</v>
      </c>
      <c r="K18" s="109">
        <f>SPORTSMANS!EJ7</f>
        <v>41.380327868852461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8</v>
      </c>
      <c r="C19" s="35">
        <f>SPORTSMANS!EE8</f>
        <v>7</v>
      </c>
      <c r="D19" s="35">
        <f>SPORTSMANS!EF8</f>
        <v>16</v>
      </c>
      <c r="E19" s="35">
        <f>SPORTSMANS!EG8</f>
        <v>14</v>
      </c>
      <c r="F19" s="35">
        <f>SPORTSMANS!EH8</f>
        <v>7996</v>
      </c>
      <c r="G19" s="35">
        <f>SPORTSMANS!EI8</f>
        <v>377</v>
      </c>
      <c r="H19" s="111">
        <f>SPORTSMANS!EL8</f>
        <v>47.125</v>
      </c>
      <c r="I19" s="111">
        <f>SPORTSMANS!EM8</f>
        <v>23.5625</v>
      </c>
      <c r="J19" s="109">
        <f>SPORTSMANS!EK8</f>
        <v>499.75</v>
      </c>
      <c r="K19" s="109">
        <f>SPORTSMANS!EJ8</f>
        <v>63.628647214854112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5</v>
      </c>
      <c r="C20" s="35">
        <f>SPORTSMANS!EE9</f>
        <v>3</v>
      </c>
      <c r="D20" s="35">
        <f>SPORTSMANS!EF9</f>
        <v>13</v>
      </c>
      <c r="E20" s="35">
        <f>SPORTSMANS!EG9</f>
        <v>7</v>
      </c>
      <c r="F20" s="35">
        <f>SPORTSMANS!EH9</f>
        <v>6083</v>
      </c>
      <c r="G20" s="35">
        <f>SPORTSMANS!EI9</f>
        <v>406</v>
      </c>
      <c r="H20" s="111">
        <f>SPORTSMANS!EL9</f>
        <v>81.2</v>
      </c>
      <c r="I20" s="111">
        <f>SPORTSMANS!EM9</f>
        <v>31.23076923076923</v>
      </c>
      <c r="J20" s="109">
        <f>SPORTSMANS!EK9</f>
        <v>467.92307692307691</v>
      </c>
      <c r="K20" s="109">
        <f>SPORTSMANS!EJ9</f>
        <v>44.948275862068968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8</v>
      </c>
      <c r="C26" s="18">
        <f>'TICKLE TOBY'!EE3</f>
        <v>5</v>
      </c>
      <c r="D26" s="18">
        <f>'TICKLE TOBY'!EF3</f>
        <v>19</v>
      </c>
      <c r="E26" s="18">
        <f>'TICKLE TOBY'!EG3</f>
        <v>11</v>
      </c>
      <c r="F26" s="18">
        <f>'TICKLE TOBY'!EH3</f>
        <v>9022</v>
      </c>
      <c r="G26" s="18">
        <f>'TICKLE TOBY'!EI3</f>
        <v>533</v>
      </c>
      <c r="H26" s="20">
        <f>'TICKLE TOBY'!EL3</f>
        <v>66.625</v>
      </c>
      <c r="I26" s="20">
        <f>'TICKLE TOBY'!EM3</f>
        <v>28.05263157894737</v>
      </c>
      <c r="J26" s="19">
        <f>'TICKLE TOBY'!EK3</f>
        <v>474.84210526315792</v>
      </c>
      <c r="K26" s="19">
        <f>'TICKLE TOBY'!EJ3</f>
        <v>50.780487804878049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8</v>
      </c>
      <c r="C27" s="18">
        <f>'TICKLE TOBY'!EE4</f>
        <v>6</v>
      </c>
      <c r="D27" s="18">
        <f>'TICKLE TOBY'!EF4</f>
        <v>20</v>
      </c>
      <c r="E27" s="18">
        <f>'TICKLE TOBY'!EG4</f>
        <v>13</v>
      </c>
      <c r="F27" s="18">
        <f>'TICKLE TOBY'!EH4</f>
        <v>9384</v>
      </c>
      <c r="G27" s="18">
        <f>'TICKLE TOBY'!EI4</f>
        <v>587</v>
      </c>
      <c r="H27" s="20">
        <f>'TICKLE TOBY'!EL4</f>
        <v>73.375</v>
      </c>
      <c r="I27" s="20">
        <f>'TICKLE TOBY'!EM4</f>
        <v>29.35</v>
      </c>
      <c r="J27" s="19">
        <f>'TICKLE TOBY'!EK4</f>
        <v>469.2</v>
      </c>
      <c r="K27" s="19">
        <f>'TICKLE TOBY'!EJ4</f>
        <v>47.959114139693355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8</v>
      </c>
      <c r="C28" s="18">
        <f>'TICKLE TOBY'!EE5</f>
        <v>7</v>
      </c>
      <c r="D28" s="18">
        <f>'TICKLE TOBY'!EF5</f>
        <v>22</v>
      </c>
      <c r="E28" s="18">
        <f>'TICKLE TOBY'!EG5</f>
        <v>14</v>
      </c>
      <c r="F28" s="18">
        <f>'TICKLE TOBY'!EH5</f>
        <v>10723</v>
      </c>
      <c r="G28" s="18">
        <f>'TICKLE TOBY'!EI5</f>
        <v>645</v>
      </c>
      <c r="H28" s="20">
        <f>'TICKLE TOBY'!EL5</f>
        <v>80.625</v>
      </c>
      <c r="I28" s="20">
        <f>'TICKLE TOBY'!EM5</f>
        <v>29.318181818181817</v>
      </c>
      <c r="J28" s="19">
        <f>'TICKLE TOBY'!EK5</f>
        <v>487.40909090909093</v>
      </c>
      <c r="K28" s="19">
        <f>'TICKLE TOBY'!EJ5</f>
        <v>49.874418604651169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8</v>
      </c>
      <c r="C29" s="18">
        <f>'TICKLE TOBY'!EE6</f>
        <v>4</v>
      </c>
      <c r="D29" s="18">
        <f>'TICKLE TOBY'!EF6</f>
        <v>19</v>
      </c>
      <c r="E29" s="18">
        <f>'TICKLE TOBY'!EG6</f>
        <v>9</v>
      </c>
      <c r="F29" s="18">
        <f>'TICKLE TOBY'!EH6</f>
        <v>9013</v>
      </c>
      <c r="G29" s="18">
        <f>'TICKLE TOBY'!EI6</f>
        <v>541</v>
      </c>
      <c r="H29" s="20">
        <f>'TICKLE TOBY'!EL6</f>
        <v>67.625</v>
      </c>
      <c r="I29" s="20">
        <f>'TICKLE TOBY'!EM6</f>
        <v>28.473684210526315</v>
      </c>
      <c r="J29" s="19">
        <f>'TICKLE TOBY'!EK6</f>
        <v>474.36842105263156</v>
      </c>
      <c r="K29" s="19">
        <f>'TICKLE TOBY'!EJ6</f>
        <v>49.979667282809615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4</v>
      </c>
      <c r="C30" s="18">
        <f>'TICKLE TOBY'!EE7</f>
        <v>1</v>
      </c>
      <c r="D30" s="18">
        <f>'TICKLE TOBY'!EF7</f>
        <v>9</v>
      </c>
      <c r="E30" s="18">
        <f>'TICKLE TOBY'!EG7</f>
        <v>3</v>
      </c>
      <c r="F30" s="18">
        <f>'TICKLE TOBY'!EH7</f>
        <v>3522</v>
      </c>
      <c r="G30" s="18">
        <f>'TICKLE TOBY'!EI7</f>
        <v>249</v>
      </c>
      <c r="H30" s="20">
        <f>'TICKLE TOBY'!EL7</f>
        <v>62.25</v>
      </c>
      <c r="I30" s="20">
        <f>'TICKLE TOBY'!EM7</f>
        <v>27.666666666666668</v>
      </c>
      <c r="J30" s="19">
        <f>'TICKLE TOBY'!EK7</f>
        <v>391.33333333333331</v>
      </c>
      <c r="K30" s="19">
        <f>'TICKLE TOBY'!EJ7</f>
        <v>42.433734939759034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7</v>
      </c>
      <c r="C31" s="18">
        <f>'TICKLE TOBY'!EE8</f>
        <v>5</v>
      </c>
      <c r="D31" s="18">
        <f>'TICKLE TOBY'!EF8</f>
        <v>17</v>
      </c>
      <c r="E31" s="18">
        <f>'TICKLE TOBY'!EG8</f>
        <v>11</v>
      </c>
      <c r="F31" s="18">
        <f>'TICKLE TOBY'!EH8</f>
        <v>8330</v>
      </c>
      <c r="G31" s="18">
        <f>'TICKLE TOBY'!EI8</f>
        <v>432</v>
      </c>
      <c r="H31" s="20">
        <f>'TICKLE TOBY'!EL8</f>
        <v>61.714285714285715</v>
      </c>
      <c r="I31" s="20">
        <f>'TICKLE TOBY'!EM8</f>
        <v>25.411764705882351</v>
      </c>
      <c r="J31" s="19">
        <f>'TICKLE TOBY'!EK8</f>
        <v>490</v>
      </c>
      <c r="K31" s="19">
        <f>'TICKLE TOBY'!EJ8</f>
        <v>57.847222222222229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8</v>
      </c>
      <c r="C38" s="18">
        <f>CROWN!EE3</f>
        <v>2</v>
      </c>
      <c r="D38" s="18">
        <f>CROWN!EF3</f>
        <v>19</v>
      </c>
      <c r="E38" s="18">
        <f>CROWN!EG3</f>
        <v>6</v>
      </c>
      <c r="F38" s="18">
        <f>CROWN!EH3</f>
        <v>8552</v>
      </c>
      <c r="G38" s="18">
        <f>CROWN!EI3</f>
        <v>499</v>
      </c>
      <c r="H38" s="20">
        <f>CROWN!EL3</f>
        <v>62.375</v>
      </c>
      <c r="I38" s="20">
        <f>CROWN!EM3</f>
        <v>26.263157894736842</v>
      </c>
      <c r="J38" s="19">
        <f>CROWN!EK3</f>
        <v>450.10526315789474</v>
      </c>
      <c r="K38" s="19">
        <f>CROWN!EJ3</f>
        <v>51.414829659318642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8</v>
      </c>
      <c r="C39" s="18">
        <f>CROWN!EE4</f>
        <v>7</v>
      </c>
      <c r="D39" s="18">
        <f>CROWN!EF4</f>
        <v>18</v>
      </c>
      <c r="E39" s="18">
        <f>CROWN!EG4</f>
        <v>14</v>
      </c>
      <c r="F39" s="18">
        <f>CROWN!EH4</f>
        <v>8955</v>
      </c>
      <c r="G39" s="18">
        <f>CROWN!EI4</f>
        <v>476</v>
      </c>
      <c r="H39" s="20">
        <f>CROWN!EL4</f>
        <v>59.5</v>
      </c>
      <c r="I39" s="20">
        <f>CROWN!EM4</f>
        <v>26.444444444444443</v>
      </c>
      <c r="J39" s="19">
        <f>CROWN!EK4</f>
        <v>497.5</v>
      </c>
      <c r="K39" s="19">
        <f>CROWN!EJ4</f>
        <v>56.439075630252105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8</v>
      </c>
      <c r="C40" s="18">
        <f>CROWN!EE5</f>
        <v>3</v>
      </c>
      <c r="D40" s="18">
        <f>CROWN!EF5</f>
        <v>104</v>
      </c>
      <c r="E40" s="18">
        <f>CROWN!EG5</f>
        <v>9</v>
      </c>
      <c r="F40" s="18">
        <f>CROWN!EH5</f>
        <v>9147</v>
      </c>
      <c r="G40" s="18">
        <f>CROWN!EI5</f>
        <v>681</v>
      </c>
      <c r="H40" s="20">
        <f>CROWN!EL5</f>
        <v>85.125</v>
      </c>
      <c r="I40" s="20">
        <f>CROWN!EM5</f>
        <v>6.5480769230769234</v>
      </c>
      <c r="J40" s="19">
        <f>CROWN!EK5</f>
        <v>87.95192307692308</v>
      </c>
      <c r="K40" s="19">
        <f>CROWN!EJ5</f>
        <v>40.295154185022028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4</v>
      </c>
      <c r="C41" s="18">
        <f>CROWN!EE6</f>
        <v>2</v>
      </c>
      <c r="D41" s="18">
        <f>CROWN!EF6</f>
        <v>9</v>
      </c>
      <c r="E41" s="18">
        <f>CROWN!EG6</f>
        <v>5</v>
      </c>
      <c r="F41" s="18">
        <f>CROWN!EH6</f>
        <v>4159</v>
      </c>
      <c r="G41" s="18">
        <f>CROWN!EI6</f>
        <v>235</v>
      </c>
      <c r="H41" s="20">
        <f>CROWN!EL6</f>
        <v>58.75</v>
      </c>
      <c r="I41" s="20">
        <f>CROWN!EM6</f>
        <v>26.111111111111111</v>
      </c>
      <c r="J41" s="19">
        <f>CROWN!EK6</f>
        <v>462.11111111111109</v>
      </c>
      <c r="K41" s="19">
        <f>CROWN!EJ6</f>
        <v>53.0936170212766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4</v>
      </c>
      <c r="C43" s="18">
        <f>CROWN!EE8</f>
        <v>1</v>
      </c>
      <c r="D43" s="18">
        <f>CROWN!EF8</f>
        <v>10</v>
      </c>
      <c r="E43" s="18">
        <f>CROWN!EG8</f>
        <v>4</v>
      </c>
      <c r="F43" s="18">
        <f>CROWN!EH8</f>
        <v>4783</v>
      </c>
      <c r="G43" s="18">
        <f>CROWN!EI8</f>
        <v>318</v>
      </c>
      <c r="H43" s="20">
        <f>CROWN!EL8</f>
        <v>79.5</v>
      </c>
      <c r="I43" s="20">
        <f>CROWN!EM8</f>
        <v>31.8</v>
      </c>
      <c r="J43" s="19">
        <f>CROWN!EK8</f>
        <v>478.3</v>
      </c>
      <c r="K43" s="19">
        <f>CROWN!EJ8</f>
        <v>45.122641509433961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3</v>
      </c>
      <c r="C46" s="18">
        <f>CROWN!EE11</f>
        <v>2</v>
      </c>
      <c r="D46" s="18">
        <f>CROWN!EF11</f>
        <v>6</v>
      </c>
      <c r="E46" s="18">
        <f>CROWN!EG11</f>
        <v>4</v>
      </c>
      <c r="F46" s="18">
        <f>CROWN!EH11</f>
        <v>2889</v>
      </c>
      <c r="G46" s="18">
        <f>CROWN!EI11</f>
        <v>210</v>
      </c>
      <c r="H46" s="20">
        <f>CROWN!EL11</f>
        <v>70</v>
      </c>
      <c r="I46" s="20">
        <f>CROWN!EM11</f>
        <v>35</v>
      </c>
      <c r="J46" s="19">
        <f>CROWN!EK11</f>
        <v>481.5</v>
      </c>
      <c r="K46" s="19">
        <f>CROWN!EJ11</f>
        <v>41.271428571428572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6</v>
      </c>
      <c r="C50" s="18">
        <f>'JOLLY MINSTER "A"'!EE3</f>
        <v>5</v>
      </c>
      <c r="D50" s="18">
        <f>'JOLLY MINSTER "A"'!EF3</f>
        <v>12</v>
      </c>
      <c r="E50" s="18">
        <f>'JOLLY MINSTER "A"'!EG3</f>
        <v>10</v>
      </c>
      <c r="F50" s="18">
        <f>'JOLLY MINSTER "A"'!EH3</f>
        <v>5857</v>
      </c>
      <c r="G50" s="18">
        <f>'JOLLY MINSTER "A"'!EI3</f>
        <v>251</v>
      </c>
      <c r="H50" s="20">
        <f>'JOLLY MINSTER "A"'!EL3</f>
        <v>41.833333333333336</v>
      </c>
      <c r="I50" s="20">
        <f>'JOLLY MINSTER "A"'!EM3</f>
        <v>20.916666666666668</v>
      </c>
      <c r="J50" s="19">
        <f>'JOLLY MINSTER "A"'!EK3</f>
        <v>488.08333333333331</v>
      </c>
      <c r="K50" s="19">
        <f>'JOLLY MINSTER "A"'!EJ3</f>
        <v>70.003984063745023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7</v>
      </c>
      <c r="C51" s="18">
        <f>'JOLLY MINSTER "A"'!EE4</f>
        <v>6</v>
      </c>
      <c r="D51" s="18">
        <f>'JOLLY MINSTER "A"'!EF4</f>
        <v>17</v>
      </c>
      <c r="E51" s="18">
        <f>'JOLLY MINSTER "A"'!EG4</f>
        <v>13</v>
      </c>
      <c r="F51" s="18">
        <f>'JOLLY MINSTER "A"'!EH4</f>
        <v>8245</v>
      </c>
      <c r="G51" s="18">
        <f>'JOLLY MINSTER "A"'!EI4</f>
        <v>425</v>
      </c>
      <c r="H51" s="20">
        <f>'JOLLY MINSTER "A"'!EL4</f>
        <v>60.714285714285715</v>
      </c>
      <c r="I51" s="20">
        <f>'JOLLY MINSTER "A"'!EM4</f>
        <v>25</v>
      </c>
      <c r="J51" s="19">
        <f>'JOLLY MINSTER "A"'!EK4</f>
        <v>485</v>
      </c>
      <c r="K51" s="19">
        <f>'JOLLY MINSTER "A"'!EJ4</f>
        <v>58.199999999999996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6</v>
      </c>
      <c r="C53" s="18">
        <f>'JOLLY MINSTER "A"'!EE6</f>
        <v>2</v>
      </c>
      <c r="D53" s="18">
        <f>'JOLLY MINSTER "A"'!EF6</f>
        <v>13</v>
      </c>
      <c r="E53" s="18">
        <f>'JOLLY MINSTER "A"'!EG6</f>
        <v>4</v>
      </c>
      <c r="F53" s="18">
        <f>'JOLLY MINSTER "A"'!EH6</f>
        <v>6051</v>
      </c>
      <c r="G53" s="18">
        <f>'JOLLY MINSTER "A"'!EI6</f>
        <v>382</v>
      </c>
      <c r="H53" s="20">
        <f>'JOLLY MINSTER "A"'!EL6</f>
        <v>63.666666666666664</v>
      </c>
      <c r="I53" s="20">
        <f>'JOLLY MINSTER "A"'!EM6</f>
        <v>29.384615384615383</v>
      </c>
      <c r="J53" s="19">
        <f>'JOLLY MINSTER "A"'!EK6</f>
        <v>465.46153846153845</v>
      </c>
      <c r="K53" s="19">
        <f>'JOLLY MINSTER "A"'!EJ6</f>
        <v>47.52094240837696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5</v>
      </c>
      <c r="C54" s="18">
        <f>'JOLLY MINSTER "A"'!EE7</f>
        <v>3</v>
      </c>
      <c r="D54" s="18">
        <f>'JOLLY MINSTER "A"'!EF7</f>
        <v>14</v>
      </c>
      <c r="E54" s="18">
        <f>'JOLLY MINSTER "A"'!EG7</f>
        <v>7</v>
      </c>
      <c r="F54" s="18">
        <f>'JOLLY MINSTER "A"'!EH7</f>
        <v>6715</v>
      </c>
      <c r="G54" s="18">
        <f>'JOLLY MINSTER "A"'!EI7</f>
        <v>548</v>
      </c>
      <c r="H54" s="20">
        <f>'JOLLY MINSTER "A"'!EL7</f>
        <v>109.6</v>
      </c>
      <c r="I54" s="20">
        <f>'JOLLY MINSTER "A"'!EM7</f>
        <v>39.142857142857146</v>
      </c>
      <c r="J54" s="19">
        <f>'JOLLY MINSTER "A"'!EK7</f>
        <v>479.64285714285717</v>
      </c>
      <c r="K54" s="19">
        <f>'JOLLY MINSTER "A"'!EJ7</f>
        <v>36.760948905109487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7</v>
      </c>
      <c r="C55" s="18">
        <f>'JOLLY MINSTER "A"'!EE8</f>
        <v>4</v>
      </c>
      <c r="D55" s="18">
        <f>'JOLLY MINSTER "A"'!EF8</f>
        <v>14</v>
      </c>
      <c r="E55" s="18">
        <f>'JOLLY MINSTER "A"'!EG8</f>
        <v>8</v>
      </c>
      <c r="F55" s="18">
        <f>'JOLLY MINSTER "A"'!EH8</f>
        <v>6281</v>
      </c>
      <c r="G55" s="18">
        <f>'JOLLY MINSTER "A"'!EI8</f>
        <v>342</v>
      </c>
      <c r="H55" s="20">
        <f>'JOLLY MINSTER "A"'!EL8</f>
        <v>48.857142857142854</v>
      </c>
      <c r="I55" s="20">
        <f>'JOLLY MINSTER "A"'!EM8</f>
        <v>24.428571428571427</v>
      </c>
      <c r="J55" s="19">
        <f>'JOLLY MINSTER "A"'!EK8</f>
        <v>448.64285714285717</v>
      </c>
      <c r="K55" s="19">
        <f>'JOLLY MINSTER "A"'!EJ8</f>
        <v>55.096491228070178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6</v>
      </c>
      <c r="C56" s="18">
        <f>'JOLLY MINSTER "A"'!EE9</f>
        <v>5</v>
      </c>
      <c r="D56" s="18">
        <f>'JOLLY MINSTER "A"'!EF9</f>
        <v>16</v>
      </c>
      <c r="E56" s="18">
        <f>'JOLLY MINSTER "A"'!EG9</f>
        <v>11</v>
      </c>
      <c r="F56" s="18">
        <f>'JOLLY MINSTER "A"'!EH9</f>
        <v>7731</v>
      </c>
      <c r="G56" s="18">
        <f>'JOLLY MINSTER "A"'!EI9</f>
        <v>464</v>
      </c>
      <c r="H56" s="20">
        <f>'JOLLY MINSTER "A"'!EL9</f>
        <v>77.333333333333329</v>
      </c>
      <c r="I56" s="20">
        <f>'JOLLY MINSTER "A"'!EM9</f>
        <v>29</v>
      </c>
      <c r="J56" s="19">
        <f>'JOLLY MINSTER "A"'!EK9</f>
        <v>483.1875</v>
      </c>
      <c r="K56" s="19">
        <f>'JOLLY MINSTER "A"'!EJ9</f>
        <v>49.984913793103452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8</v>
      </c>
      <c r="C62" s="18">
        <f>'JOLLY MINSTER "B"'!EE3</f>
        <v>6</v>
      </c>
      <c r="D62" s="18">
        <f>'JOLLY MINSTER "B"'!EF3</f>
        <v>19</v>
      </c>
      <c r="E62" s="18">
        <f>'JOLLY MINSTER "B"'!EG3</f>
        <v>13</v>
      </c>
      <c r="F62" s="18">
        <f>'JOLLY MINSTER "B"'!EH3</f>
        <v>9117</v>
      </c>
      <c r="G62" s="18">
        <f>'JOLLY MINSTER "B"'!EI3</f>
        <v>553</v>
      </c>
      <c r="H62" s="20">
        <f>'JOLLY MINSTER "B"'!EL3</f>
        <v>69.125</v>
      </c>
      <c r="I62" s="20">
        <f>'JOLLY MINSTER "B"'!EM3</f>
        <v>29.105263157894736</v>
      </c>
      <c r="J62" s="19">
        <f>'JOLLY MINSTER "B"'!EK3</f>
        <v>479.84210526315792</v>
      </c>
      <c r="K62" s="19">
        <f>'JOLLY MINSTER "B"'!EJ3</f>
        <v>49.459312839059677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5</v>
      </c>
      <c r="C63" s="18">
        <f>'JOLLY MINSTER "B"'!EE4</f>
        <v>3</v>
      </c>
      <c r="D63" s="18">
        <f>'JOLLY MINSTER "B"'!EF4</f>
        <v>11</v>
      </c>
      <c r="E63" s="18">
        <f>'JOLLY MINSTER "B"'!EG4</f>
        <v>6</v>
      </c>
      <c r="F63" s="18">
        <f>'JOLLY MINSTER "B"'!EH4</f>
        <v>4989</v>
      </c>
      <c r="G63" s="18">
        <f>'JOLLY MINSTER "B"'!EI4</f>
        <v>340</v>
      </c>
      <c r="H63" s="20">
        <f>'JOLLY MINSTER "B"'!EL4</f>
        <v>68</v>
      </c>
      <c r="I63" s="20">
        <f>'JOLLY MINSTER "B"'!EM4</f>
        <v>30.90909090909091</v>
      </c>
      <c r="J63" s="19">
        <f>'JOLLY MINSTER "B"'!EK4</f>
        <v>453.54545454545456</v>
      </c>
      <c r="K63" s="19">
        <f>'JOLLY MINSTER "B"'!EJ4</f>
        <v>44.02058823529412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8</v>
      </c>
      <c r="C64" s="18">
        <f>'JOLLY MINSTER "B"'!EE5</f>
        <v>3</v>
      </c>
      <c r="D64" s="18">
        <f>'JOLLY MINSTER "B"'!EF5</f>
        <v>22</v>
      </c>
      <c r="E64" s="18">
        <f>'JOLLY MINSTER "B"'!EG5</f>
        <v>9</v>
      </c>
      <c r="F64" s="18">
        <f>'JOLLY MINSTER "B"'!EH5</f>
        <v>10060</v>
      </c>
      <c r="G64" s="18">
        <f>'JOLLY MINSTER "B"'!EI5</f>
        <v>725</v>
      </c>
      <c r="H64" s="20">
        <f>'JOLLY MINSTER "B"'!EL5</f>
        <v>90.625</v>
      </c>
      <c r="I64" s="20">
        <f>'JOLLY MINSTER "B"'!EM5</f>
        <v>32.954545454545453</v>
      </c>
      <c r="J64" s="19">
        <f>'JOLLY MINSTER "B"'!EK5</f>
        <v>457.27272727272725</v>
      </c>
      <c r="K64" s="19">
        <f>'JOLLY MINSTER "B"'!EJ5</f>
        <v>41.627586206896552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8</v>
      </c>
      <c r="C65" s="18">
        <f>'JOLLY MINSTER "B"'!EE6</f>
        <v>5</v>
      </c>
      <c r="D65" s="18">
        <f>'JOLLY MINSTER "B"'!EF6</f>
        <v>19</v>
      </c>
      <c r="E65" s="18">
        <f>'JOLLY MINSTER "B"'!EG6</f>
        <v>12</v>
      </c>
      <c r="F65" s="18">
        <f>'JOLLY MINSTER "B"'!EH6</f>
        <v>9297</v>
      </c>
      <c r="G65" s="18">
        <f>'JOLLY MINSTER "B"'!EI6</f>
        <v>510</v>
      </c>
      <c r="H65" s="20">
        <f>'JOLLY MINSTER "B"'!EL6</f>
        <v>63.75</v>
      </c>
      <c r="I65" s="20">
        <f>'JOLLY MINSTER "B"'!EM6</f>
        <v>26.842105263157894</v>
      </c>
      <c r="J65" s="19">
        <f>'JOLLY MINSTER "B"'!EK6</f>
        <v>489.31578947368422</v>
      </c>
      <c r="K65" s="19">
        <f>'JOLLY MINSTER "B"'!EJ6</f>
        <v>54.688235294117646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7</v>
      </c>
      <c r="C66" s="18">
        <f>'JOLLY MINSTER "B"'!EE7</f>
        <v>0</v>
      </c>
      <c r="D66" s="18">
        <f>'JOLLY MINSTER "B"'!EF7</f>
        <v>15</v>
      </c>
      <c r="E66" s="18">
        <f>'JOLLY MINSTER "B"'!EG7</f>
        <v>1</v>
      </c>
      <c r="F66" s="18">
        <f>'JOLLY MINSTER "B"'!EH7</f>
        <v>5770</v>
      </c>
      <c r="G66" s="18">
        <f>'JOLLY MINSTER "B"'!EI7</f>
        <v>485</v>
      </c>
      <c r="H66" s="20">
        <f>'JOLLY MINSTER "B"'!EL7</f>
        <v>69.285714285714292</v>
      </c>
      <c r="I66" s="20">
        <f>'JOLLY MINSTER "B"'!EM7</f>
        <v>32.333333333333336</v>
      </c>
      <c r="J66" s="19">
        <f>'JOLLY MINSTER "B"'!EK7</f>
        <v>384.66666666666669</v>
      </c>
      <c r="K66" s="19">
        <f>'JOLLY MINSTER "B"'!EJ7</f>
        <v>35.690721649484537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8</v>
      </c>
      <c r="C67" s="18">
        <f>'JOLLY MINSTER "B"'!EE8</f>
        <v>1</v>
      </c>
      <c r="D67" s="18">
        <f>'JOLLY MINSTER "B"'!EF8</f>
        <v>18</v>
      </c>
      <c r="E67" s="18">
        <f>'JOLLY MINSTER "B"'!EG8</f>
        <v>3</v>
      </c>
      <c r="F67" s="18">
        <f>'JOLLY MINSTER "B"'!EH8</f>
        <v>7808</v>
      </c>
      <c r="G67" s="18">
        <f>'JOLLY MINSTER "B"'!EI8</f>
        <v>532</v>
      </c>
      <c r="H67" s="20">
        <f>'JOLLY MINSTER "B"'!EL8</f>
        <v>66.5</v>
      </c>
      <c r="I67" s="20">
        <f>'JOLLY MINSTER "B"'!EM8</f>
        <v>29.555555555555557</v>
      </c>
      <c r="J67" s="19">
        <f>'JOLLY MINSTER "B"'!EK8</f>
        <v>433.77777777777777</v>
      </c>
      <c r="K67" s="19">
        <f>'JOLLY MINSTER "B"'!EJ8</f>
        <v>44.030075187969921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8</v>
      </c>
      <c r="C74" s="18">
        <f>'WORKMENS CLUB "A"'!EE3</f>
        <v>1</v>
      </c>
      <c r="D74" s="18">
        <f>'WORKMENS CLUB "A"'!EF3</f>
        <v>19</v>
      </c>
      <c r="E74" s="18">
        <f>'WORKMENS CLUB "A"'!EG3</f>
        <v>4</v>
      </c>
      <c r="F74" s="18">
        <f>'WORKMENS CLUB "A"'!EH3</f>
        <v>8375</v>
      </c>
      <c r="G74" s="18">
        <f>'WORKMENS CLUB "A"'!EI3</f>
        <v>572</v>
      </c>
      <c r="H74" s="20">
        <f>'WORKMENS CLUB "A"'!EL3</f>
        <v>71.5</v>
      </c>
      <c r="I74" s="20">
        <f>'WORKMENS CLUB "A"'!EM3</f>
        <v>30.105263157894736</v>
      </c>
      <c r="J74" s="19">
        <f>'WORKMENS CLUB "A"'!EK3</f>
        <v>440.78947368421052</v>
      </c>
      <c r="K74" s="19">
        <f>'WORKMENS CLUB "A"'!EJ3</f>
        <v>43.924825174825173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7</v>
      </c>
      <c r="C75" s="18">
        <f>'WORKMENS CLUB "A"'!EE4</f>
        <v>2</v>
      </c>
      <c r="D75" s="18">
        <f>'WORKMENS CLUB "A"'!EF4</f>
        <v>16</v>
      </c>
      <c r="E75" s="18">
        <f>'WORKMENS CLUB "A"'!EG4</f>
        <v>6</v>
      </c>
      <c r="F75" s="18">
        <f>'WORKMENS CLUB "A"'!EH4</f>
        <v>7293</v>
      </c>
      <c r="G75" s="18">
        <f>'WORKMENS CLUB "A"'!EI4</f>
        <v>453</v>
      </c>
      <c r="H75" s="20">
        <f>'WORKMENS CLUB "A"'!EL4</f>
        <v>64.714285714285708</v>
      </c>
      <c r="I75" s="20">
        <f>'WORKMENS CLUB "A"'!EM4</f>
        <v>28.3125</v>
      </c>
      <c r="J75" s="19">
        <f>'WORKMENS CLUB "A"'!EK4</f>
        <v>455.8125</v>
      </c>
      <c r="K75" s="19">
        <f>'WORKMENS CLUB "A"'!EJ4</f>
        <v>48.298013245033118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4</v>
      </c>
      <c r="C76" s="18">
        <f>'WORKMENS CLUB "A"'!EE5</f>
        <v>1</v>
      </c>
      <c r="D76" s="18">
        <f>'WORKMENS CLUB "A"'!EF5</f>
        <v>8</v>
      </c>
      <c r="E76" s="18">
        <f>'WORKMENS CLUB "A"'!EG5</f>
        <v>2</v>
      </c>
      <c r="F76" s="18">
        <f>'WORKMENS CLUB "A"'!EH5</f>
        <v>3356</v>
      </c>
      <c r="G76" s="18">
        <f>'WORKMENS CLUB "A"'!EI5</f>
        <v>255</v>
      </c>
      <c r="H76" s="20">
        <f>'WORKMENS CLUB "A"'!EL5</f>
        <v>63.75</v>
      </c>
      <c r="I76" s="20">
        <f>'WORKMENS CLUB "A"'!EM5</f>
        <v>31.875</v>
      </c>
      <c r="J76" s="19">
        <f>'WORKMENS CLUB "A"'!EK5</f>
        <v>419.5</v>
      </c>
      <c r="K76" s="19">
        <f>'WORKMENS CLUB "A"'!EJ5</f>
        <v>39.482352941176472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6</v>
      </c>
      <c r="C78" s="18">
        <f>'WORKMENS CLUB "A"'!EE7</f>
        <v>4</v>
      </c>
      <c r="D78" s="18">
        <f>'WORKMENS CLUB "A"'!EF7</f>
        <v>16</v>
      </c>
      <c r="E78" s="18">
        <f>'WORKMENS CLUB "A"'!EG7</f>
        <v>10</v>
      </c>
      <c r="F78" s="18">
        <f>'WORKMENS CLUB "A"'!EH7</f>
        <v>7886</v>
      </c>
      <c r="G78" s="18">
        <f>'WORKMENS CLUB "A"'!EI7</f>
        <v>461</v>
      </c>
      <c r="H78" s="20">
        <f>'WORKMENS CLUB "A"'!EL7</f>
        <v>76.833333333333329</v>
      </c>
      <c r="I78" s="20">
        <f>'WORKMENS CLUB "A"'!EM7</f>
        <v>28.8125</v>
      </c>
      <c r="J78" s="19">
        <f>'WORKMENS CLUB "A"'!EK7</f>
        <v>492.875</v>
      </c>
      <c r="K78" s="19">
        <f>'WORKMENS CLUB "A"'!EJ7</f>
        <v>51.318872017353584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7</v>
      </c>
      <c r="C79" s="18">
        <f>'WORKMENS CLUB "A"'!EE8</f>
        <v>5</v>
      </c>
      <c r="D79" s="18">
        <f>'WORKMENS CLUB "A"'!EF8</f>
        <v>16</v>
      </c>
      <c r="E79" s="18">
        <f>'WORKMENS CLUB "A"'!EG8</f>
        <v>10</v>
      </c>
      <c r="F79" s="18">
        <f>'WORKMENS CLUB "A"'!EH8</f>
        <v>7604</v>
      </c>
      <c r="G79" s="18">
        <f>'WORKMENS CLUB "A"'!EI8</f>
        <v>499</v>
      </c>
      <c r="H79" s="20">
        <f>'WORKMENS CLUB "A"'!EL8</f>
        <v>71.285714285714292</v>
      </c>
      <c r="I79" s="20">
        <f>'WORKMENS CLUB "A"'!EM8</f>
        <v>31.1875</v>
      </c>
      <c r="J79" s="19">
        <f>'WORKMENS CLUB "A"'!EK8</f>
        <v>475.25</v>
      </c>
      <c r="K79" s="19">
        <f>'WORKMENS CLUB "A"'!EJ8</f>
        <v>45.715430861723448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3</v>
      </c>
      <c r="C81" s="18">
        <f>'WORKMENS CLUB "A"'!EE10</f>
        <v>1</v>
      </c>
      <c r="D81" s="18">
        <f>'WORKMENS CLUB "A"'!EF10</f>
        <v>7</v>
      </c>
      <c r="E81" s="18">
        <f>'WORKMENS CLUB "A"'!EG10</f>
        <v>3</v>
      </c>
      <c r="F81" s="18">
        <f>'WORKMENS CLUB "A"'!EH10</f>
        <v>3276</v>
      </c>
      <c r="G81" s="18">
        <f>'WORKMENS CLUB "A"'!EI10</f>
        <v>221</v>
      </c>
      <c r="H81" s="20">
        <f>'WORKMENS CLUB "A"'!EL10</f>
        <v>73.666666666666671</v>
      </c>
      <c r="I81" s="20">
        <f>'WORKMENS CLUB "A"'!EM10</f>
        <v>31.571428571428573</v>
      </c>
      <c r="J81" s="19">
        <f>'WORKMENS CLUB "A"'!EK10</f>
        <v>468</v>
      </c>
      <c r="K81" s="19">
        <f>'WORKMENS CLUB "A"'!EJ10</f>
        <v>44.470588235294116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2</v>
      </c>
      <c r="C82" s="18">
        <f>'WORKMENS CLUB "A"'!EE11</f>
        <v>0</v>
      </c>
      <c r="D82" s="18">
        <f>'WORKMENS CLUB "A"'!EF11</f>
        <v>4</v>
      </c>
      <c r="E82" s="18">
        <f>'WORKMENS CLUB "A"'!EG11</f>
        <v>0</v>
      </c>
      <c r="F82" s="18">
        <f>'WORKMENS CLUB "A"'!EH11</f>
        <v>1784</v>
      </c>
      <c r="G82" s="18">
        <f>'WORKMENS CLUB "A"'!EI11</f>
        <v>132</v>
      </c>
      <c r="H82" s="20">
        <f>'WORKMENS CLUB "A"'!EL11</f>
        <v>66</v>
      </c>
      <c r="I82" s="20">
        <f>'WORKMENS CLUB "A"'!EM11</f>
        <v>33</v>
      </c>
      <c r="J82" s="19">
        <f>'WORKMENS CLUB "A"'!EK11</f>
        <v>446</v>
      </c>
      <c r="K82" s="19">
        <f>'WORKMENS CLUB "A"'!EJ11</f>
        <v>40.545454545454547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4</v>
      </c>
      <c r="C84" s="18">
        <f>'WORKMENS CLUB "A"'!EE13</f>
        <v>1</v>
      </c>
      <c r="D84" s="18">
        <f>'WORKMENS CLUB "A"'!EF13</f>
        <v>11</v>
      </c>
      <c r="E84" s="18">
        <f>'WORKMENS CLUB "A"'!EG13</f>
        <v>4</v>
      </c>
      <c r="F84" s="18">
        <f>'WORKMENS CLUB "A"'!EH13</f>
        <v>5198</v>
      </c>
      <c r="G84" s="18">
        <f>'WORKMENS CLUB "A"'!EI13</f>
        <v>309</v>
      </c>
      <c r="H84" s="20">
        <f>'WORKMENS CLUB "A"'!EL13</f>
        <v>77.25</v>
      </c>
      <c r="I84" s="20">
        <f>'WORKMENS CLUB "A"'!EM13</f>
        <v>28.09090909090909</v>
      </c>
      <c r="J84" s="19">
        <f>'WORKMENS CLUB "A"'!EK13</f>
        <v>472.54545454545456</v>
      </c>
      <c r="K84" s="19">
        <f>'WORKMENS CLUB "A"'!EJ13</f>
        <v>50.466019417475735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7</v>
      </c>
      <c r="C86" s="18">
        <f>'WORKMENS CLUB "B"'!EE3</f>
        <v>3</v>
      </c>
      <c r="D86" s="18">
        <f>'WORKMENS CLUB "B"'!EF3</f>
        <v>16</v>
      </c>
      <c r="E86" s="18">
        <f>'WORKMENS CLUB "B"'!EG3</f>
        <v>6</v>
      </c>
      <c r="F86" s="18">
        <f>'WORKMENS CLUB "B"'!EH3</f>
        <v>7643</v>
      </c>
      <c r="G86" s="18">
        <f>'WORKMENS CLUB "B"'!EI3</f>
        <v>493</v>
      </c>
      <c r="H86" s="20">
        <f>'WORKMENS CLUB "B"'!EL3</f>
        <v>70.428571428571431</v>
      </c>
      <c r="I86" s="20">
        <f>'WORKMENS CLUB "B"'!EM3</f>
        <v>30.8125</v>
      </c>
      <c r="J86" s="19">
        <f>'WORKMENS CLUB "B"'!EK3</f>
        <v>477.6875</v>
      </c>
      <c r="K86" s="19">
        <f>'WORKMENS CLUB "B"'!EJ3</f>
        <v>46.509127789046651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8</v>
      </c>
      <c r="C87" s="18">
        <f>'WORKMENS CLUB "B"'!EE4</f>
        <v>2</v>
      </c>
      <c r="D87" s="18">
        <f>'WORKMENS CLUB "B"'!EF4</f>
        <v>18</v>
      </c>
      <c r="E87" s="18">
        <f>'WORKMENS CLUB "B"'!EG4</f>
        <v>5</v>
      </c>
      <c r="F87" s="18">
        <f>'WORKMENS CLUB "B"'!EH4</f>
        <v>8135</v>
      </c>
      <c r="G87" s="18">
        <f>'WORKMENS CLUB "B"'!EI4</f>
        <v>673</v>
      </c>
      <c r="H87" s="20">
        <f>'WORKMENS CLUB "B"'!EL4</f>
        <v>84.125</v>
      </c>
      <c r="I87" s="20">
        <f>'WORKMENS CLUB "B"'!EM4</f>
        <v>37.388888888888886</v>
      </c>
      <c r="J87" s="19">
        <f>'WORKMENS CLUB "B"'!EK4</f>
        <v>451.94444444444446</v>
      </c>
      <c r="K87" s="19">
        <f>'WORKMENS CLUB "B"'!EJ4</f>
        <v>36.263001485884104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7</v>
      </c>
      <c r="C88" s="18">
        <f>'WORKMENS CLUB "B"'!EE5</f>
        <v>3</v>
      </c>
      <c r="D88" s="18">
        <f>'WORKMENS CLUB "B"'!EF5</f>
        <v>19</v>
      </c>
      <c r="E88" s="18">
        <f>'WORKMENS CLUB "B"'!EG5</f>
        <v>9</v>
      </c>
      <c r="F88" s="18">
        <f>'WORKMENS CLUB "B"'!EH5</f>
        <v>8650</v>
      </c>
      <c r="G88" s="18">
        <f>'WORKMENS CLUB "B"'!EI5</f>
        <v>616</v>
      </c>
      <c r="H88" s="20">
        <f>'WORKMENS CLUB "B"'!EL5</f>
        <v>88</v>
      </c>
      <c r="I88" s="20">
        <f>'WORKMENS CLUB "B"'!EM5</f>
        <v>32.421052631578945</v>
      </c>
      <c r="J88" s="19">
        <f>'WORKMENS CLUB "B"'!EK5</f>
        <v>455.26315789473682</v>
      </c>
      <c r="K88" s="19">
        <f>'WORKMENS CLUB "B"'!EJ5</f>
        <v>42.126623376623378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8</v>
      </c>
      <c r="C90" s="18">
        <f>'WORKMENS CLUB "B"'!EE7</f>
        <v>7</v>
      </c>
      <c r="D90" s="18">
        <f>'WORKMENS CLUB "B"'!EF7</f>
        <v>19</v>
      </c>
      <c r="E90" s="18">
        <f>'WORKMENS CLUB "B"'!EG7</f>
        <v>14</v>
      </c>
      <c r="F90" s="18">
        <f>'WORKMENS CLUB "B"'!EH7</f>
        <v>9355</v>
      </c>
      <c r="G90" s="18">
        <f>'WORKMENS CLUB "B"'!EI7</f>
        <v>569</v>
      </c>
      <c r="H90" s="20">
        <f>'WORKMENS CLUB "B"'!EL7</f>
        <v>71.125</v>
      </c>
      <c r="I90" s="20">
        <f>'WORKMENS CLUB "B"'!EM7</f>
        <v>29.94736842105263</v>
      </c>
      <c r="J90" s="19">
        <f>'WORKMENS CLUB "B"'!EK7</f>
        <v>492.36842105263156</v>
      </c>
      <c r="K90" s="19">
        <f>'WORKMENS CLUB "B"'!EJ7</f>
        <v>49.32337434094903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6</v>
      </c>
      <c r="C94" s="18">
        <f>'WORKMENS CLUB "B"'!EE11</f>
        <v>1</v>
      </c>
      <c r="D94" s="18">
        <f>'WORKMENS CLUB "B"'!EF11</f>
        <v>14</v>
      </c>
      <c r="E94" s="18">
        <f>'WORKMENS CLUB "B"'!EG11</f>
        <v>4</v>
      </c>
      <c r="F94" s="18">
        <f>'WORKMENS CLUB "B"'!EH11</f>
        <v>6806</v>
      </c>
      <c r="G94" s="18">
        <f>'WORKMENS CLUB "B"'!EI11</f>
        <v>560</v>
      </c>
      <c r="H94" s="20">
        <f>'WORKMENS CLUB "B"'!EL11</f>
        <v>93.333333333333329</v>
      </c>
      <c r="I94" s="20">
        <f>'WORKMENS CLUB "B"'!EM11</f>
        <v>40</v>
      </c>
      <c r="J94" s="19">
        <f>'WORKMENS CLUB "B"'!EK11</f>
        <v>486.14285714285717</v>
      </c>
      <c r="K94" s="19">
        <f>'WORKMENS CLUB "B"'!EJ11</f>
        <v>36.460714285714289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1</v>
      </c>
      <c r="C96" s="18">
        <f>'WORKMENS CLUB "B"'!EE13</f>
        <v>0</v>
      </c>
      <c r="D96" s="18">
        <f>'WORKMENS CLUB "B"'!EF13</f>
        <v>2</v>
      </c>
      <c r="E96" s="18">
        <f>'WORKMENS CLUB "B"'!EG13</f>
        <v>0</v>
      </c>
      <c r="F96" s="18">
        <f>'WORKMENS CLUB "B"'!EH13</f>
        <v>755</v>
      </c>
      <c r="G96" s="18">
        <f>'WORKMENS CLUB "B"'!EI13</f>
        <v>51</v>
      </c>
      <c r="H96" s="20">
        <f>'WORKMENS CLUB "B"'!EL13</f>
        <v>51</v>
      </c>
      <c r="I96" s="20">
        <f>'WORKMENS CLUB "B"'!EM13</f>
        <v>25.5</v>
      </c>
      <c r="J96" s="19">
        <f>'WORKMENS CLUB "B"'!EK13</f>
        <v>377.5</v>
      </c>
      <c r="K96" s="19">
        <f>'WORKMENS CLUB "B"'!EJ13</f>
        <v>44.411764705882355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8</v>
      </c>
      <c r="D2" s="20">
        <v>39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151</v>
      </c>
      <c r="C3" s="18">
        <v>7</v>
      </c>
      <c r="D3" s="20">
        <v>29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2</v>
      </c>
      <c r="B4" s="18" t="s">
        <v>153</v>
      </c>
      <c r="C4" s="18">
        <v>8</v>
      </c>
      <c r="D4" s="20">
        <v>29</v>
      </c>
      <c r="E4" s="23"/>
      <c r="F4" s="13">
        <f t="shared" ref="F4:F67" si="1">IF(D4=D3,A3,G4)</f>
        <v>2</v>
      </c>
      <c r="G4" s="12">
        <f t="shared" ref="G4:G67" si="2">SUM(G3+1)</f>
        <v>3</v>
      </c>
    </row>
    <row r="5" spans="1:9" x14ac:dyDescent="0.2">
      <c r="A5" s="17">
        <f t="shared" si="0"/>
        <v>2</v>
      </c>
      <c r="B5" s="18" t="s">
        <v>147</v>
      </c>
      <c r="C5" s="18">
        <v>7</v>
      </c>
      <c r="D5" s="20">
        <v>29</v>
      </c>
      <c r="E5" s="23"/>
      <c r="F5" s="13">
        <f t="shared" si="1"/>
        <v>2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158</v>
      </c>
      <c r="C6" s="18">
        <v>8</v>
      </c>
      <c r="D6" s="20">
        <v>28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180</v>
      </c>
      <c r="C7" s="18">
        <v>8</v>
      </c>
      <c r="D7" s="20">
        <v>27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6</v>
      </c>
      <c r="B8" s="18" t="s">
        <v>149</v>
      </c>
      <c r="C8" s="18">
        <v>6</v>
      </c>
      <c r="D8" s="20">
        <v>27</v>
      </c>
      <c r="E8" s="23"/>
      <c r="F8" s="13">
        <f t="shared" si="1"/>
        <v>6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191</v>
      </c>
      <c r="C9" s="18">
        <v>8</v>
      </c>
      <c r="D9" s="20">
        <v>26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237</v>
      </c>
      <c r="C10" s="18">
        <v>8</v>
      </c>
      <c r="D10" s="20">
        <v>25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165</v>
      </c>
      <c r="C11" s="18">
        <v>8</v>
      </c>
      <c r="D11" s="20">
        <v>24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10</v>
      </c>
      <c r="B12" s="18" t="s">
        <v>185</v>
      </c>
      <c r="C12" s="18">
        <v>8</v>
      </c>
      <c r="D12" s="20">
        <v>24</v>
      </c>
      <c r="E12" s="23"/>
      <c r="F12" s="13">
        <f t="shared" si="1"/>
        <v>10</v>
      </c>
      <c r="G12" s="12">
        <f t="shared" si="2"/>
        <v>11</v>
      </c>
    </row>
    <row r="13" spans="1:9" x14ac:dyDescent="0.2">
      <c r="A13" s="17">
        <f t="shared" si="0"/>
        <v>10</v>
      </c>
      <c r="B13" s="18" t="s">
        <v>164</v>
      </c>
      <c r="C13" s="18">
        <v>8</v>
      </c>
      <c r="D13" s="20">
        <v>24</v>
      </c>
      <c r="E13" s="23"/>
      <c r="F13" s="13">
        <f t="shared" si="1"/>
        <v>10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188</v>
      </c>
      <c r="C14" s="18">
        <v>7</v>
      </c>
      <c r="D14" s="20">
        <v>23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14</v>
      </c>
      <c r="B15" s="18" t="s">
        <v>145</v>
      </c>
      <c r="C15" s="18">
        <v>8</v>
      </c>
      <c r="D15" s="20">
        <v>22</v>
      </c>
      <c r="E15" s="23"/>
      <c r="F15" s="13">
        <f t="shared" si="1"/>
        <v>14</v>
      </c>
      <c r="G15" s="12">
        <f t="shared" si="2"/>
        <v>14</v>
      </c>
    </row>
    <row r="16" spans="1:9" x14ac:dyDescent="0.2">
      <c r="A16" s="17">
        <f t="shared" si="0"/>
        <v>15</v>
      </c>
      <c r="B16" s="18" t="s">
        <v>144</v>
      </c>
      <c r="C16" s="18">
        <v>8</v>
      </c>
      <c r="D16" s="20">
        <v>21</v>
      </c>
      <c r="E16" s="23"/>
      <c r="F16" s="13">
        <f t="shared" si="1"/>
        <v>15</v>
      </c>
      <c r="G16" s="12">
        <f t="shared" si="2"/>
        <v>15</v>
      </c>
    </row>
    <row r="17" spans="1:7" x14ac:dyDescent="0.2">
      <c r="A17" s="17">
        <f t="shared" si="0"/>
        <v>15</v>
      </c>
      <c r="B17" s="18" t="s">
        <v>142</v>
      </c>
      <c r="C17" s="18">
        <v>7</v>
      </c>
      <c r="D17" s="20">
        <v>21</v>
      </c>
      <c r="E17" s="23"/>
      <c r="F17" s="13">
        <f t="shared" si="1"/>
        <v>15</v>
      </c>
      <c r="G17" s="12">
        <f t="shared" si="2"/>
        <v>16</v>
      </c>
    </row>
    <row r="18" spans="1:7" x14ac:dyDescent="0.2">
      <c r="A18" s="17">
        <f t="shared" si="0"/>
        <v>15</v>
      </c>
      <c r="B18" s="18" t="s">
        <v>155</v>
      </c>
      <c r="C18" s="18">
        <v>6</v>
      </c>
      <c r="D18" s="20">
        <v>21</v>
      </c>
      <c r="E18" s="23"/>
      <c r="F18" s="13">
        <f t="shared" si="1"/>
        <v>15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162</v>
      </c>
      <c r="C19" s="18">
        <v>7</v>
      </c>
      <c r="D19" s="20">
        <v>20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152</v>
      </c>
      <c r="C20" s="18">
        <v>8</v>
      </c>
      <c r="D20" s="20">
        <v>19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19</v>
      </c>
      <c r="B21" s="18" t="s">
        <v>141</v>
      </c>
      <c r="C21" s="18">
        <v>8</v>
      </c>
      <c r="D21" s="20">
        <v>19</v>
      </c>
      <c r="E21" s="23"/>
      <c r="F21" s="13">
        <f t="shared" si="1"/>
        <v>19</v>
      </c>
      <c r="G21" s="12">
        <f t="shared" si="2"/>
        <v>20</v>
      </c>
    </row>
    <row r="22" spans="1:7" x14ac:dyDescent="0.2">
      <c r="A22" s="17">
        <f t="shared" si="0"/>
        <v>19</v>
      </c>
      <c r="B22" s="18" t="s">
        <v>226</v>
      </c>
      <c r="C22" s="18">
        <v>6</v>
      </c>
      <c r="D22" s="20">
        <v>19</v>
      </c>
      <c r="E22" s="23"/>
      <c r="F22" s="13">
        <f t="shared" si="1"/>
        <v>19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195</v>
      </c>
      <c r="C23" s="18">
        <v>8</v>
      </c>
      <c r="D23" s="20">
        <v>18</v>
      </c>
      <c r="E23" s="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146</v>
      </c>
      <c r="C24" s="18">
        <v>6</v>
      </c>
      <c r="D24" s="20">
        <v>18</v>
      </c>
      <c r="E24" s="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22</v>
      </c>
      <c r="B25" s="18" t="s">
        <v>225</v>
      </c>
      <c r="C25" s="18">
        <v>7</v>
      </c>
      <c r="D25" s="20">
        <v>18</v>
      </c>
      <c r="E25" s="23"/>
      <c r="F25" s="13">
        <f t="shared" si="1"/>
        <v>22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189</v>
      </c>
      <c r="C26" s="18">
        <v>8</v>
      </c>
      <c r="D26" s="20">
        <v>17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157</v>
      </c>
      <c r="C27" s="18">
        <v>8</v>
      </c>
      <c r="D27" s="20">
        <v>16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27</v>
      </c>
      <c r="B28" s="18" t="s">
        <v>161</v>
      </c>
      <c r="C28" s="18">
        <v>8</v>
      </c>
      <c r="D28" s="20">
        <v>15</v>
      </c>
      <c r="E28" s="23"/>
      <c r="F28" s="13">
        <f t="shared" si="1"/>
        <v>27</v>
      </c>
      <c r="G28" s="12">
        <f t="shared" si="2"/>
        <v>27</v>
      </c>
    </row>
    <row r="29" spans="1:7" x14ac:dyDescent="0.2">
      <c r="A29" s="17">
        <f t="shared" si="0"/>
        <v>28</v>
      </c>
      <c r="B29" s="18" t="s">
        <v>184</v>
      </c>
      <c r="C29" s="18">
        <v>7</v>
      </c>
      <c r="D29" s="20">
        <v>14</v>
      </c>
      <c r="E29" s="23"/>
      <c r="F29" s="13">
        <f t="shared" si="1"/>
        <v>28</v>
      </c>
      <c r="G29" s="12">
        <f t="shared" si="2"/>
        <v>28</v>
      </c>
    </row>
    <row r="30" spans="1:7" x14ac:dyDescent="0.2">
      <c r="A30" s="17">
        <f t="shared" si="0"/>
        <v>28</v>
      </c>
      <c r="B30" s="18" t="s">
        <v>156</v>
      </c>
      <c r="C30" s="18">
        <v>7</v>
      </c>
      <c r="D30" s="20">
        <v>14</v>
      </c>
      <c r="E30" s="23"/>
      <c r="F30" s="13">
        <f t="shared" si="1"/>
        <v>28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163</v>
      </c>
      <c r="C31" s="18">
        <v>7</v>
      </c>
      <c r="D31" s="20">
        <v>13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30</v>
      </c>
      <c r="B32" s="18" t="s">
        <v>190</v>
      </c>
      <c r="C32" s="18">
        <v>7</v>
      </c>
      <c r="D32" s="20">
        <v>13</v>
      </c>
      <c r="E32" s="23"/>
      <c r="F32" s="13">
        <f t="shared" si="1"/>
        <v>30</v>
      </c>
      <c r="G32" s="12">
        <f t="shared" si="2"/>
        <v>31</v>
      </c>
    </row>
    <row r="33" spans="1:7" x14ac:dyDescent="0.2">
      <c r="A33" s="17">
        <f t="shared" si="0"/>
        <v>30</v>
      </c>
      <c r="B33" s="18" t="s">
        <v>257</v>
      </c>
      <c r="C33" s="18">
        <v>6</v>
      </c>
      <c r="D33" s="20">
        <v>13</v>
      </c>
      <c r="E33" s="23"/>
      <c r="F33" s="13">
        <f t="shared" si="1"/>
        <v>30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159</v>
      </c>
      <c r="C34" s="18">
        <v>6</v>
      </c>
      <c r="D34" s="20">
        <v>12</v>
      </c>
      <c r="E34" s="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197</v>
      </c>
      <c r="C35" s="18">
        <v>8</v>
      </c>
      <c r="D35" s="20">
        <v>11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34</v>
      </c>
      <c r="B36" s="18" t="s">
        <v>183</v>
      </c>
      <c r="C36" s="18">
        <v>4</v>
      </c>
      <c r="D36" s="20">
        <v>11</v>
      </c>
      <c r="E36" s="23"/>
      <c r="F36" s="13">
        <f t="shared" si="1"/>
        <v>34</v>
      </c>
      <c r="G36" s="12">
        <f t="shared" si="2"/>
        <v>35</v>
      </c>
    </row>
    <row r="37" spans="1:7" x14ac:dyDescent="0.2">
      <c r="A37" s="17">
        <f t="shared" si="0"/>
        <v>34</v>
      </c>
      <c r="B37" s="18" t="s">
        <v>150</v>
      </c>
      <c r="C37" s="18">
        <v>6</v>
      </c>
      <c r="D37" s="20">
        <v>11</v>
      </c>
      <c r="E37" s="23"/>
      <c r="F37" s="13">
        <f t="shared" si="1"/>
        <v>34</v>
      </c>
      <c r="G37" s="12">
        <f t="shared" si="2"/>
        <v>36</v>
      </c>
    </row>
    <row r="38" spans="1:7" x14ac:dyDescent="0.2">
      <c r="A38" s="17">
        <f t="shared" si="0"/>
        <v>37</v>
      </c>
      <c r="B38" s="18" t="s">
        <v>200</v>
      </c>
      <c r="C38" s="18">
        <v>5</v>
      </c>
      <c r="D38" s="20">
        <v>10</v>
      </c>
      <c r="E38" s="23"/>
      <c r="F38" s="13">
        <f t="shared" si="1"/>
        <v>37</v>
      </c>
      <c r="G38" s="12">
        <f t="shared" si="2"/>
        <v>37</v>
      </c>
    </row>
    <row r="39" spans="1:7" x14ac:dyDescent="0.2">
      <c r="A39" s="17">
        <f t="shared" si="0"/>
        <v>37</v>
      </c>
      <c r="B39" s="18" t="s">
        <v>187</v>
      </c>
      <c r="C39" s="18">
        <v>8</v>
      </c>
      <c r="D39" s="20">
        <v>10</v>
      </c>
      <c r="E39" s="23"/>
      <c r="F39" s="13">
        <f t="shared" si="1"/>
        <v>37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160</v>
      </c>
      <c r="C40" s="18">
        <v>4</v>
      </c>
      <c r="D40" s="20">
        <v>9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287</v>
      </c>
      <c r="C41" s="18">
        <v>6</v>
      </c>
      <c r="D41" s="20">
        <v>8</v>
      </c>
      <c r="E41" s="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259</v>
      </c>
      <c r="C42" s="18">
        <v>2</v>
      </c>
      <c r="D42" s="20">
        <v>8</v>
      </c>
      <c r="E42" s="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40</v>
      </c>
      <c r="B43" s="18" t="s">
        <v>239</v>
      </c>
      <c r="C43" s="18">
        <v>8</v>
      </c>
      <c r="D43" s="20">
        <v>8</v>
      </c>
      <c r="E43" s="23"/>
      <c r="F43" s="13">
        <f t="shared" si="1"/>
        <v>40</v>
      </c>
      <c r="G43" s="12">
        <f t="shared" si="2"/>
        <v>42</v>
      </c>
    </row>
    <row r="44" spans="1:7" x14ac:dyDescent="0.2">
      <c r="A44" s="17">
        <f t="shared" si="0"/>
        <v>40</v>
      </c>
      <c r="B44" s="18" t="s">
        <v>275</v>
      </c>
      <c r="C44" s="18">
        <v>4</v>
      </c>
      <c r="D44" s="20">
        <v>8</v>
      </c>
      <c r="E44" s="23"/>
      <c r="F44" s="13">
        <f t="shared" si="1"/>
        <v>40</v>
      </c>
      <c r="G44" s="12">
        <f t="shared" si="2"/>
        <v>43</v>
      </c>
    </row>
    <row r="45" spans="1:7" x14ac:dyDescent="0.2">
      <c r="A45" s="17">
        <f t="shared" si="0"/>
        <v>44</v>
      </c>
      <c r="B45" s="18" t="s">
        <v>224</v>
      </c>
      <c r="C45" s="18">
        <v>4</v>
      </c>
      <c r="D45" s="20">
        <v>7</v>
      </c>
      <c r="E45" s="23"/>
      <c r="F45" s="13">
        <f t="shared" si="1"/>
        <v>44</v>
      </c>
      <c r="G45" s="12">
        <f t="shared" si="2"/>
        <v>44</v>
      </c>
    </row>
    <row r="46" spans="1:7" x14ac:dyDescent="0.2">
      <c r="A46" s="17">
        <f t="shared" si="0"/>
        <v>44</v>
      </c>
      <c r="B46" s="18" t="s">
        <v>198</v>
      </c>
      <c r="C46" s="18">
        <v>4</v>
      </c>
      <c r="D46" s="20">
        <v>7</v>
      </c>
      <c r="E46" s="23"/>
      <c r="F46" s="13">
        <f t="shared" si="1"/>
        <v>44</v>
      </c>
      <c r="G46" s="12">
        <f t="shared" si="2"/>
        <v>45</v>
      </c>
    </row>
    <row r="47" spans="1:7" x14ac:dyDescent="0.2">
      <c r="A47" s="17">
        <f t="shared" si="0"/>
        <v>44</v>
      </c>
      <c r="B47" s="18" t="s">
        <v>232</v>
      </c>
      <c r="C47" s="18">
        <v>5</v>
      </c>
      <c r="D47" s="20">
        <v>7</v>
      </c>
      <c r="E47" s="23"/>
      <c r="F47" s="13">
        <f t="shared" si="1"/>
        <v>44</v>
      </c>
      <c r="G47" s="12">
        <f t="shared" si="2"/>
        <v>46</v>
      </c>
    </row>
    <row r="48" spans="1:7" x14ac:dyDescent="0.2">
      <c r="A48" s="17">
        <f t="shared" si="0"/>
        <v>44</v>
      </c>
      <c r="B48" s="18" t="s">
        <v>196</v>
      </c>
      <c r="C48" s="18">
        <v>3</v>
      </c>
      <c r="D48" s="20">
        <v>7</v>
      </c>
      <c r="E48" s="23"/>
      <c r="F48" s="13">
        <f t="shared" si="1"/>
        <v>44</v>
      </c>
      <c r="G48" s="12">
        <f t="shared" si="2"/>
        <v>47</v>
      </c>
    </row>
    <row r="49" spans="1:7" x14ac:dyDescent="0.2">
      <c r="A49" s="17">
        <f t="shared" si="0"/>
        <v>44</v>
      </c>
      <c r="B49" s="18" t="s">
        <v>205</v>
      </c>
      <c r="C49" s="18">
        <v>7</v>
      </c>
      <c r="D49" s="20">
        <v>7</v>
      </c>
      <c r="E49" s="23"/>
      <c r="F49" s="13">
        <f t="shared" si="1"/>
        <v>44</v>
      </c>
      <c r="G49" s="12">
        <f t="shared" si="2"/>
        <v>48</v>
      </c>
    </row>
    <row r="50" spans="1:7" x14ac:dyDescent="0.2">
      <c r="A50" s="17">
        <f t="shared" si="0"/>
        <v>44</v>
      </c>
      <c r="B50" s="18" t="s">
        <v>256</v>
      </c>
      <c r="C50" s="18">
        <v>4</v>
      </c>
      <c r="D50" s="20">
        <v>7</v>
      </c>
      <c r="E50" s="23"/>
      <c r="F50" s="13">
        <f t="shared" si="1"/>
        <v>44</v>
      </c>
      <c r="G50" s="12">
        <f t="shared" si="2"/>
        <v>49</v>
      </c>
    </row>
    <row r="51" spans="1:7" x14ac:dyDescent="0.2">
      <c r="A51" s="17">
        <f t="shared" si="0"/>
        <v>50</v>
      </c>
      <c r="B51" s="18" t="s">
        <v>194</v>
      </c>
      <c r="C51" s="18">
        <v>7</v>
      </c>
      <c r="D51" s="20">
        <v>6</v>
      </c>
      <c r="E51" s="23"/>
      <c r="F51" s="13">
        <f t="shared" si="1"/>
        <v>50</v>
      </c>
      <c r="G51" s="12">
        <f t="shared" si="2"/>
        <v>50</v>
      </c>
    </row>
    <row r="52" spans="1:7" x14ac:dyDescent="0.2">
      <c r="A52" s="17">
        <f t="shared" si="0"/>
        <v>50</v>
      </c>
      <c r="B52" s="18" t="s">
        <v>148</v>
      </c>
      <c r="C52" s="18">
        <v>5</v>
      </c>
      <c r="D52" s="20">
        <v>6</v>
      </c>
      <c r="E52" s="23"/>
      <c r="F52" s="13">
        <f t="shared" si="1"/>
        <v>50</v>
      </c>
      <c r="G52" s="12">
        <f t="shared" si="2"/>
        <v>51</v>
      </c>
    </row>
    <row r="53" spans="1:7" x14ac:dyDescent="0.2">
      <c r="A53" s="17">
        <f t="shared" si="0"/>
        <v>50</v>
      </c>
      <c r="B53" s="18" t="s">
        <v>186</v>
      </c>
      <c r="C53" s="18">
        <v>5</v>
      </c>
      <c r="D53" s="20">
        <v>6</v>
      </c>
      <c r="E53" s="23"/>
      <c r="F53" s="13">
        <f t="shared" si="1"/>
        <v>50</v>
      </c>
      <c r="G53" s="12">
        <f t="shared" si="2"/>
        <v>52</v>
      </c>
    </row>
    <row r="54" spans="1:7" x14ac:dyDescent="0.2">
      <c r="A54" s="17">
        <f t="shared" si="0"/>
        <v>50</v>
      </c>
      <c r="B54" s="18" t="s">
        <v>230</v>
      </c>
      <c r="C54" s="18">
        <v>3</v>
      </c>
      <c r="D54" s="20">
        <v>6</v>
      </c>
      <c r="E54" s="23"/>
      <c r="F54" s="13">
        <f t="shared" si="1"/>
        <v>50</v>
      </c>
      <c r="G54" s="12">
        <f t="shared" si="2"/>
        <v>53</v>
      </c>
    </row>
    <row r="55" spans="1:7" x14ac:dyDescent="0.2">
      <c r="A55" s="17">
        <f t="shared" si="0"/>
        <v>54</v>
      </c>
      <c r="B55" s="18" t="s">
        <v>143</v>
      </c>
      <c r="C55" s="18">
        <v>4</v>
      </c>
      <c r="D55" s="20">
        <v>5</v>
      </c>
      <c r="E55" s="23"/>
      <c r="F55" s="13">
        <f t="shared" si="1"/>
        <v>54</v>
      </c>
      <c r="G55" s="12">
        <f t="shared" si="2"/>
        <v>54</v>
      </c>
    </row>
    <row r="56" spans="1:7" x14ac:dyDescent="0.2">
      <c r="A56" s="17">
        <f t="shared" si="0"/>
        <v>54</v>
      </c>
      <c r="B56" s="18" t="s">
        <v>233</v>
      </c>
      <c r="C56" s="18">
        <v>3</v>
      </c>
      <c r="D56" s="20">
        <v>5</v>
      </c>
      <c r="E56" s="23"/>
      <c r="F56" s="13">
        <f t="shared" si="1"/>
        <v>54</v>
      </c>
      <c r="G56" s="12">
        <f t="shared" si="2"/>
        <v>55</v>
      </c>
    </row>
    <row r="57" spans="1:7" x14ac:dyDescent="0.2">
      <c r="A57" s="17">
        <f t="shared" si="0"/>
        <v>54</v>
      </c>
      <c r="B57" s="18" t="s">
        <v>181</v>
      </c>
      <c r="C57" s="18">
        <v>4</v>
      </c>
      <c r="D57" s="20">
        <v>5</v>
      </c>
      <c r="E57" s="23"/>
      <c r="F57" s="13">
        <f t="shared" si="1"/>
        <v>54</v>
      </c>
      <c r="G57" s="12">
        <f t="shared" si="2"/>
        <v>56</v>
      </c>
    </row>
    <row r="58" spans="1:7" x14ac:dyDescent="0.2">
      <c r="A58" s="17">
        <f t="shared" si="0"/>
        <v>54</v>
      </c>
      <c r="B58" s="18" t="s">
        <v>227</v>
      </c>
      <c r="C58" s="18">
        <v>4</v>
      </c>
      <c r="D58" s="20">
        <v>5</v>
      </c>
      <c r="E58" s="23"/>
      <c r="F58" s="13">
        <f t="shared" si="1"/>
        <v>54</v>
      </c>
      <c r="G58" s="12">
        <f t="shared" si="2"/>
        <v>57</v>
      </c>
    </row>
    <row r="59" spans="1:7" x14ac:dyDescent="0.2">
      <c r="A59" s="17">
        <f t="shared" si="0"/>
        <v>58</v>
      </c>
      <c r="B59" s="18" t="s">
        <v>236</v>
      </c>
      <c r="C59" s="18">
        <v>3</v>
      </c>
      <c r="D59" s="20">
        <v>4</v>
      </c>
      <c r="E59" s="23"/>
      <c r="F59" s="13">
        <f t="shared" si="1"/>
        <v>58</v>
      </c>
      <c r="G59" s="12">
        <f t="shared" si="2"/>
        <v>58</v>
      </c>
    </row>
    <row r="60" spans="1:7" x14ac:dyDescent="0.2">
      <c r="A60" s="17">
        <f t="shared" si="0"/>
        <v>58</v>
      </c>
      <c r="B60" s="18" t="s">
        <v>234</v>
      </c>
      <c r="C60" s="18">
        <v>3</v>
      </c>
      <c r="D60" s="20">
        <v>4</v>
      </c>
      <c r="E60" s="23"/>
      <c r="F60" s="13">
        <f t="shared" si="1"/>
        <v>58</v>
      </c>
      <c r="G60" s="12">
        <f t="shared" si="2"/>
        <v>59</v>
      </c>
    </row>
    <row r="61" spans="1:7" x14ac:dyDescent="0.2">
      <c r="A61" s="17">
        <f t="shared" si="0"/>
        <v>58</v>
      </c>
      <c r="B61" s="18" t="s">
        <v>255</v>
      </c>
      <c r="C61" s="18">
        <v>5</v>
      </c>
      <c r="D61" s="20">
        <v>4</v>
      </c>
      <c r="E61" s="23"/>
      <c r="F61" s="13">
        <f t="shared" si="1"/>
        <v>58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231</v>
      </c>
      <c r="C62" s="18">
        <v>2</v>
      </c>
      <c r="D62" s="20">
        <v>3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276</v>
      </c>
      <c r="C63" s="18">
        <v>4</v>
      </c>
      <c r="D63" s="20">
        <v>3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61</v>
      </c>
      <c r="B64" s="18" t="s">
        <v>241</v>
      </c>
      <c r="C64" s="18">
        <v>4</v>
      </c>
      <c r="D64" s="20">
        <v>3</v>
      </c>
      <c r="E64" s="23"/>
      <c r="F64" s="13">
        <f t="shared" si="1"/>
        <v>61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305</v>
      </c>
      <c r="C65" s="18">
        <v>1</v>
      </c>
      <c r="D65" s="20">
        <v>2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253</v>
      </c>
      <c r="C66" s="18">
        <v>2</v>
      </c>
      <c r="D66" s="20">
        <v>2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64</v>
      </c>
      <c r="B67" s="18" t="s">
        <v>166</v>
      </c>
      <c r="C67" s="18">
        <v>8</v>
      </c>
      <c r="D67" s="20">
        <v>2</v>
      </c>
      <c r="E67" s="23"/>
      <c r="F67" s="13">
        <f t="shared" si="1"/>
        <v>64</v>
      </c>
      <c r="G67" s="12">
        <f t="shared" si="2"/>
        <v>66</v>
      </c>
    </row>
    <row r="68" spans="1:7" x14ac:dyDescent="0.2">
      <c r="A68" s="17">
        <f t="shared" ref="A68:A131" si="3">IF(B68="","",F68)</f>
        <v>64</v>
      </c>
      <c r="B68" s="18" t="s">
        <v>258</v>
      </c>
      <c r="C68" s="18">
        <v>4</v>
      </c>
      <c r="D68" s="20">
        <v>2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">
      <c r="A69" s="17">
        <f t="shared" si="3"/>
        <v>64</v>
      </c>
      <c r="B69" s="18" t="s">
        <v>335</v>
      </c>
      <c r="C69" s="18">
        <v>1</v>
      </c>
      <c r="D69" s="20">
        <v>2</v>
      </c>
      <c r="E69" s="23"/>
      <c r="F69" s="13">
        <f t="shared" si="4"/>
        <v>64</v>
      </c>
      <c r="G69" s="12">
        <f t="shared" si="5"/>
        <v>68</v>
      </c>
    </row>
    <row r="70" spans="1:7" x14ac:dyDescent="0.2">
      <c r="A70" s="17">
        <f t="shared" si="3"/>
        <v>64</v>
      </c>
      <c r="B70" s="18" t="s">
        <v>228</v>
      </c>
      <c r="C70" s="18">
        <v>0</v>
      </c>
      <c r="D70" s="20">
        <v>2</v>
      </c>
      <c r="E70" s="23"/>
      <c r="F70" s="13">
        <f t="shared" si="4"/>
        <v>64</v>
      </c>
      <c r="G70" s="12">
        <f t="shared" si="5"/>
        <v>69</v>
      </c>
    </row>
    <row r="71" spans="1:7" x14ac:dyDescent="0.2">
      <c r="A71" s="17">
        <f t="shared" si="3"/>
        <v>70</v>
      </c>
      <c r="B71" s="18" t="s">
        <v>288</v>
      </c>
      <c r="C71" s="18">
        <v>0</v>
      </c>
      <c r="D71" s="20">
        <v>1</v>
      </c>
      <c r="E71" s="23"/>
      <c r="F71" s="13">
        <f t="shared" si="4"/>
        <v>70</v>
      </c>
      <c r="G71" s="12">
        <f t="shared" si="5"/>
        <v>70</v>
      </c>
    </row>
    <row r="72" spans="1:7" x14ac:dyDescent="0.2">
      <c r="A72" s="17">
        <f t="shared" si="3"/>
        <v>70</v>
      </c>
      <c r="B72" s="18" t="s">
        <v>238</v>
      </c>
      <c r="C72" s="18">
        <v>7</v>
      </c>
      <c r="D72" s="20">
        <v>1</v>
      </c>
      <c r="E72" s="23"/>
      <c r="F72" s="13">
        <f t="shared" si="4"/>
        <v>70</v>
      </c>
      <c r="G72" s="12">
        <f t="shared" si="5"/>
        <v>71</v>
      </c>
    </row>
    <row r="73" spans="1:7" x14ac:dyDescent="0.2">
      <c r="A73" s="17">
        <f t="shared" si="3"/>
        <v>70</v>
      </c>
      <c r="B73" s="18" t="s">
        <v>240</v>
      </c>
      <c r="C73" s="18">
        <v>1</v>
      </c>
      <c r="D73" s="20">
        <v>1</v>
      </c>
      <c r="E73" s="23"/>
      <c r="F73" s="13">
        <f t="shared" si="4"/>
        <v>70</v>
      </c>
      <c r="G73" s="12">
        <f t="shared" si="5"/>
        <v>72</v>
      </c>
    </row>
    <row r="74" spans="1:7" x14ac:dyDescent="0.2">
      <c r="A74" s="17">
        <f t="shared" si="3"/>
        <v>70</v>
      </c>
      <c r="B74" s="18" t="s">
        <v>204</v>
      </c>
      <c r="C74" s="18">
        <v>1</v>
      </c>
      <c r="D74" s="20">
        <v>1</v>
      </c>
      <c r="E74" s="23"/>
      <c r="F74" s="13">
        <f t="shared" si="4"/>
        <v>70</v>
      </c>
      <c r="G74" s="12">
        <f t="shared" si="5"/>
        <v>73</v>
      </c>
    </row>
    <row r="75" spans="1:7" x14ac:dyDescent="0.2">
      <c r="A75" s="17">
        <f t="shared" si="3"/>
        <v>70</v>
      </c>
      <c r="B75" s="18" t="s">
        <v>202</v>
      </c>
      <c r="C75" s="18">
        <v>1</v>
      </c>
      <c r="D75" s="20">
        <v>1</v>
      </c>
      <c r="E75" s="23"/>
      <c r="F75" s="13">
        <f t="shared" si="4"/>
        <v>70</v>
      </c>
      <c r="G75" s="12">
        <f t="shared" si="5"/>
        <v>74</v>
      </c>
    </row>
    <row r="76" spans="1:7" x14ac:dyDescent="0.2">
      <c r="A76" s="17">
        <f t="shared" si="3"/>
        <v>70</v>
      </c>
      <c r="B76" s="18" t="s">
        <v>203</v>
      </c>
      <c r="C76" s="18">
        <v>1</v>
      </c>
      <c r="D76" s="20">
        <v>1</v>
      </c>
      <c r="E76" s="23"/>
      <c r="F76" s="13">
        <f t="shared" si="4"/>
        <v>70</v>
      </c>
      <c r="G76" s="12">
        <f t="shared" si="5"/>
        <v>75</v>
      </c>
    </row>
    <row r="77" spans="1:7" x14ac:dyDescent="0.2">
      <c r="A77" s="17">
        <f t="shared" si="3"/>
        <v>70</v>
      </c>
      <c r="B77" s="18" t="s">
        <v>199</v>
      </c>
      <c r="C77" s="18">
        <v>1</v>
      </c>
      <c r="D77" s="20">
        <v>1</v>
      </c>
      <c r="E77" s="23"/>
      <c r="F77" s="13">
        <f t="shared" si="4"/>
        <v>70</v>
      </c>
      <c r="G77" s="12">
        <f t="shared" si="5"/>
        <v>76</v>
      </c>
    </row>
    <row r="78" spans="1:7" x14ac:dyDescent="0.2">
      <c r="A78" s="99" t="str">
        <f t="shared" si="3"/>
        <v/>
      </c>
      <c r="B78" s="39"/>
      <c r="C78" s="39"/>
      <c r="D78" s="23"/>
      <c r="E78" s="23"/>
      <c r="F78" s="13">
        <f t="shared" si="4"/>
        <v>77</v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77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3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2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154</v>
      </c>
      <c r="C4" s="18">
        <v>2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4</v>
      </c>
      <c r="B5" s="18" t="s">
        <v>150</v>
      </c>
      <c r="C5" s="18">
        <v>1</v>
      </c>
      <c r="D5" s="5">
        <f t="shared" ref="D5:D68" si="2">IF(C5=C4,A4,E5)</f>
        <v>4</v>
      </c>
      <c r="E5" s="1">
        <f t="shared" si="1"/>
        <v>4</v>
      </c>
    </row>
    <row r="6" spans="1:5" x14ac:dyDescent="0.2">
      <c r="A6" s="17">
        <f t="shared" si="0"/>
        <v>4</v>
      </c>
      <c r="B6" s="18" t="s">
        <v>226</v>
      </c>
      <c r="C6" s="18">
        <v>1</v>
      </c>
      <c r="D6" s="5">
        <f t="shared" si="2"/>
        <v>4</v>
      </c>
      <c r="E6" s="1">
        <f t="shared" si="1"/>
        <v>5</v>
      </c>
    </row>
    <row r="7" spans="1:5" x14ac:dyDescent="0.2">
      <c r="A7" s="17">
        <f t="shared" si="0"/>
        <v>4</v>
      </c>
      <c r="B7" s="18" t="s">
        <v>152</v>
      </c>
      <c r="C7" s="18">
        <v>1</v>
      </c>
      <c r="D7" s="5">
        <f t="shared" si="2"/>
        <v>4</v>
      </c>
      <c r="E7" s="1">
        <f t="shared" si="1"/>
        <v>6</v>
      </c>
    </row>
    <row r="8" spans="1:5" x14ac:dyDescent="0.2">
      <c r="A8" s="17">
        <f t="shared" si="0"/>
        <v>4</v>
      </c>
      <c r="B8" s="18" t="s">
        <v>143</v>
      </c>
      <c r="C8" s="18">
        <v>1</v>
      </c>
      <c r="D8" s="5">
        <f t="shared" si="2"/>
        <v>4</v>
      </c>
      <c r="E8" s="1">
        <f t="shared" si="1"/>
        <v>7</v>
      </c>
    </row>
    <row r="9" spans="1:5" x14ac:dyDescent="0.2">
      <c r="A9" s="17">
        <f t="shared" si="0"/>
        <v>4</v>
      </c>
      <c r="B9" s="18" t="s">
        <v>232</v>
      </c>
      <c r="C9" s="18">
        <v>1</v>
      </c>
      <c r="D9" s="5">
        <f t="shared" si="2"/>
        <v>4</v>
      </c>
      <c r="E9" s="1">
        <f t="shared" si="1"/>
        <v>8</v>
      </c>
    </row>
    <row r="10" spans="1:5" x14ac:dyDescent="0.2">
      <c r="A10" s="17">
        <f t="shared" si="0"/>
        <v>4</v>
      </c>
      <c r="B10" s="18" t="s">
        <v>147</v>
      </c>
      <c r="C10" s="18">
        <v>1</v>
      </c>
      <c r="D10" s="5">
        <f t="shared" si="2"/>
        <v>4</v>
      </c>
      <c r="E10" s="1">
        <f t="shared" si="1"/>
        <v>9</v>
      </c>
    </row>
    <row r="11" spans="1:5" x14ac:dyDescent="0.2">
      <c r="A11" s="17">
        <f t="shared" si="0"/>
        <v>4</v>
      </c>
      <c r="B11" s="18" t="s">
        <v>165</v>
      </c>
      <c r="C11" s="18">
        <v>1</v>
      </c>
      <c r="D11" s="5">
        <f t="shared" si="2"/>
        <v>4</v>
      </c>
      <c r="E11" s="1">
        <f t="shared" si="1"/>
        <v>10</v>
      </c>
    </row>
    <row r="12" spans="1:5" x14ac:dyDescent="0.2">
      <c r="A12" s="17">
        <f t="shared" si="0"/>
        <v>4</v>
      </c>
      <c r="B12" s="18" t="s">
        <v>195</v>
      </c>
      <c r="C12" s="18">
        <v>1</v>
      </c>
      <c r="D12" s="5">
        <f t="shared" si="2"/>
        <v>4</v>
      </c>
      <c r="E12" s="1">
        <f t="shared" si="1"/>
        <v>11</v>
      </c>
    </row>
    <row r="13" spans="1:5" x14ac:dyDescent="0.2">
      <c r="A13" s="17">
        <f t="shared" si="0"/>
        <v>4</v>
      </c>
      <c r="B13" s="18" t="s">
        <v>191</v>
      </c>
      <c r="C13" s="18">
        <v>1</v>
      </c>
      <c r="D13" s="5">
        <f t="shared" si="2"/>
        <v>4</v>
      </c>
      <c r="E13" s="1">
        <f t="shared" si="1"/>
        <v>12</v>
      </c>
    </row>
    <row r="14" spans="1:5" x14ac:dyDescent="0.2">
      <c r="A14" s="17">
        <f t="shared" si="0"/>
        <v>4</v>
      </c>
      <c r="B14" s="18" t="s">
        <v>151</v>
      </c>
      <c r="C14" s="18">
        <v>1</v>
      </c>
      <c r="D14" s="5">
        <f t="shared" si="2"/>
        <v>4</v>
      </c>
      <c r="E14" s="1">
        <f t="shared" si="1"/>
        <v>13</v>
      </c>
    </row>
    <row r="15" spans="1:5" x14ac:dyDescent="0.2">
      <c r="A15" s="17">
        <f t="shared" si="0"/>
        <v>4</v>
      </c>
      <c r="B15" s="18" t="s">
        <v>184</v>
      </c>
      <c r="C15" s="18">
        <v>1</v>
      </c>
      <c r="D15" s="5">
        <f t="shared" si="2"/>
        <v>4</v>
      </c>
      <c r="E15" s="1">
        <f t="shared" si="1"/>
        <v>14</v>
      </c>
    </row>
    <row r="16" spans="1:5" x14ac:dyDescent="0.2">
      <c r="A16" s="17">
        <f t="shared" si="0"/>
        <v>4</v>
      </c>
      <c r="B16" s="18" t="s">
        <v>257</v>
      </c>
      <c r="C16" s="18">
        <v>1</v>
      </c>
      <c r="D16" s="5">
        <f t="shared" si="2"/>
        <v>4</v>
      </c>
      <c r="E16" s="1">
        <f t="shared" si="1"/>
        <v>15</v>
      </c>
    </row>
    <row r="17" spans="1:5" x14ac:dyDescent="0.2">
      <c r="A17" s="17">
        <f t="shared" si="0"/>
        <v>4</v>
      </c>
      <c r="B17" s="18" t="s">
        <v>237</v>
      </c>
      <c r="C17" s="18">
        <v>1</v>
      </c>
      <c r="D17" s="5">
        <f t="shared" si="2"/>
        <v>4</v>
      </c>
      <c r="E17" s="1">
        <f t="shared" si="1"/>
        <v>16</v>
      </c>
    </row>
    <row r="18" spans="1:5" x14ac:dyDescent="0.2">
      <c r="A18" s="17">
        <f t="shared" si="0"/>
        <v>4</v>
      </c>
      <c r="B18" s="18" t="s">
        <v>142</v>
      </c>
      <c r="C18" s="18">
        <v>1</v>
      </c>
      <c r="D18" s="5">
        <f t="shared" si="2"/>
        <v>4</v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>
        <f t="shared" si="2"/>
        <v>18</v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18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6957</v>
      </c>
      <c r="EI3" s="18">
        <f t="shared" ref="EI3:EI14" si="4">SUM(E3+K3+Q3+W3+AC3+AI3+AO3+AU3+BA3+BG3+BM3+BS3+BY3+CE3+CK3+CQ3+CW3+DC3+DI3+DO3+DU3+EA3)</f>
        <v>604</v>
      </c>
      <c r="EJ3" s="19">
        <f t="shared" ref="EJ3:EJ14" si="5">IF(EH3=0,0,(SUM(EH3/EI3)*3))</f>
        <v>34.554635761589402</v>
      </c>
      <c r="EK3" s="20">
        <f>IF(EF3=0,0,(SUM(EH3/EF3)))</f>
        <v>434.8125</v>
      </c>
      <c r="EL3" s="20">
        <f>IF(ED3=0,0,SUM(EI3/ED3))</f>
        <v>86.285714285714292</v>
      </c>
      <c r="EM3" s="20">
        <f>IF(EF3=0,0,SUM(EI3/EF3))</f>
        <v>37.75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0.8571428571428571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5</v>
      </c>
      <c r="EF4" s="18">
        <f t="shared" si="1"/>
        <v>20</v>
      </c>
      <c r="EG4" s="18">
        <f t="shared" si="2"/>
        <v>13</v>
      </c>
      <c r="EH4" s="18">
        <f t="shared" si="3"/>
        <v>10169</v>
      </c>
      <c r="EI4" s="18">
        <f t="shared" si="4"/>
        <v>612</v>
      </c>
      <c r="EJ4" s="19">
        <f t="shared" si="5"/>
        <v>49.848039215686271</v>
      </c>
      <c r="EK4" s="20">
        <f t="shared" ref="EK4:EK14" si="9">IF(EF4=0,0,(SUM(EH4/EF4)))</f>
        <v>508.45</v>
      </c>
      <c r="EL4" s="20">
        <f t="shared" ref="EL4:EL14" si="10">IF(ED4=0,0,SUM(EI4/ED4))</f>
        <v>76.5</v>
      </c>
      <c r="EM4" s="20">
        <f t="shared" ref="EM4:EM14" si="11">IF(EF4=0,0,SUM(EI4/EF4))</f>
        <v>30.6</v>
      </c>
      <c r="EN4" s="20">
        <f t="shared" si="6"/>
        <v>27</v>
      </c>
      <c r="EO4" s="20">
        <f t="shared" si="7"/>
        <v>3.375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2</v>
      </c>
      <c r="EF5" s="18">
        <f t="shared" si="1"/>
        <v>10</v>
      </c>
      <c r="EG5" s="18">
        <f t="shared" si="2"/>
        <v>5</v>
      </c>
      <c r="EH5" s="18">
        <f t="shared" si="3"/>
        <v>4699</v>
      </c>
      <c r="EI5" s="18">
        <f t="shared" si="4"/>
        <v>314</v>
      </c>
      <c r="EJ5" s="19">
        <f t="shared" si="5"/>
        <v>44.894904458598724</v>
      </c>
      <c r="EK5" s="20">
        <f t="shared" si="9"/>
        <v>469.9</v>
      </c>
      <c r="EL5" s="20">
        <f t="shared" si="10"/>
        <v>78.5</v>
      </c>
      <c r="EM5" s="20">
        <f t="shared" si="11"/>
        <v>31.4</v>
      </c>
      <c r="EN5" s="20">
        <f t="shared" si="6"/>
        <v>9</v>
      </c>
      <c r="EO5" s="20">
        <f t="shared" si="7"/>
        <v>2.25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3</v>
      </c>
      <c r="EF6" s="18">
        <f t="shared" si="1"/>
        <v>20</v>
      </c>
      <c r="EG6" s="18">
        <f t="shared" si="2"/>
        <v>9</v>
      </c>
      <c r="EH6" s="18">
        <f t="shared" si="3"/>
        <v>9378</v>
      </c>
      <c r="EI6" s="18">
        <f t="shared" si="4"/>
        <v>651</v>
      </c>
      <c r="EJ6" s="19">
        <f t="shared" si="5"/>
        <v>43.216589861751146</v>
      </c>
      <c r="EK6" s="20">
        <f t="shared" si="9"/>
        <v>468.9</v>
      </c>
      <c r="EL6" s="20">
        <f t="shared" si="10"/>
        <v>81.375</v>
      </c>
      <c r="EM6" s="20">
        <f t="shared" si="11"/>
        <v>32.549999999999997</v>
      </c>
      <c r="EN6" s="20">
        <f t="shared" si="6"/>
        <v>15</v>
      </c>
      <c r="EO6" s="20">
        <f t="shared" si="7"/>
        <v>1.875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6</v>
      </c>
      <c r="EF7" s="18">
        <f t="shared" si="1"/>
        <v>18</v>
      </c>
      <c r="EG7" s="18">
        <f t="shared" si="2"/>
        <v>13</v>
      </c>
      <c r="EH7" s="18">
        <f t="shared" si="3"/>
        <v>8917</v>
      </c>
      <c r="EI7" s="18">
        <f t="shared" si="4"/>
        <v>475</v>
      </c>
      <c r="EJ7" s="19">
        <f t="shared" si="5"/>
        <v>56.317894736842106</v>
      </c>
      <c r="EK7" s="20">
        <f t="shared" si="9"/>
        <v>495.38888888888891</v>
      </c>
      <c r="EL7" s="20">
        <f t="shared" si="10"/>
        <v>59.375</v>
      </c>
      <c r="EM7" s="20">
        <f t="shared" si="11"/>
        <v>26.388888888888889</v>
      </c>
      <c r="EN7" s="20">
        <f t="shared" si="6"/>
        <v>18</v>
      </c>
      <c r="EO7" s="20">
        <f t="shared" si="7"/>
        <v>2.25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6</v>
      </c>
      <c r="EF8" s="18">
        <f t="shared" si="1"/>
        <v>16</v>
      </c>
      <c r="EG8" s="18">
        <f t="shared" si="2"/>
        <v>12</v>
      </c>
      <c r="EH8" s="18">
        <f t="shared" si="3"/>
        <v>7487</v>
      </c>
      <c r="EI8" s="18">
        <f t="shared" si="4"/>
        <v>418</v>
      </c>
      <c r="EJ8" s="19">
        <f t="shared" si="5"/>
        <v>53.734449760765557</v>
      </c>
      <c r="EK8" s="20">
        <f t="shared" si="9"/>
        <v>467.9375</v>
      </c>
      <c r="EL8" s="20">
        <f t="shared" si="10"/>
        <v>59.714285714285715</v>
      </c>
      <c r="EM8" s="20">
        <f t="shared" si="11"/>
        <v>26.125</v>
      </c>
      <c r="EN8" s="20">
        <f t="shared" si="6"/>
        <v>20</v>
      </c>
      <c r="EO8" s="20">
        <f t="shared" si="7"/>
        <v>2.8571428571428572</v>
      </c>
      <c r="EP8" s="18">
        <f t="shared" si="12"/>
        <v>0</v>
      </c>
    </row>
    <row r="9" spans="1:146" x14ac:dyDescent="0.2">
      <c r="A9" s="37" t="s">
        <v>287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3</v>
      </c>
      <c r="EF9" s="18">
        <f t="shared" si="1"/>
        <v>14</v>
      </c>
      <c r="EG9" s="18">
        <f t="shared" si="2"/>
        <v>7</v>
      </c>
      <c r="EH9" s="18">
        <f t="shared" si="3"/>
        <v>6512</v>
      </c>
      <c r="EI9" s="18">
        <f t="shared" si="4"/>
        <v>476</v>
      </c>
      <c r="EJ9" s="19">
        <f t="shared" si="5"/>
        <v>41.042016806722685</v>
      </c>
      <c r="EK9" s="20">
        <f t="shared" si="9"/>
        <v>465.14285714285717</v>
      </c>
      <c r="EL9" s="20">
        <f t="shared" si="10"/>
        <v>79.333333333333329</v>
      </c>
      <c r="EM9" s="20">
        <f t="shared" si="11"/>
        <v>34</v>
      </c>
      <c r="EN9" s="20">
        <f t="shared" si="6"/>
        <v>8</v>
      </c>
      <c r="EO9" s="20">
        <f t="shared" si="7"/>
        <v>1.3333333333333333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8694</v>
      </c>
      <c r="EI3" s="18">
        <f t="shared" ref="EI3:EI14" si="4">SUM(E3+K3+Q3+W3+AC3+AI3+AO3+AU3+BA3+BG3+BM3+BS3+BY3+CE3+CK3+CQ3+CW3+DC3+DI3+DO3+DU3+EA3)</f>
        <v>499</v>
      </c>
      <c r="EJ3" s="19">
        <f t="shared" ref="EJ3:EJ14" si="5">IF(EH3=0,0,(SUM(EH3/EI3)*3))</f>
        <v>52.268537074148298</v>
      </c>
      <c r="EK3" s="20">
        <f>IF(EF3=0,0,(SUM(EH3/EF3)))</f>
        <v>457.57894736842104</v>
      </c>
      <c r="EL3" s="20">
        <f>IF(ED3=0,0,SUM(EI3/ED3))</f>
        <v>62.375</v>
      </c>
      <c r="EM3" s="20">
        <f>IF(EF3=0,0,SUM(EI3/EF3))</f>
        <v>26.263157894736842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2.375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6</v>
      </c>
      <c r="EF4" s="18">
        <f t="shared" si="1"/>
        <v>15</v>
      </c>
      <c r="EG4" s="18">
        <f t="shared" si="2"/>
        <v>12</v>
      </c>
      <c r="EH4" s="18">
        <f t="shared" si="3"/>
        <v>7221</v>
      </c>
      <c r="EI4" s="18">
        <f t="shared" si="4"/>
        <v>353</v>
      </c>
      <c r="EJ4" s="19">
        <f t="shared" si="5"/>
        <v>61.368271954674228</v>
      </c>
      <c r="EK4" s="20">
        <f t="shared" ref="EK4:EK14" si="9">IF(EF4=0,0,(SUM(EH4/EF4)))</f>
        <v>481.4</v>
      </c>
      <c r="EL4" s="20">
        <f t="shared" ref="EL4:EL14" si="10">IF(ED4=0,0,SUM(EI4/ED4))</f>
        <v>50.428571428571431</v>
      </c>
      <c r="EM4" s="20">
        <f t="shared" ref="EM4:EM14" si="11">IF(EF4=0,0,SUM(EI4/EF4))</f>
        <v>23.533333333333335</v>
      </c>
      <c r="EN4" s="20">
        <f t="shared" si="6"/>
        <v>29</v>
      </c>
      <c r="EO4" s="20">
        <f t="shared" si="7"/>
        <v>4.1428571428571432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7</v>
      </c>
      <c r="EF5" s="18">
        <f t="shared" si="1"/>
        <v>17</v>
      </c>
      <c r="EG5" s="18">
        <f t="shared" si="2"/>
        <v>15</v>
      </c>
      <c r="EH5" s="18">
        <f t="shared" si="3"/>
        <v>8362</v>
      </c>
      <c r="EI5" s="18">
        <f t="shared" si="4"/>
        <v>412</v>
      </c>
      <c r="EJ5" s="19">
        <f t="shared" si="5"/>
        <v>60.888349514563103</v>
      </c>
      <c r="EK5" s="20">
        <f t="shared" si="9"/>
        <v>491.88235294117646</v>
      </c>
      <c r="EL5" s="20">
        <f t="shared" si="10"/>
        <v>51.5</v>
      </c>
      <c r="EM5" s="20">
        <f t="shared" si="11"/>
        <v>24.235294117647058</v>
      </c>
      <c r="EN5" s="20">
        <f t="shared" si="6"/>
        <v>29</v>
      </c>
      <c r="EO5" s="20">
        <f t="shared" si="7"/>
        <v>3.625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6</v>
      </c>
      <c r="EF6" s="18">
        <f t="shared" si="1"/>
        <v>19</v>
      </c>
      <c r="EG6" s="18">
        <f t="shared" si="2"/>
        <v>13</v>
      </c>
      <c r="EH6" s="18">
        <f t="shared" si="3"/>
        <v>9366</v>
      </c>
      <c r="EI6" s="18">
        <f t="shared" si="4"/>
        <v>516</v>
      </c>
      <c r="EJ6" s="19">
        <f t="shared" si="5"/>
        <v>54.453488372093027</v>
      </c>
      <c r="EK6" s="20">
        <f t="shared" si="9"/>
        <v>492.94736842105266</v>
      </c>
      <c r="EL6" s="20">
        <f t="shared" si="10"/>
        <v>64.5</v>
      </c>
      <c r="EM6" s="20">
        <f t="shared" si="11"/>
        <v>27.157894736842106</v>
      </c>
      <c r="EN6" s="20">
        <f t="shared" si="6"/>
        <v>24</v>
      </c>
      <c r="EO6" s="20">
        <f t="shared" si="7"/>
        <v>3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9</v>
      </c>
      <c r="EG7" s="18">
        <f t="shared" si="2"/>
        <v>4</v>
      </c>
      <c r="EH7" s="18">
        <f t="shared" si="3"/>
        <v>4207</v>
      </c>
      <c r="EI7" s="18">
        <f t="shared" si="4"/>
        <v>305</v>
      </c>
      <c r="EJ7" s="19">
        <f t="shared" si="5"/>
        <v>41.380327868852461</v>
      </c>
      <c r="EK7" s="20">
        <f t="shared" si="9"/>
        <v>467.44444444444446</v>
      </c>
      <c r="EL7" s="20">
        <f t="shared" si="10"/>
        <v>76.25</v>
      </c>
      <c r="EM7" s="20">
        <f t="shared" si="11"/>
        <v>33.888888888888886</v>
      </c>
      <c r="EN7" s="20">
        <f t="shared" si="6"/>
        <v>7</v>
      </c>
      <c r="EO7" s="20">
        <f t="shared" si="7"/>
        <v>1.75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7</v>
      </c>
      <c r="EF8" s="18">
        <f t="shared" si="1"/>
        <v>16</v>
      </c>
      <c r="EG8" s="18">
        <f t="shared" si="2"/>
        <v>14</v>
      </c>
      <c r="EH8" s="18">
        <f t="shared" si="3"/>
        <v>7996</v>
      </c>
      <c r="EI8" s="18">
        <f t="shared" si="4"/>
        <v>377</v>
      </c>
      <c r="EJ8" s="19">
        <f t="shared" si="5"/>
        <v>63.628647214854112</v>
      </c>
      <c r="EK8" s="20">
        <f t="shared" si="9"/>
        <v>499.75</v>
      </c>
      <c r="EL8" s="20">
        <f t="shared" si="10"/>
        <v>47.125</v>
      </c>
      <c r="EM8" s="20">
        <f t="shared" si="11"/>
        <v>23.5625</v>
      </c>
      <c r="EN8" s="20">
        <f t="shared" si="6"/>
        <v>39</v>
      </c>
      <c r="EO8" s="20">
        <f t="shared" si="7"/>
        <v>4.875</v>
      </c>
      <c r="EP8" s="18">
        <f t="shared" si="12"/>
        <v>2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3</v>
      </c>
      <c r="EF9" s="18">
        <f t="shared" si="1"/>
        <v>13</v>
      </c>
      <c r="EG9" s="18">
        <f t="shared" si="2"/>
        <v>7</v>
      </c>
      <c r="EH9" s="18">
        <f t="shared" si="3"/>
        <v>6083</v>
      </c>
      <c r="EI9" s="18">
        <f t="shared" si="4"/>
        <v>406</v>
      </c>
      <c r="EJ9" s="19">
        <f t="shared" si="5"/>
        <v>44.948275862068968</v>
      </c>
      <c r="EK9" s="20">
        <f t="shared" si="9"/>
        <v>467.92307692307691</v>
      </c>
      <c r="EL9" s="20">
        <f t="shared" si="10"/>
        <v>81.2</v>
      </c>
      <c r="EM9" s="20">
        <f t="shared" si="11"/>
        <v>31.23076923076923</v>
      </c>
      <c r="EN9" s="20">
        <f t="shared" si="6"/>
        <v>10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U1" activePane="topRight" state="frozen"/>
      <selection pane="topRight" activeCell="AV64" sqref="AV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11</v>
      </c>
      <c r="EH3" s="18">
        <f t="shared" ref="EH3:EH14" si="3">SUM(B3+H3+N3+T3+Z3+AF3+AL3+AR3+AX3+BD3+BJ3+BP3+BV3+CB3+CH3+CN3+CT3+CZ3+DF3+DL3+DR3+DX3)</f>
        <v>9022</v>
      </c>
      <c r="EI3" s="18">
        <f t="shared" ref="EI3:EI14" si="4">SUM(E3+K3+Q3+W3+AC3+AI3+AO3+AU3+BA3+BG3+BM3+BS3+BY3+CE3+CK3+CQ3+CW3+DC3+DI3+DO3+DU3+EA3)</f>
        <v>533</v>
      </c>
      <c r="EJ3" s="19">
        <f t="shared" ref="EJ3:EJ14" si="5">IF(EH3=0,0,(SUM(EH3/EI3)*3))</f>
        <v>50.780487804878049</v>
      </c>
      <c r="EK3" s="20">
        <f>IF(EF3=0,0,(SUM(EH3/EF3)))</f>
        <v>474.84210526315792</v>
      </c>
      <c r="EL3" s="20">
        <f>IF(ED3=0,0,SUM(EI3/ED3))</f>
        <v>66.625</v>
      </c>
      <c r="EM3" s="20">
        <f>IF(EF3=0,0,SUM(EI3/EF3))</f>
        <v>28.05263157894737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2.375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6</v>
      </c>
      <c r="EF4" s="18">
        <f t="shared" si="1"/>
        <v>20</v>
      </c>
      <c r="EG4" s="18">
        <f t="shared" si="2"/>
        <v>13</v>
      </c>
      <c r="EH4" s="18">
        <f t="shared" si="3"/>
        <v>9384</v>
      </c>
      <c r="EI4" s="18">
        <f t="shared" si="4"/>
        <v>587</v>
      </c>
      <c r="EJ4" s="19">
        <f t="shared" si="5"/>
        <v>47.959114139693355</v>
      </c>
      <c r="EK4" s="20">
        <f t="shared" ref="EK4:EK14" si="9">IF(EF4=0,0,(SUM(EH4/EF4)))</f>
        <v>469.2</v>
      </c>
      <c r="EL4" s="20">
        <f t="shared" ref="EL4:EL14" si="10">IF(ED4=0,0,SUM(EI4/ED4))</f>
        <v>73.375</v>
      </c>
      <c r="EM4" s="20">
        <f t="shared" ref="EM4:EM14" si="11">IF(EF4=0,0,SUM(EI4/EF4))</f>
        <v>29.35</v>
      </c>
      <c r="EN4" s="20">
        <f t="shared" si="6"/>
        <v>17</v>
      </c>
      <c r="EO4" s="20">
        <f t="shared" si="7"/>
        <v>2.125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7</v>
      </c>
      <c r="EF5" s="18">
        <f t="shared" si="1"/>
        <v>22</v>
      </c>
      <c r="EG5" s="18">
        <f t="shared" si="2"/>
        <v>14</v>
      </c>
      <c r="EH5" s="18">
        <f t="shared" si="3"/>
        <v>10723</v>
      </c>
      <c r="EI5" s="18">
        <f t="shared" si="4"/>
        <v>645</v>
      </c>
      <c r="EJ5" s="19">
        <f t="shared" si="5"/>
        <v>49.874418604651169</v>
      </c>
      <c r="EK5" s="20">
        <f t="shared" si="9"/>
        <v>487.40909090909093</v>
      </c>
      <c r="EL5" s="20">
        <f t="shared" si="10"/>
        <v>80.625</v>
      </c>
      <c r="EM5" s="20">
        <f t="shared" si="11"/>
        <v>29.318181818181817</v>
      </c>
      <c r="EN5" s="20">
        <f t="shared" si="6"/>
        <v>21</v>
      </c>
      <c r="EO5" s="20">
        <f t="shared" si="7"/>
        <v>2.625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4</v>
      </c>
      <c r="EF6" s="18">
        <f t="shared" si="1"/>
        <v>19</v>
      </c>
      <c r="EG6" s="18">
        <f t="shared" si="2"/>
        <v>9</v>
      </c>
      <c r="EH6" s="18">
        <f t="shared" si="3"/>
        <v>9013</v>
      </c>
      <c r="EI6" s="18">
        <f t="shared" si="4"/>
        <v>541</v>
      </c>
      <c r="EJ6" s="19">
        <f t="shared" si="5"/>
        <v>49.979667282809615</v>
      </c>
      <c r="EK6" s="20">
        <f t="shared" si="9"/>
        <v>474.36842105263156</v>
      </c>
      <c r="EL6" s="20">
        <f t="shared" si="10"/>
        <v>67.625</v>
      </c>
      <c r="EM6" s="20">
        <f t="shared" si="11"/>
        <v>28.473684210526315</v>
      </c>
      <c r="EN6" s="20">
        <f t="shared" si="6"/>
        <v>22</v>
      </c>
      <c r="EO6" s="20">
        <f t="shared" si="7"/>
        <v>2.75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1</v>
      </c>
      <c r="EF7" s="18">
        <f t="shared" si="1"/>
        <v>9</v>
      </c>
      <c r="EG7" s="18">
        <f t="shared" si="2"/>
        <v>3</v>
      </c>
      <c r="EH7" s="18">
        <f t="shared" si="3"/>
        <v>3522</v>
      </c>
      <c r="EI7" s="18">
        <f t="shared" si="4"/>
        <v>249</v>
      </c>
      <c r="EJ7" s="19">
        <f t="shared" si="5"/>
        <v>42.433734939759034</v>
      </c>
      <c r="EK7" s="20">
        <f t="shared" si="9"/>
        <v>391.33333333333331</v>
      </c>
      <c r="EL7" s="20">
        <f t="shared" si="10"/>
        <v>62.25</v>
      </c>
      <c r="EM7" s="20">
        <f t="shared" si="11"/>
        <v>27.666666666666668</v>
      </c>
      <c r="EN7" s="20">
        <f t="shared" si="6"/>
        <v>5</v>
      </c>
      <c r="EO7" s="20">
        <f t="shared" si="7"/>
        <v>1.25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5</v>
      </c>
      <c r="EF8" s="18">
        <f t="shared" si="1"/>
        <v>17</v>
      </c>
      <c r="EG8" s="18">
        <f t="shared" si="2"/>
        <v>11</v>
      </c>
      <c r="EH8" s="18">
        <f t="shared" si="3"/>
        <v>8330</v>
      </c>
      <c r="EI8" s="18">
        <f t="shared" si="4"/>
        <v>432</v>
      </c>
      <c r="EJ8" s="19">
        <f t="shared" si="5"/>
        <v>57.847222222222229</v>
      </c>
      <c r="EK8" s="20">
        <f t="shared" si="9"/>
        <v>490</v>
      </c>
      <c r="EL8" s="20">
        <f t="shared" si="10"/>
        <v>61.714285714285715</v>
      </c>
      <c r="EM8" s="20">
        <f t="shared" si="11"/>
        <v>25.411764705882351</v>
      </c>
      <c r="EN8" s="20">
        <f t="shared" si="6"/>
        <v>21</v>
      </c>
      <c r="EO8" s="20">
        <f t="shared" si="7"/>
        <v>3</v>
      </c>
      <c r="EP8" s="18">
        <f t="shared" si="12"/>
        <v>1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8552</v>
      </c>
      <c r="EI3" s="18">
        <f t="shared" ref="EI3:EI14" si="4">SUM(E3+K3+Q3+W3+AC3+AI3+AO3+AU3+BA3+BG3+BM3+BS3+BY3+CE3+CK3+CQ3+CW3+DC3+DI3+DO3+DU3+EA3)</f>
        <v>499</v>
      </c>
      <c r="EJ3" s="19">
        <f t="shared" ref="EJ3:EJ14" si="5">IF(EH3=0,0,(SUM(EH3/EI3)*3))</f>
        <v>51.414829659318642</v>
      </c>
      <c r="EK3" s="20">
        <f>IF(EF3=0,0,(SUM(EH3/EF3)))</f>
        <v>450.10526315789474</v>
      </c>
      <c r="EL3" s="20">
        <f>IF(ED3=0,0,SUM(EI3/ED3))</f>
        <v>62.375</v>
      </c>
      <c r="EM3" s="20">
        <f>IF(EF3=0,0,SUM(EI3/EF3))</f>
        <v>26.263157894736842</v>
      </c>
      <c r="EN3" s="20">
        <f t="shared" ref="EN3:EN14" si="6">SUM(F3+L3+R3+X3+AD3+AJ3+AP3+AV3+BB3+BH3+BN3+BT3+BZ3+CF3+CL3+CR3+CX3+DD3+DJ3+DP3+DV3+EB3)</f>
        <v>16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7</v>
      </c>
      <c r="EF4" s="18">
        <f t="shared" si="1"/>
        <v>18</v>
      </c>
      <c r="EG4" s="18">
        <f t="shared" si="2"/>
        <v>14</v>
      </c>
      <c r="EH4" s="18">
        <f t="shared" si="3"/>
        <v>8955</v>
      </c>
      <c r="EI4" s="18">
        <f t="shared" si="4"/>
        <v>476</v>
      </c>
      <c r="EJ4" s="19">
        <f t="shared" si="5"/>
        <v>56.439075630252105</v>
      </c>
      <c r="EK4" s="20">
        <f t="shared" ref="EK4:EK14" si="9">IF(EF4=0,0,(SUM(EH4/EF4)))</f>
        <v>497.5</v>
      </c>
      <c r="EL4" s="20">
        <f t="shared" ref="EL4:EL14" si="10">IF(ED4=0,0,SUM(EI4/ED4))</f>
        <v>59.5</v>
      </c>
      <c r="EM4" s="20">
        <f t="shared" ref="EM4:EM14" si="11">IF(EF4=0,0,SUM(EI4/EF4))</f>
        <v>26.444444444444443</v>
      </c>
      <c r="EN4" s="20">
        <f t="shared" si="6"/>
        <v>28</v>
      </c>
      <c r="EO4" s="20">
        <f t="shared" si="7"/>
        <v>3.5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104</v>
      </c>
      <c r="EG5" s="18">
        <f t="shared" si="2"/>
        <v>9</v>
      </c>
      <c r="EH5" s="18">
        <f t="shared" si="3"/>
        <v>9147</v>
      </c>
      <c r="EI5" s="18">
        <f t="shared" si="4"/>
        <v>681</v>
      </c>
      <c r="EJ5" s="19">
        <f t="shared" si="5"/>
        <v>40.295154185022028</v>
      </c>
      <c r="EK5" s="20">
        <f t="shared" si="9"/>
        <v>87.95192307692308</v>
      </c>
      <c r="EL5" s="20">
        <f t="shared" si="10"/>
        <v>85.125</v>
      </c>
      <c r="EM5" s="20">
        <f t="shared" si="11"/>
        <v>6.5480769230769234</v>
      </c>
      <c r="EN5" s="20">
        <f t="shared" si="6"/>
        <v>11</v>
      </c>
      <c r="EO5" s="20">
        <f t="shared" si="7"/>
        <v>1.375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2</v>
      </c>
      <c r="EF6" s="18">
        <f t="shared" si="1"/>
        <v>9</v>
      </c>
      <c r="EG6" s="18">
        <f t="shared" si="2"/>
        <v>5</v>
      </c>
      <c r="EH6" s="18">
        <f t="shared" si="3"/>
        <v>4159</v>
      </c>
      <c r="EI6" s="18">
        <f t="shared" si="4"/>
        <v>235</v>
      </c>
      <c r="EJ6" s="19">
        <f t="shared" si="5"/>
        <v>53.0936170212766</v>
      </c>
      <c r="EK6" s="20">
        <f t="shared" si="9"/>
        <v>462.11111111111109</v>
      </c>
      <c r="EL6" s="20">
        <f t="shared" si="10"/>
        <v>58.75</v>
      </c>
      <c r="EM6" s="20">
        <f t="shared" si="11"/>
        <v>26.111111111111111</v>
      </c>
      <c r="EN6" s="20">
        <f t="shared" si="6"/>
        <v>11</v>
      </c>
      <c r="EO6" s="20">
        <f t="shared" si="7"/>
        <v>2.75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1</v>
      </c>
      <c r="EF8" s="18">
        <f t="shared" si="1"/>
        <v>10</v>
      </c>
      <c r="EG8" s="18">
        <f t="shared" si="2"/>
        <v>4</v>
      </c>
      <c r="EH8" s="18">
        <f t="shared" si="3"/>
        <v>4783</v>
      </c>
      <c r="EI8" s="18">
        <f t="shared" si="4"/>
        <v>318</v>
      </c>
      <c r="EJ8" s="19">
        <f t="shared" si="5"/>
        <v>45.122641509433961</v>
      </c>
      <c r="EK8" s="20">
        <f t="shared" si="9"/>
        <v>478.3</v>
      </c>
      <c r="EL8" s="20">
        <f t="shared" si="10"/>
        <v>79.5</v>
      </c>
      <c r="EM8" s="20">
        <f t="shared" si="11"/>
        <v>31.8</v>
      </c>
      <c r="EN8" s="20">
        <f t="shared" si="6"/>
        <v>7</v>
      </c>
      <c r="EO8" s="20">
        <f t="shared" si="7"/>
        <v>1.75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2</v>
      </c>
      <c r="EF11" s="18">
        <f t="shared" si="1"/>
        <v>6</v>
      </c>
      <c r="EG11" s="18">
        <f t="shared" si="2"/>
        <v>4</v>
      </c>
      <c r="EH11" s="18">
        <f t="shared" si="3"/>
        <v>2889</v>
      </c>
      <c r="EI11" s="18">
        <f t="shared" si="4"/>
        <v>210</v>
      </c>
      <c r="EJ11" s="19">
        <f t="shared" si="5"/>
        <v>41.271428571428572</v>
      </c>
      <c r="EK11" s="20">
        <f t="shared" si="9"/>
        <v>481.5</v>
      </c>
      <c r="EL11" s="20">
        <f t="shared" si="10"/>
        <v>70</v>
      </c>
      <c r="EM11" s="20">
        <f t="shared" si="11"/>
        <v>35</v>
      </c>
      <c r="EN11" s="20">
        <f t="shared" si="6"/>
        <v>5</v>
      </c>
      <c r="EO11" s="20">
        <f t="shared" si="7"/>
        <v>1.6666666666666667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M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5857</v>
      </c>
      <c r="EI3" s="18">
        <f t="shared" ref="EI3:EI14" si="4">SUM(E3+K3+Q3+W3+AC3+AI3+AO3+AU3+BA3+BG3+BM3+BS3+BY3+CE3+CK3+CQ3+CW3+DC3+DI3+DO3+DU3+EA3)</f>
        <v>251</v>
      </c>
      <c r="EJ3" s="19">
        <f t="shared" ref="EJ3:EJ14" si="5">IF(EH3=0,0,(SUM(EH3/EI3)*3))</f>
        <v>70.003984063745023</v>
      </c>
      <c r="EK3" s="20">
        <f>IF(EF3=0,0,(SUM(EH3/EF3)))</f>
        <v>488.08333333333331</v>
      </c>
      <c r="EL3" s="20">
        <f>IF(ED3=0,0,SUM(EI3/ED3))</f>
        <v>41.833333333333336</v>
      </c>
      <c r="EM3" s="20">
        <f>IF(EF3=0,0,SUM(EI3/EF3))</f>
        <v>20.916666666666668</v>
      </c>
      <c r="EN3" s="20">
        <f t="shared" ref="EN3:EN14" si="6">SUM(F3+L3+R3+X3+AD3+AJ3+AP3+AV3+BB3+BH3+BN3+BT3+BZ3+CF3+CL3+CR3+CX3+DD3+DJ3+DP3+DV3+EB3)</f>
        <v>27</v>
      </c>
      <c r="EO3" s="20">
        <f t="shared" ref="EO3:EO14" si="7">IF(ED3=0,0,(SUM(EN3/ED3)))</f>
        <v>4.5</v>
      </c>
      <c r="EP3" s="18">
        <f>SUM(G3+M3+S3+Y3+AE3+AK3+AQ3+AW3+BC3+BI3+BO3+BU3+CA3+CG3+CM3+CS3+CY3+DE3+DK3+DQ3+DW3+EC3)</f>
        <v>3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6</v>
      </c>
      <c r="EF4" s="18">
        <f t="shared" si="1"/>
        <v>17</v>
      </c>
      <c r="EG4" s="18">
        <f t="shared" si="2"/>
        <v>13</v>
      </c>
      <c r="EH4" s="18">
        <f t="shared" si="3"/>
        <v>8245</v>
      </c>
      <c r="EI4" s="18">
        <f t="shared" si="4"/>
        <v>425</v>
      </c>
      <c r="EJ4" s="19">
        <f t="shared" si="5"/>
        <v>58.199999999999996</v>
      </c>
      <c r="EK4" s="20">
        <f t="shared" ref="EK4:EK14" si="9">IF(EF4=0,0,(SUM(EH4/EF4)))</f>
        <v>485</v>
      </c>
      <c r="EL4" s="20">
        <f t="shared" ref="EL4:EL14" si="10">IF(ED4=0,0,SUM(EI4/ED4))</f>
        <v>60.714285714285715</v>
      </c>
      <c r="EM4" s="20">
        <f t="shared" ref="EM4:EM14" si="11">IF(EF4=0,0,SUM(EI4/EF4))</f>
        <v>25</v>
      </c>
      <c r="EN4" s="20">
        <f t="shared" si="6"/>
        <v>29</v>
      </c>
      <c r="EO4" s="20">
        <f t="shared" si="7"/>
        <v>4.1428571428571432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13</v>
      </c>
      <c r="EG6" s="18">
        <f t="shared" si="2"/>
        <v>4</v>
      </c>
      <c r="EH6" s="18">
        <f t="shared" si="3"/>
        <v>6051</v>
      </c>
      <c r="EI6" s="18">
        <f t="shared" si="4"/>
        <v>382</v>
      </c>
      <c r="EJ6" s="19">
        <f t="shared" si="5"/>
        <v>47.52094240837696</v>
      </c>
      <c r="EK6" s="20">
        <f t="shared" si="9"/>
        <v>465.46153846153845</v>
      </c>
      <c r="EL6" s="20">
        <f t="shared" si="10"/>
        <v>63.666666666666664</v>
      </c>
      <c r="EM6" s="20">
        <f t="shared" si="11"/>
        <v>29.384615384615383</v>
      </c>
      <c r="EN6" s="20">
        <f t="shared" si="6"/>
        <v>11</v>
      </c>
      <c r="EO6" s="20">
        <f t="shared" si="7"/>
        <v>1.8333333333333333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3</v>
      </c>
      <c r="EF7" s="18">
        <f t="shared" si="1"/>
        <v>14</v>
      </c>
      <c r="EG7" s="18">
        <f t="shared" si="2"/>
        <v>7</v>
      </c>
      <c r="EH7" s="18">
        <f t="shared" si="3"/>
        <v>6715</v>
      </c>
      <c r="EI7" s="18">
        <f t="shared" si="4"/>
        <v>548</v>
      </c>
      <c r="EJ7" s="19">
        <f t="shared" si="5"/>
        <v>36.760948905109487</v>
      </c>
      <c r="EK7" s="20">
        <f t="shared" si="9"/>
        <v>479.64285714285717</v>
      </c>
      <c r="EL7" s="20">
        <f t="shared" si="10"/>
        <v>109.6</v>
      </c>
      <c r="EM7" s="20">
        <f t="shared" si="11"/>
        <v>39.142857142857146</v>
      </c>
      <c r="EN7" s="20">
        <f t="shared" si="6"/>
        <v>6</v>
      </c>
      <c r="EO7" s="20">
        <f t="shared" si="7"/>
        <v>1.2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4</v>
      </c>
      <c r="EF8" s="18">
        <f t="shared" si="1"/>
        <v>14</v>
      </c>
      <c r="EG8" s="18">
        <f t="shared" si="2"/>
        <v>8</v>
      </c>
      <c r="EH8" s="18">
        <f t="shared" si="3"/>
        <v>6281</v>
      </c>
      <c r="EI8" s="18">
        <f t="shared" si="4"/>
        <v>342</v>
      </c>
      <c r="EJ8" s="19">
        <f t="shared" si="5"/>
        <v>55.096491228070178</v>
      </c>
      <c r="EK8" s="20">
        <f t="shared" si="9"/>
        <v>448.64285714285717</v>
      </c>
      <c r="EL8" s="20">
        <f t="shared" si="10"/>
        <v>48.857142857142854</v>
      </c>
      <c r="EM8" s="20">
        <f t="shared" si="11"/>
        <v>24.428571428571427</v>
      </c>
      <c r="EN8" s="20">
        <f t="shared" si="6"/>
        <v>14</v>
      </c>
      <c r="EO8" s="20">
        <f t="shared" si="7"/>
        <v>2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5</v>
      </c>
      <c r="EF9" s="18">
        <f t="shared" si="1"/>
        <v>16</v>
      </c>
      <c r="EG9" s="18">
        <f t="shared" si="2"/>
        <v>11</v>
      </c>
      <c r="EH9" s="18">
        <f t="shared" si="3"/>
        <v>7731</v>
      </c>
      <c r="EI9" s="18">
        <f t="shared" si="4"/>
        <v>464</v>
      </c>
      <c r="EJ9" s="19">
        <f t="shared" si="5"/>
        <v>49.984913793103452</v>
      </c>
      <c r="EK9" s="20">
        <f t="shared" si="9"/>
        <v>483.1875</v>
      </c>
      <c r="EL9" s="20">
        <f t="shared" si="10"/>
        <v>77.333333333333329</v>
      </c>
      <c r="EM9" s="20">
        <f t="shared" si="11"/>
        <v>29</v>
      </c>
      <c r="EN9" s="20">
        <f t="shared" si="6"/>
        <v>18</v>
      </c>
      <c r="EO9" s="20">
        <f t="shared" si="7"/>
        <v>3</v>
      </c>
      <c r="EP9" s="18">
        <f t="shared" si="12"/>
        <v>0</v>
      </c>
    </row>
    <row r="10" spans="1:146" x14ac:dyDescent="0.2">
      <c r="A10" s="37" t="s">
        <v>259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9117</v>
      </c>
      <c r="EI3" s="18">
        <f t="shared" ref="EI3:EI14" si="4">SUM(E3+K3+Q3+W3+AC3+AI3+AO3+AU3+BA3+BG3+BM3+BS3+BY3+CE3+CK3+CQ3+CW3+DC3+DI3+DO3+DU3+EA3)</f>
        <v>553</v>
      </c>
      <c r="EJ3" s="19">
        <f t="shared" ref="EJ3:EJ14" si="5">IF(EH3=0,0,(SUM(EH3/EI3)*3))</f>
        <v>49.459312839059677</v>
      </c>
      <c r="EK3" s="20">
        <f>IF(EF3=0,0,(SUM(EH3/EF3)))</f>
        <v>479.84210526315792</v>
      </c>
      <c r="EL3" s="20">
        <f>IF(ED3=0,0,SUM(EI3/ED3))</f>
        <v>69.125</v>
      </c>
      <c r="EM3" s="20">
        <f>IF(EF3=0,0,SUM(EI3/EF3))</f>
        <v>29.105263157894736</v>
      </c>
      <c r="EN3" s="20">
        <f t="shared" ref="EN3:EN14" si="6">SUM(F3+L3+R3+X3+AD3+AJ3+AP3+AV3+BB3+BH3+BN3+BT3+BZ3+CF3+CL3+CR3+CX3+DD3+DJ3+DP3+DV3+EB3)</f>
        <v>24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3</v>
      </c>
      <c r="EF4" s="18">
        <f t="shared" si="1"/>
        <v>11</v>
      </c>
      <c r="EG4" s="18">
        <f t="shared" si="2"/>
        <v>6</v>
      </c>
      <c r="EH4" s="18">
        <f t="shared" si="3"/>
        <v>4989</v>
      </c>
      <c r="EI4" s="18">
        <f t="shared" si="4"/>
        <v>340</v>
      </c>
      <c r="EJ4" s="19">
        <f t="shared" si="5"/>
        <v>44.02058823529412</v>
      </c>
      <c r="EK4" s="20">
        <f t="shared" ref="EK4:EK14" si="9">IF(EF4=0,0,(SUM(EH4/EF4)))</f>
        <v>453.54545454545456</v>
      </c>
      <c r="EL4" s="20">
        <f t="shared" ref="EL4:EL14" si="10">IF(ED4=0,0,SUM(EI4/ED4))</f>
        <v>68</v>
      </c>
      <c r="EM4" s="20">
        <f t="shared" ref="EM4:EM14" si="11">IF(EF4=0,0,SUM(EI4/EF4))</f>
        <v>30.90909090909091</v>
      </c>
      <c r="EN4" s="20">
        <f t="shared" si="6"/>
        <v>6</v>
      </c>
      <c r="EO4" s="20">
        <f t="shared" si="7"/>
        <v>1.2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22</v>
      </c>
      <c r="EG5" s="18">
        <f t="shared" si="2"/>
        <v>9</v>
      </c>
      <c r="EH5" s="18">
        <f t="shared" si="3"/>
        <v>10060</v>
      </c>
      <c r="EI5" s="18">
        <f t="shared" si="4"/>
        <v>725</v>
      </c>
      <c r="EJ5" s="19">
        <f t="shared" si="5"/>
        <v>41.627586206896552</v>
      </c>
      <c r="EK5" s="20">
        <f t="shared" si="9"/>
        <v>457.27272727272725</v>
      </c>
      <c r="EL5" s="20">
        <f t="shared" si="10"/>
        <v>90.625</v>
      </c>
      <c r="EM5" s="20">
        <f t="shared" si="11"/>
        <v>32.954545454545453</v>
      </c>
      <c r="EN5" s="20">
        <f t="shared" si="6"/>
        <v>10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5</v>
      </c>
      <c r="EF6" s="18">
        <f t="shared" si="1"/>
        <v>19</v>
      </c>
      <c r="EG6" s="18">
        <f t="shared" si="2"/>
        <v>12</v>
      </c>
      <c r="EH6" s="18">
        <f t="shared" si="3"/>
        <v>9297</v>
      </c>
      <c r="EI6" s="18">
        <f t="shared" si="4"/>
        <v>510</v>
      </c>
      <c r="EJ6" s="19">
        <f t="shared" si="5"/>
        <v>54.688235294117646</v>
      </c>
      <c r="EK6" s="20">
        <f t="shared" si="9"/>
        <v>489.31578947368422</v>
      </c>
      <c r="EL6" s="20">
        <f t="shared" si="10"/>
        <v>63.75</v>
      </c>
      <c r="EM6" s="20">
        <f t="shared" si="11"/>
        <v>26.842105263157894</v>
      </c>
      <c r="EN6" s="20">
        <f t="shared" si="6"/>
        <v>25</v>
      </c>
      <c r="EO6" s="20">
        <f t="shared" si="7"/>
        <v>3.125</v>
      </c>
      <c r="EP6" s="18">
        <f t="shared" si="12"/>
        <v>1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0</v>
      </c>
      <c r="EF7" s="18">
        <f t="shared" si="1"/>
        <v>15</v>
      </c>
      <c r="EG7" s="18">
        <f t="shared" si="2"/>
        <v>1</v>
      </c>
      <c r="EH7" s="18">
        <f t="shared" si="3"/>
        <v>5770</v>
      </c>
      <c r="EI7" s="18">
        <f t="shared" si="4"/>
        <v>485</v>
      </c>
      <c r="EJ7" s="19">
        <f t="shared" si="5"/>
        <v>35.690721649484537</v>
      </c>
      <c r="EK7" s="20">
        <f t="shared" si="9"/>
        <v>384.66666666666669</v>
      </c>
      <c r="EL7" s="20">
        <f t="shared" si="10"/>
        <v>69.285714285714292</v>
      </c>
      <c r="EM7" s="20">
        <f t="shared" si="11"/>
        <v>32.333333333333336</v>
      </c>
      <c r="EN7" s="20">
        <f t="shared" si="6"/>
        <v>1</v>
      </c>
      <c r="EO7" s="20">
        <f t="shared" si="7"/>
        <v>0.14285714285714285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1</v>
      </c>
      <c r="EF8" s="18">
        <f t="shared" si="1"/>
        <v>18</v>
      </c>
      <c r="EG8" s="18">
        <f t="shared" si="2"/>
        <v>3</v>
      </c>
      <c r="EH8" s="18">
        <f t="shared" si="3"/>
        <v>7808</v>
      </c>
      <c r="EI8" s="18">
        <f t="shared" si="4"/>
        <v>532</v>
      </c>
      <c r="EJ8" s="19">
        <f t="shared" si="5"/>
        <v>44.030075187969921</v>
      </c>
      <c r="EK8" s="20">
        <f t="shared" si="9"/>
        <v>433.77777777777777</v>
      </c>
      <c r="EL8" s="20">
        <f t="shared" si="10"/>
        <v>66.5</v>
      </c>
      <c r="EM8" s="20">
        <f t="shared" si="11"/>
        <v>29.555555555555557</v>
      </c>
      <c r="EN8" s="20">
        <f t="shared" si="6"/>
        <v>8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322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8375</v>
      </c>
      <c r="EI3" s="18">
        <f t="shared" ref="EI3:EI14" si="4">SUM(E3+K3+Q3+W3+AC3+AI3+AO3+AU3+BA3+BG3+BM3+BS3+BY3+CE3+CK3+CQ3+CW3+DC3+DI3+DO3+DU3+EA3)</f>
        <v>572</v>
      </c>
      <c r="EJ3" s="19">
        <f t="shared" ref="EJ3:EJ14" si="5">IF(EH3=0,0,(SUM(EH3/EI3)*3))</f>
        <v>43.924825174825173</v>
      </c>
      <c r="EK3" s="20">
        <f>IF(EF3=0,0,(SUM(EH3/EF3)))</f>
        <v>440.78947368421052</v>
      </c>
      <c r="EL3" s="20">
        <f>IF(ED3=0,0,SUM(EI3/ED3))</f>
        <v>71.5</v>
      </c>
      <c r="EM3" s="20">
        <f>IF(EF3=0,0,SUM(EI3/EF3))</f>
        <v>30.105263157894736</v>
      </c>
      <c r="EN3" s="20">
        <f t="shared" ref="EN3:EN14" si="6">SUM(F3+L3+R3+X3+AD3+AJ3+AP3+AV3+BB3+BH3+BN3+BT3+BZ3+CF3+CL3+CR3+CX3+DD3+DJ3+DP3+DV3+EB3)</f>
        <v>24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2</v>
      </c>
      <c r="EF4" s="18">
        <f t="shared" si="1"/>
        <v>16</v>
      </c>
      <c r="EG4" s="18">
        <f t="shared" si="2"/>
        <v>6</v>
      </c>
      <c r="EH4" s="18">
        <f t="shared" si="3"/>
        <v>7293</v>
      </c>
      <c r="EI4" s="18">
        <f t="shared" si="4"/>
        <v>453</v>
      </c>
      <c r="EJ4" s="19">
        <f t="shared" si="5"/>
        <v>48.298013245033118</v>
      </c>
      <c r="EK4" s="20">
        <f t="shared" ref="EK4:EK14" si="9">IF(EF4=0,0,(SUM(EH4/EF4)))</f>
        <v>455.8125</v>
      </c>
      <c r="EL4" s="20">
        <f t="shared" ref="EL4:EL14" si="10">IF(ED4=0,0,SUM(EI4/ED4))</f>
        <v>64.714285714285708</v>
      </c>
      <c r="EM4" s="20">
        <f t="shared" ref="EM4:EM14" si="11">IF(EF4=0,0,SUM(EI4/EF4))</f>
        <v>28.3125</v>
      </c>
      <c r="EN4" s="20">
        <f t="shared" si="6"/>
        <v>13</v>
      </c>
      <c r="EO4" s="20">
        <f t="shared" si="7"/>
        <v>1.8571428571428572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8</v>
      </c>
      <c r="EG5" s="18">
        <f t="shared" si="2"/>
        <v>2</v>
      </c>
      <c r="EH5" s="18">
        <f t="shared" si="3"/>
        <v>3356</v>
      </c>
      <c r="EI5" s="18">
        <f t="shared" si="4"/>
        <v>255</v>
      </c>
      <c r="EJ5" s="19">
        <f t="shared" si="5"/>
        <v>39.482352941176472</v>
      </c>
      <c r="EK5" s="20">
        <f t="shared" si="9"/>
        <v>419.5</v>
      </c>
      <c r="EL5" s="20">
        <f t="shared" si="10"/>
        <v>63.75</v>
      </c>
      <c r="EM5" s="20">
        <f t="shared" si="11"/>
        <v>31.875</v>
      </c>
      <c r="EN5" s="20">
        <f t="shared" si="6"/>
        <v>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4</v>
      </c>
      <c r="EF7" s="18">
        <f t="shared" si="1"/>
        <v>16</v>
      </c>
      <c r="EG7" s="18">
        <f t="shared" si="2"/>
        <v>10</v>
      </c>
      <c r="EH7" s="18">
        <f t="shared" si="3"/>
        <v>7886</v>
      </c>
      <c r="EI7" s="18">
        <f t="shared" si="4"/>
        <v>461</v>
      </c>
      <c r="EJ7" s="19">
        <f t="shared" si="5"/>
        <v>51.318872017353584</v>
      </c>
      <c r="EK7" s="20">
        <f t="shared" si="9"/>
        <v>492.875</v>
      </c>
      <c r="EL7" s="20">
        <f t="shared" si="10"/>
        <v>76.833333333333329</v>
      </c>
      <c r="EM7" s="20">
        <f t="shared" si="11"/>
        <v>28.8125</v>
      </c>
      <c r="EN7" s="20">
        <f t="shared" si="6"/>
        <v>21</v>
      </c>
      <c r="EO7" s="20">
        <f t="shared" si="7"/>
        <v>3.5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5</v>
      </c>
      <c r="EF8" s="18">
        <f t="shared" si="1"/>
        <v>16</v>
      </c>
      <c r="EG8" s="18">
        <f t="shared" si="2"/>
        <v>10</v>
      </c>
      <c r="EH8" s="18">
        <f t="shared" si="3"/>
        <v>7604</v>
      </c>
      <c r="EI8" s="18">
        <f t="shared" si="4"/>
        <v>499</v>
      </c>
      <c r="EJ8" s="19">
        <f t="shared" si="5"/>
        <v>45.715430861723448</v>
      </c>
      <c r="EK8" s="20">
        <f t="shared" si="9"/>
        <v>475.25</v>
      </c>
      <c r="EL8" s="20">
        <f t="shared" si="10"/>
        <v>71.285714285714292</v>
      </c>
      <c r="EM8" s="20">
        <f t="shared" si="11"/>
        <v>31.1875</v>
      </c>
      <c r="EN8" s="20">
        <f t="shared" si="6"/>
        <v>7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7</v>
      </c>
      <c r="EG10" s="18">
        <f t="shared" si="2"/>
        <v>3</v>
      </c>
      <c r="EH10" s="18">
        <f t="shared" si="3"/>
        <v>3276</v>
      </c>
      <c r="EI10" s="18">
        <f t="shared" si="4"/>
        <v>221</v>
      </c>
      <c r="EJ10" s="19">
        <f t="shared" si="5"/>
        <v>44.470588235294116</v>
      </c>
      <c r="EK10" s="20">
        <f t="shared" si="9"/>
        <v>468</v>
      </c>
      <c r="EL10" s="20">
        <f t="shared" si="10"/>
        <v>73.666666666666671</v>
      </c>
      <c r="EM10" s="20">
        <f t="shared" si="11"/>
        <v>31.571428571428573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4</v>
      </c>
      <c r="EG11" s="18">
        <f t="shared" si="2"/>
        <v>0</v>
      </c>
      <c r="EH11" s="18">
        <f t="shared" si="3"/>
        <v>1784</v>
      </c>
      <c r="EI11" s="18">
        <f t="shared" si="4"/>
        <v>132</v>
      </c>
      <c r="EJ11" s="19">
        <f t="shared" si="5"/>
        <v>40.545454545454547</v>
      </c>
      <c r="EK11" s="20">
        <f t="shared" si="9"/>
        <v>446</v>
      </c>
      <c r="EL11" s="20">
        <f t="shared" si="10"/>
        <v>66</v>
      </c>
      <c r="EM11" s="20">
        <f t="shared" si="11"/>
        <v>33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275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1</v>
      </c>
      <c r="EF13" s="18">
        <f t="shared" si="1"/>
        <v>11</v>
      </c>
      <c r="EG13" s="18">
        <f t="shared" si="2"/>
        <v>4</v>
      </c>
      <c r="EH13" s="18">
        <f t="shared" si="3"/>
        <v>5198</v>
      </c>
      <c r="EI13" s="18">
        <f t="shared" si="4"/>
        <v>309</v>
      </c>
      <c r="EJ13" s="19">
        <f t="shared" si="5"/>
        <v>50.466019417475735</v>
      </c>
      <c r="EK13" s="20">
        <f t="shared" si="9"/>
        <v>472.54545454545456</v>
      </c>
      <c r="EL13" s="20">
        <f t="shared" si="10"/>
        <v>77.25</v>
      </c>
      <c r="EM13" s="20">
        <f t="shared" si="11"/>
        <v>28.09090909090909</v>
      </c>
      <c r="EN13" s="20">
        <f t="shared" si="6"/>
        <v>8</v>
      </c>
      <c r="EO13" s="20">
        <f t="shared" si="7"/>
        <v>2</v>
      </c>
      <c r="EP13" s="18">
        <f t="shared" si="12"/>
        <v>0</v>
      </c>
    </row>
    <row r="14" spans="1:146" x14ac:dyDescent="0.2">
      <c r="A14" s="31" t="s">
        <v>276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7643</v>
      </c>
      <c r="EI3" s="18">
        <f t="shared" ref="EI3:EI14" si="4">SUM(E3+K3+Q3+W3+AC3+AI3+AO3+AU3+BA3+BG3+BM3+BS3+BY3+CE3+CK3+CQ3+CW3+DC3+DI3+DO3+DU3+EA3)</f>
        <v>493</v>
      </c>
      <c r="EJ3" s="19">
        <f t="shared" ref="EJ3:EJ14" si="5">IF(EH3=0,0,(SUM(EH3/EI3)*3))</f>
        <v>46.509127789046651</v>
      </c>
      <c r="EK3" s="20">
        <f>IF(EF3=0,0,(SUM(EH3/EF3)))</f>
        <v>477.6875</v>
      </c>
      <c r="EL3" s="20">
        <f>IF(ED3=0,0,SUM(EI3/ED3))</f>
        <v>70.428571428571431</v>
      </c>
      <c r="EM3" s="20">
        <f>IF(EF3=0,0,SUM(EI3/EF3))</f>
        <v>30.8125</v>
      </c>
      <c r="EN3" s="20">
        <f t="shared" ref="EN3:EN14" si="6">SUM(F3+L3+R3+X3+AD3+AJ3+AP3+AV3+BB3+BH3+BN3+BT3+BZ3+CF3+CL3+CR3+CX3+DD3+DJ3+DP3+DV3+EB3)</f>
        <v>13</v>
      </c>
      <c r="EO3" s="20">
        <f t="shared" ref="EO3:EO14" si="7">IF(ED3=0,0,(SUM(EN3/ED3)))</f>
        <v>1.8571428571428572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2</v>
      </c>
      <c r="EF4" s="18">
        <f t="shared" si="1"/>
        <v>18</v>
      </c>
      <c r="EG4" s="18">
        <f t="shared" si="2"/>
        <v>5</v>
      </c>
      <c r="EH4" s="18">
        <f t="shared" si="3"/>
        <v>8135</v>
      </c>
      <c r="EI4" s="18">
        <f t="shared" si="4"/>
        <v>673</v>
      </c>
      <c r="EJ4" s="19">
        <f t="shared" si="5"/>
        <v>36.263001485884104</v>
      </c>
      <c r="EK4" s="20">
        <f t="shared" ref="EK4:EK14" si="9">IF(EF4=0,0,(SUM(EH4/EF4)))</f>
        <v>451.94444444444446</v>
      </c>
      <c r="EL4" s="20">
        <f t="shared" ref="EL4:EL14" si="10">IF(ED4=0,0,SUM(EI4/ED4))</f>
        <v>84.125</v>
      </c>
      <c r="EM4" s="20">
        <f t="shared" ref="EM4:EM14" si="11">IF(EF4=0,0,SUM(EI4/EF4))</f>
        <v>37.388888888888886</v>
      </c>
      <c r="EN4" s="20">
        <f t="shared" si="6"/>
        <v>2</v>
      </c>
      <c r="EO4" s="20">
        <f t="shared" si="7"/>
        <v>0.25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3</v>
      </c>
      <c r="EF5" s="18">
        <f t="shared" si="1"/>
        <v>19</v>
      </c>
      <c r="EG5" s="18">
        <f t="shared" si="2"/>
        <v>9</v>
      </c>
      <c r="EH5" s="18">
        <f t="shared" si="3"/>
        <v>8650</v>
      </c>
      <c r="EI5" s="18">
        <f t="shared" si="4"/>
        <v>616</v>
      </c>
      <c r="EJ5" s="19">
        <f t="shared" si="5"/>
        <v>42.126623376623378</v>
      </c>
      <c r="EK5" s="20">
        <f t="shared" si="9"/>
        <v>455.26315789473682</v>
      </c>
      <c r="EL5" s="20">
        <f t="shared" si="10"/>
        <v>88</v>
      </c>
      <c r="EM5" s="20">
        <f t="shared" si="11"/>
        <v>32.421052631578945</v>
      </c>
      <c r="EN5" s="20">
        <f t="shared" si="6"/>
        <v>14</v>
      </c>
      <c r="EO5" s="20">
        <f t="shared" si="7"/>
        <v>2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7</v>
      </c>
      <c r="EF7" s="18">
        <f t="shared" si="1"/>
        <v>19</v>
      </c>
      <c r="EG7" s="18">
        <f t="shared" si="2"/>
        <v>14</v>
      </c>
      <c r="EH7" s="18">
        <f t="shared" si="3"/>
        <v>9355</v>
      </c>
      <c r="EI7" s="18">
        <f t="shared" si="4"/>
        <v>569</v>
      </c>
      <c r="EJ7" s="19">
        <f t="shared" si="5"/>
        <v>49.32337434094903</v>
      </c>
      <c r="EK7" s="20">
        <f t="shared" si="9"/>
        <v>492.36842105263156</v>
      </c>
      <c r="EL7" s="20">
        <f t="shared" si="10"/>
        <v>71.125</v>
      </c>
      <c r="EM7" s="20">
        <f t="shared" si="11"/>
        <v>29.94736842105263</v>
      </c>
      <c r="EN7" s="20">
        <f t="shared" si="6"/>
        <v>26</v>
      </c>
      <c r="EO7" s="20">
        <f t="shared" si="7"/>
        <v>3.25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257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6</v>
      </c>
      <c r="EE11" s="18">
        <f t="shared" si="0"/>
        <v>1</v>
      </c>
      <c r="EF11" s="18">
        <f t="shared" si="1"/>
        <v>14</v>
      </c>
      <c r="EG11" s="18">
        <f t="shared" si="2"/>
        <v>4</v>
      </c>
      <c r="EH11" s="18">
        <f t="shared" si="3"/>
        <v>6806</v>
      </c>
      <c r="EI11" s="18">
        <f t="shared" si="4"/>
        <v>560</v>
      </c>
      <c r="EJ11" s="19">
        <f t="shared" si="5"/>
        <v>36.460714285714289</v>
      </c>
      <c r="EK11" s="20">
        <f t="shared" si="9"/>
        <v>486.14285714285717</v>
      </c>
      <c r="EL11" s="20">
        <f t="shared" si="10"/>
        <v>93.333333333333329</v>
      </c>
      <c r="EM11" s="20">
        <f t="shared" si="11"/>
        <v>40</v>
      </c>
      <c r="EN11" s="20">
        <f t="shared" si="6"/>
        <v>13</v>
      </c>
      <c r="EO11" s="20">
        <f t="shared" si="7"/>
        <v>2.1666666666666665</v>
      </c>
      <c r="EP11" s="18">
        <f t="shared" si="12"/>
        <v>1</v>
      </c>
    </row>
    <row r="12" spans="1:146" x14ac:dyDescent="0.2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 t="s">
        <v>335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</v>
      </c>
      <c r="EE13" s="18">
        <f t="shared" si="0"/>
        <v>0</v>
      </c>
      <c r="EF13" s="18">
        <f t="shared" si="1"/>
        <v>2</v>
      </c>
      <c r="EG13" s="18">
        <f t="shared" si="2"/>
        <v>0</v>
      </c>
      <c r="EH13" s="18">
        <f t="shared" si="3"/>
        <v>755</v>
      </c>
      <c r="EI13" s="18">
        <f t="shared" si="4"/>
        <v>51</v>
      </c>
      <c r="EJ13" s="19">
        <f t="shared" si="5"/>
        <v>44.411764705882355</v>
      </c>
      <c r="EK13" s="20">
        <f t="shared" si="9"/>
        <v>377.5</v>
      </c>
      <c r="EL13" s="20">
        <f t="shared" si="10"/>
        <v>51</v>
      </c>
      <c r="EM13" s="20">
        <f t="shared" si="11"/>
        <v>25.5</v>
      </c>
      <c r="EN13" s="20">
        <f t="shared" si="6"/>
        <v>2</v>
      </c>
      <c r="EO13" s="20">
        <f t="shared" si="7"/>
        <v>2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W1" activePane="topRight" state="frozen"/>
      <selection pane="topRight" activeCell="AP14" sqref="AP1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1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6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255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256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304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0" t="s">
        <v>22</v>
      </c>
      <c r="C1" s="160"/>
      <c r="D1" s="160"/>
      <c r="E1" s="160"/>
      <c r="F1" s="160"/>
      <c r="G1" s="160"/>
      <c r="H1" s="160" t="s">
        <v>23</v>
      </c>
      <c r="I1" s="160"/>
      <c r="J1" s="160"/>
      <c r="K1" s="160"/>
      <c r="L1" s="160"/>
      <c r="M1" s="160"/>
      <c r="N1" s="160" t="s">
        <v>24</v>
      </c>
      <c r="O1" s="160"/>
      <c r="P1" s="160"/>
      <c r="Q1" s="160"/>
      <c r="R1" s="160"/>
      <c r="S1" s="160"/>
      <c r="T1" s="160" t="s">
        <v>25</v>
      </c>
      <c r="U1" s="160"/>
      <c r="V1" s="160"/>
      <c r="W1" s="160"/>
      <c r="X1" s="160"/>
      <c r="Y1" s="160"/>
      <c r="Z1" s="160" t="s">
        <v>26</v>
      </c>
      <c r="AA1" s="160"/>
      <c r="AB1" s="160"/>
      <c r="AC1" s="160"/>
      <c r="AD1" s="160"/>
      <c r="AE1" s="160"/>
      <c r="AF1" s="160" t="s">
        <v>27</v>
      </c>
      <c r="AG1" s="160"/>
      <c r="AH1" s="160"/>
      <c r="AI1" s="160"/>
      <c r="AJ1" s="160"/>
      <c r="AK1" s="160"/>
      <c r="AL1" s="160" t="s">
        <v>28</v>
      </c>
      <c r="AM1" s="160"/>
      <c r="AN1" s="160"/>
      <c r="AO1" s="160"/>
      <c r="AP1" s="160"/>
      <c r="AQ1" s="160"/>
      <c r="AR1" s="160" t="s">
        <v>29</v>
      </c>
      <c r="AS1" s="160"/>
      <c r="AT1" s="160"/>
      <c r="AU1" s="160"/>
      <c r="AV1" s="160"/>
      <c r="AW1" s="160"/>
      <c r="AX1" s="160" t="s">
        <v>30</v>
      </c>
      <c r="AY1" s="160"/>
      <c r="AZ1" s="160"/>
      <c r="BA1" s="160"/>
      <c r="BB1" s="160"/>
      <c r="BC1" s="160"/>
      <c r="BD1" s="160" t="s">
        <v>31</v>
      </c>
      <c r="BE1" s="160"/>
      <c r="BF1" s="160"/>
      <c r="BG1" s="160"/>
      <c r="BH1" s="160"/>
      <c r="BI1" s="160"/>
      <c r="BJ1" s="160" t="s">
        <v>32</v>
      </c>
      <c r="BK1" s="160"/>
      <c r="BL1" s="160"/>
      <c r="BM1" s="160"/>
      <c r="BN1" s="160"/>
      <c r="BO1" s="160"/>
      <c r="BP1" s="160" t="s">
        <v>33</v>
      </c>
      <c r="BQ1" s="160"/>
      <c r="BR1" s="160"/>
      <c r="BS1" s="160"/>
      <c r="BT1" s="160"/>
      <c r="BU1" s="160"/>
      <c r="BV1" s="160" t="s">
        <v>34</v>
      </c>
      <c r="BW1" s="160"/>
      <c r="BX1" s="160"/>
      <c r="BY1" s="160"/>
      <c r="BZ1" s="160"/>
      <c r="CA1" s="160"/>
      <c r="CB1" s="160" t="s">
        <v>35</v>
      </c>
      <c r="CC1" s="160"/>
      <c r="CD1" s="160"/>
      <c r="CE1" s="160"/>
      <c r="CF1" s="160"/>
      <c r="CG1" s="160"/>
      <c r="CH1" s="160" t="s">
        <v>36</v>
      </c>
      <c r="CI1" s="160"/>
      <c r="CJ1" s="160"/>
      <c r="CK1" s="160"/>
      <c r="CL1" s="160"/>
      <c r="CM1" s="160"/>
      <c r="CN1" s="160" t="s">
        <v>37</v>
      </c>
      <c r="CO1" s="160"/>
      <c r="CP1" s="160"/>
      <c r="CQ1" s="160"/>
      <c r="CR1" s="160"/>
      <c r="CS1" s="160"/>
      <c r="CT1" s="160" t="s">
        <v>38</v>
      </c>
      <c r="CU1" s="160"/>
      <c r="CV1" s="160"/>
      <c r="CW1" s="160"/>
      <c r="CX1" s="160"/>
      <c r="CY1" s="160"/>
      <c r="CZ1" s="160" t="s">
        <v>39</v>
      </c>
      <c r="DA1" s="160"/>
      <c r="DB1" s="160"/>
      <c r="DC1" s="160"/>
      <c r="DD1" s="160"/>
      <c r="DE1" s="160"/>
      <c r="DF1" s="160" t="s">
        <v>40</v>
      </c>
      <c r="DG1" s="160"/>
      <c r="DH1" s="160"/>
      <c r="DI1" s="160"/>
      <c r="DJ1" s="160"/>
      <c r="DK1" s="160"/>
      <c r="DL1" s="160" t="s">
        <v>41</v>
      </c>
      <c r="DM1" s="160"/>
      <c r="DN1" s="160"/>
      <c r="DO1" s="160"/>
      <c r="DP1" s="160"/>
      <c r="DQ1" s="160"/>
      <c r="DR1" s="160" t="s">
        <v>42</v>
      </c>
      <c r="DS1" s="160"/>
      <c r="DT1" s="160"/>
      <c r="DU1" s="160"/>
      <c r="DV1" s="160"/>
      <c r="DW1" s="160"/>
      <c r="DX1" s="160" t="s">
        <v>43</v>
      </c>
      <c r="DY1" s="160"/>
      <c r="DZ1" s="160"/>
      <c r="EA1" s="160"/>
      <c r="EB1" s="160"/>
      <c r="EC1" s="16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7</v>
      </c>
      <c r="C2" s="20">
        <f>'CRICKET CLUB'!EN3</f>
        <v>6</v>
      </c>
      <c r="D2" s="11">
        <f>'CRICKET CLUB'!EO3</f>
        <v>0.8571428571428571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8</v>
      </c>
      <c r="C3" s="20">
        <f>'CRICKET CLUB'!EN4</f>
        <v>27</v>
      </c>
      <c r="D3" s="11">
        <f>'CRICKET CLUB'!EO4</f>
        <v>3.375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4</v>
      </c>
      <c r="C4" s="20">
        <f>'CRICKET CLUB'!EN5</f>
        <v>9</v>
      </c>
      <c r="D4" s="11">
        <f>'CRICKET CLUB'!EO5</f>
        <v>2.25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8</v>
      </c>
      <c r="C5" s="20">
        <f>'CRICKET CLUB'!EN6</f>
        <v>15</v>
      </c>
      <c r="D5" s="11">
        <f>'CRICKET CLUB'!EO6</f>
        <v>1.875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8</v>
      </c>
      <c r="C6" s="20">
        <f>'CRICKET CLUB'!EN7</f>
        <v>18</v>
      </c>
      <c r="D6" s="11">
        <f>'CRICKET CLUB'!EO7</f>
        <v>2.25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7</v>
      </c>
      <c r="C7" s="20">
        <f>'CRICKET CLUB'!EN8</f>
        <v>20</v>
      </c>
      <c r="D7" s="11">
        <f>'CRICKET CLUB'!EO8</f>
        <v>2.8571428571428572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6</v>
      </c>
      <c r="C8" s="20">
        <f>'CRICKET CLUB'!EN9</f>
        <v>8</v>
      </c>
      <c r="D8" s="11">
        <f>'CRICKET CLUB'!EO9</f>
        <v>1.3333333333333333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8</v>
      </c>
      <c r="C14" s="20">
        <f>SPORTSMANS!EN3</f>
        <v>19</v>
      </c>
      <c r="D14" s="11">
        <f>SPORTSMANS!EO3</f>
        <v>2.375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7</v>
      </c>
      <c r="C15" s="20">
        <f>SPORTSMANS!EN4</f>
        <v>29</v>
      </c>
      <c r="D15" s="11">
        <f>SPORTSMANS!EO4</f>
        <v>4.1428571428571432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8</v>
      </c>
      <c r="C16" s="20">
        <f>SPORTSMANS!EN5</f>
        <v>29</v>
      </c>
      <c r="D16" s="11">
        <f>SPORTSMANS!EO5</f>
        <v>3.625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8</v>
      </c>
      <c r="C17" s="20">
        <f>SPORTSMANS!EN6</f>
        <v>24</v>
      </c>
      <c r="D17" s="11">
        <f>SPORTSMANS!EO6</f>
        <v>3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4</v>
      </c>
      <c r="C18" s="20">
        <f>SPORTSMANS!EN7</f>
        <v>7</v>
      </c>
      <c r="D18" s="11">
        <f>SPORTSMANS!EO7</f>
        <v>1.75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8</v>
      </c>
      <c r="C19" s="20">
        <f>SPORTSMANS!EN8</f>
        <v>39</v>
      </c>
      <c r="D19" s="11">
        <f>SPORTSMANS!EO8</f>
        <v>4.875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5</v>
      </c>
      <c r="C20" s="20">
        <f>SPORTSMANS!EN9</f>
        <v>10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8</v>
      </c>
      <c r="C26" s="20">
        <f>'TICKLE TOBY'!EN3</f>
        <v>19</v>
      </c>
      <c r="D26" s="11">
        <f>'TICKLE TOBY'!EO3</f>
        <v>2.375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8</v>
      </c>
      <c r="C27" s="20">
        <f>'TICKLE TOBY'!EN4</f>
        <v>17</v>
      </c>
      <c r="D27" s="11">
        <f>'TICKLE TOBY'!EO4</f>
        <v>2.125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8</v>
      </c>
      <c r="C28" s="20">
        <f>'TICKLE TOBY'!EN5</f>
        <v>21</v>
      </c>
      <c r="D28" s="11">
        <f>'TICKLE TOBY'!EO5</f>
        <v>2.625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8</v>
      </c>
      <c r="C29" s="20">
        <f>'TICKLE TOBY'!EN6</f>
        <v>22</v>
      </c>
      <c r="D29" s="11">
        <f>'TICKLE TOBY'!EO6</f>
        <v>2.75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4</v>
      </c>
      <c r="C30" s="20">
        <f>'TICKLE TOBY'!EN7</f>
        <v>5</v>
      </c>
      <c r="D30" s="11">
        <f>'TICKLE TOBY'!EO7</f>
        <v>1.25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7</v>
      </c>
      <c r="C31" s="20">
        <f>'TICKLE TOBY'!EN8</f>
        <v>21</v>
      </c>
      <c r="D31" s="11">
        <f>'TICKLE TOBY'!EO8</f>
        <v>3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8</v>
      </c>
      <c r="C38" s="20">
        <f>CROWN!EN3</f>
        <v>16</v>
      </c>
      <c r="D38" s="11">
        <f>CROWN!EO3</f>
        <v>2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8</v>
      </c>
      <c r="C39" s="20">
        <f>CROWN!EN4</f>
        <v>28</v>
      </c>
      <c r="D39" s="11">
        <f>CROWN!EO4</f>
        <v>3.5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8</v>
      </c>
      <c r="C40" s="20">
        <f>CROWN!EN5</f>
        <v>11</v>
      </c>
      <c r="D40" s="11">
        <f>CROWN!EO5</f>
        <v>1.375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4</v>
      </c>
      <c r="C41" s="20">
        <f>CROWN!EN6</f>
        <v>11</v>
      </c>
      <c r="D41" s="11">
        <f>CROWN!EO6</f>
        <v>2.75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4</v>
      </c>
      <c r="C43" s="20">
        <f>CROWN!EN8</f>
        <v>7</v>
      </c>
      <c r="D43" s="11">
        <f>CROWN!EO8</f>
        <v>1.75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3</v>
      </c>
      <c r="C46" s="20">
        <f>CROWN!EN11</f>
        <v>5</v>
      </c>
      <c r="D46" s="11">
        <f>CROWN!EO11</f>
        <v>1.6666666666666667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6</v>
      </c>
      <c r="C50" s="20">
        <f>'JOLLY MINSTER "A"'!EN3</f>
        <v>27</v>
      </c>
      <c r="D50" s="11">
        <f>'JOLLY MINSTER "A"'!EO3</f>
        <v>4.5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7</v>
      </c>
      <c r="C51" s="20">
        <f>'JOLLY MINSTER "A"'!EN4</f>
        <v>29</v>
      </c>
      <c r="D51" s="11">
        <f>'JOLLY MINSTER "A"'!EO4</f>
        <v>4.1428571428571432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6</v>
      </c>
      <c r="C53" s="20">
        <f>'JOLLY MINSTER "A"'!EN6</f>
        <v>11</v>
      </c>
      <c r="D53" s="11">
        <f>'JOLLY MINSTER "A"'!EO6</f>
        <v>1.8333333333333333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5</v>
      </c>
      <c r="C54" s="20">
        <f>'JOLLY MINSTER "A"'!EN7</f>
        <v>6</v>
      </c>
      <c r="D54" s="11">
        <f>'JOLLY MINSTER "A"'!EO7</f>
        <v>1.2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7</v>
      </c>
      <c r="C55" s="20">
        <f>'JOLLY MINSTER "A"'!EN8</f>
        <v>14</v>
      </c>
      <c r="D55" s="11">
        <f>'JOLLY MINSTER "A"'!EO8</f>
        <v>2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6</v>
      </c>
      <c r="C56" s="20">
        <f>'JOLLY MINSTER "A"'!EN9</f>
        <v>18</v>
      </c>
      <c r="D56" s="11">
        <f>'JOLLY MINSTER "A"'!EO9</f>
        <v>3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8</v>
      </c>
      <c r="C62" s="20">
        <f>'JOLLY MINSTER "B"'!EN3</f>
        <v>24</v>
      </c>
      <c r="D62" s="11">
        <f>'JOLLY MINSTER "B"'!EO3</f>
        <v>3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5</v>
      </c>
      <c r="C63" s="20">
        <f>'JOLLY MINSTER "B"'!EN4</f>
        <v>6</v>
      </c>
      <c r="D63" s="11">
        <f>'JOLLY MINSTER "B"'!EO4</f>
        <v>1.2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8</v>
      </c>
      <c r="C64" s="20">
        <f>'JOLLY MINSTER "B"'!EN5</f>
        <v>10</v>
      </c>
      <c r="D64" s="11">
        <f>'JOLLY MINSTER "B"'!EO5</f>
        <v>1.25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8</v>
      </c>
      <c r="C65" s="20">
        <f>'JOLLY MINSTER "B"'!EN6</f>
        <v>25</v>
      </c>
      <c r="D65" s="11">
        <f>'JOLLY MINSTER "B"'!EO6</f>
        <v>3.125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7</v>
      </c>
      <c r="C66" s="20">
        <f>'JOLLY MINSTER "B"'!EN7</f>
        <v>1</v>
      </c>
      <c r="D66" s="11">
        <f>'JOLLY MINSTER "B"'!EO7</f>
        <v>0.14285714285714285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8</v>
      </c>
      <c r="C67" s="20">
        <f>'JOLLY MINSTER "B"'!EN8</f>
        <v>8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8</v>
      </c>
      <c r="C74" s="20">
        <f>'WORKMENS CLUB "A"'!EN3</f>
        <v>24</v>
      </c>
      <c r="D74" s="11">
        <f>'WORKMENS CLUB "A"'!EO3</f>
        <v>3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7</v>
      </c>
      <c r="C75" s="20">
        <f>'WORKMENS CLUB "A"'!EN4</f>
        <v>13</v>
      </c>
      <c r="D75" s="11">
        <f>'WORKMENS CLUB "A"'!EO4</f>
        <v>1.8571428571428572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4</v>
      </c>
      <c r="C76" s="20">
        <f>'WORKMENS CLUB "A"'!EN5</f>
        <v>5</v>
      </c>
      <c r="D76" s="11">
        <f>'WORKMENS CLUB "A"'!EO5</f>
        <v>1.25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6</v>
      </c>
      <c r="C78" s="20">
        <f>'WORKMENS CLUB "A"'!EN7</f>
        <v>21</v>
      </c>
      <c r="D78" s="11">
        <f>'WORKMENS CLUB "A"'!EO7</f>
        <v>3.5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7</v>
      </c>
      <c r="C79" s="20">
        <f>'WORKMENS CLUB "A"'!EN8</f>
        <v>7</v>
      </c>
      <c r="D79" s="11">
        <f>'WORKMENS CLUB "A"'!EO8</f>
        <v>1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3</v>
      </c>
      <c r="C81" s="20">
        <f>'WORKMENS CLUB "A"'!EN10</f>
        <v>4</v>
      </c>
      <c r="D81" s="11">
        <f>'WORKMENS CLUB "A"'!EO10</f>
        <v>1.3333333333333333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2</v>
      </c>
      <c r="C82" s="20">
        <f>'WORKMENS CLUB "A"'!EN11</f>
        <v>2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4</v>
      </c>
      <c r="C84" s="20">
        <f>'WORKMENS CLUB "A"'!EN13</f>
        <v>8</v>
      </c>
      <c r="D84" s="11">
        <f>'WORKMENS CLUB "A"'!EO13</f>
        <v>2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7</v>
      </c>
      <c r="C86" s="20">
        <f>'WORKMENS CLUB "B"'!EN3</f>
        <v>13</v>
      </c>
      <c r="D86" s="11">
        <f>'WORKMENS CLUB "B"'!EO3</f>
        <v>1.8571428571428572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8</v>
      </c>
      <c r="C87" s="20">
        <f>'WORKMENS CLUB "B"'!EN4</f>
        <v>2</v>
      </c>
      <c r="D87" s="11">
        <f>'WORKMENS CLUB "B"'!EO4</f>
        <v>0.25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7</v>
      </c>
      <c r="C88" s="20">
        <f>'WORKMENS CLUB "B"'!EN5</f>
        <v>14</v>
      </c>
      <c r="D88" s="11">
        <f>'WORKMENS CLUB "B"'!EO5</f>
        <v>2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8</v>
      </c>
      <c r="C90" s="20">
        <f>'WORKMENS CLUB "B"'!EN7</f>
        <v>26</v>
      </c>
      <c r="D90" s="11">
        <f>'WORKMENS CLUB "B"'!EO7</f>
        <v>3.25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6</v>
      </c>
      <c r="C94" s="20">
        <f>'WORKMENS CLUB "B"'!EN11</f>
        <v>13</v>
      </c>
      <c r="D94" s="11">
        <f>'WORKMENS CLUB "B"'!EO11</f>
        <v>2.1666666666666665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1</v>
      </c>
      <c r="C96" s="20">
        <f>'WORKMENS CLUB "B"'!EN13</f>
        <v>2</v>
      </c>
      <c r="D96" s="11">
        <f>'WORKMENS CLUB "B"'!EO13</f>
        <v>2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6</v>
      </c>
      <c r="D106" s="11">
        <f>'MASONS ARMS'!EO11</f>
        <v>2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2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3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1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55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68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70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33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63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61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64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51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137</v>
      </c>
      <c r="B30" s="47">
        <v>17</v>
      </c>
      <c r="C30" s="47">
        <v>70</v>
      </c>
    </row>
    <row r="31" spans="1:24" x14ac:dyDescent="0.2">
      <c r="A31" t="s">
        <v>139</v>
      </c>
      <c r="B31" s="47">
        <v>17</v>
      </c>
      <c r="C31" s="47">
        <v>68</v>
      </c>
    </row>
    <row r="32" spans="1:24" x14ac:dyDescent="0.2">
      <c r="A32" t="s">
        <v>132</v>
      </c>
      <c r="B32" s="47">
        <v>17</v>
      </c>
      <c r="C32" s="47">
        <v>64</v>
      </c>
    </row>
    <row r="33" spans="1:4" x14ac:dyDescent="0.2">
      <c r="A33" t="s">
        <v>134</v>
      </c>
      <c r="B33" s="47">
        <v>17</v>
      </c>
      <c r="C33" s="47">
        <v>63</v>
      </c>
    </row>
    <row r="34" spans="1:4" x14ac:dyDescent="0.2">
      <c r="A34" t="s">
        <v>135</v>
      </c>
      <c r="B34" s="47">
        <v>17</v>
      </c>
      <c r="C34" s="47">
        <v>61</v>
      </c>
    </row>
    <row r="35" spans="1:4" x14ac:dyDescent="0.2">
      <c r="A35" t="s">
        <v>138</v>
      </c>
      <c r="B35" s="47">
        <v>17</v>
      </c>
      <c r="C35" s="47">
        <v>55</v>
      </c>
    </row>
    <row r="36" spans="1:4" x14ac:dyDescent="0.2">
      <c r="A36" t="s">
        <v>133</v>
      </c>
      <c r="B36" s="47">
        <v>17</v>
      </c>
      <c r="C36" s="47">
        <v>51</v>
      </c>
    </row>
    <row r="37" spans="1:4" x14ac:dyDescent="0.2">
      <c r="A37" t="s">
        <v>136</v>
      </c>
      <c r="B37" s="47">
        <v>17</v>
      </c>
      <c r="C37" s="47">
        <v>33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abSelected="1" topLeftCell="B1" workbookViewId="0">
      <selection activeCell="J28" sqref="J2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68</v>
      </c>
      <c r="C5" s="168"/>
      <c r="D5" s="56" t="s">
        <v>78</v>
      </c>
      <c r="E5" s="169">
        <v>46027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7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346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324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325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340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327</v>
      </c>
    </row>
    <row r="41" spans="2:6" ht="14.25" customHeight="1" x14ac:dyDescent="0.25">
      <c r="B41" s="133"/>
      <c r="C41" s="124"/>
      <c r="D41" s="125"/>
      <c r="E41" s="128"/>
      <c r="F41" s="129" t="s">
        <v>341</v>
      </c>
    </row>
    <row r="42" spans="2:6" ht="14.25" customHeight="1" x14ac:dyDescent="0.25">
      <c r="B42" s="133"/>
      <c r="C42" s="124"/>
      <c r="D42" s="125"/>
      <c r="E42" s="128"/>
      <c r="F42" s="129" t="s">
        <v>342</v>
      </c>
    </row>
    <row r="43" spans="2:6" ht="14.25" customHeight="1" x14ac:dyDescent="0.25">
      <c r="B43" s="133"/>
      <c r="C43" s="124"/>
      <c r="D43" s="125"/>
      <c r="E43" s="128"/>
      <c r="F43" s="114" t="s">
        <v>343</v>
      </c>
    </row>
    <row r="44" spans="2:6" ht="14.25" customHeight="1" x14ac:dyDescent="0.25">
      <c r="B44" s="133"/>
      <c r="C44" s="127"/>
      <c r="D44" s="125"/>
      <c r="E44" s="126"/>
      <c r="F44" s="114" t="s">
        <v>330</v>
      </c>
    </row>
    <row r="45" spans="2:6" ht="14.25" customHeight="1" x14ac:dyDescent="0.25">
      <c r="B45" s="126"/>
      <c r="C45" s="127"/>
      <c r="D45" s="125"/>
      <c r="E45" s="126"/>
      <c r="F45" s="114" t="s">
        <v>331</v>
      </c>
    </row>
    <row r="46" spans="2:6" ht="14.25" customHeight="1" x14ac:dyDescent="0.25">
      <c r="B46" s="112"/>
      <c r="C46" s="112"/>
      <c r="D46" s="112"/>
      <c r="E46" s="112"/>
      <c r="F46" s="114" t="s">
        <v>344</v>
      </c>
    </row>
    <row r="47" spans="2:6" ht="14.25" customHeight="1" x14ac:dyDescent="0.25">
      <c r="B47" s="112"/>
      <c r="C47" s="112"/>
      <c r="D47" s="112"/>
      <c r="E47" s="112"/>
      <c r="F47" s="114" t="s">
        <v>333</v>
      </c>
    </row>
    <row r="48" spans="2:6" ht="14.25" customHeight="1" x14ac:dyDescent="0.25">
      <c r="B48" s="112"/>
      <c r="C48" s="112"/>
      <c r="D48" s="112"/>
      <c r="E48" s="112"/>
      <c r="F48" s="114" t="s">
        <v>345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67</v>
      </c>
      <c r="C5" s="168"/>
      <c r="D5" s="56" t="s">
        <v>78</v>
      </c>
      <c r="E5" s="169">
        <v>45999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324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325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327</v>
      </c>
    </row>
    <row r="41" spans="2:6" ht="14.25" customHeight="1" x14ac:dyDescent="0.25">
      <c r="B41" s="133"/>
      <c r="C41" s="124"/>
      <c r="D41" s="125"/>
      <c r="E41" s="128"/>
      <c r="F41" s="129" t="s">
        <v>328</v>
      </c>
    </row>
    <row r="42" spans="2:6" ht="14.25" customHeight="1" x14ac:dyDescent="0.25">
      <c r="B42" s="133"/>
      <c r="C42" s="124"/>
      <c r="D42" s="125"/>
      <c r="E42" s="128"/>
      <c r="F42" s="129" t="s">
        <v>271</v>
      </c>
    </row>
    <row r="43" spans="2:6" ht="14.25" customHeight="1" x14ac:dyDescent="0.25">
      <c r="B43" s="133"/>
      <c r="C43" s="124"/>
      <c r="D43" s="125"/>
      <c r="E43" s="128"/>
      <c r="F43" s="114" t="s">
        <v>329</v>
      </c>
    </row>
    <row r="44" spans="2:6" ht="14.25" customHeight="1" x14ac:dyDescent="0.25">
      <c r="B44" s="133"/>
      <c r="C44" s="127"/>
      <c r="D44" s="125"/>
      <c r="E44" s="126"/>
      <c r="F44" s="114" t="s">
        <v>330</v>
      </c>
    </row>
    <row r="45" spans="2:6" ht="14.25" customHeight="1" x14ac:dyDescent="0.25">
      <c r="B45" s="126"/>
      <c r="C45" s="127"/>
      <c r="D45" s="125"/>
      <c r="E45" s="126"/>
      <c r="F45" s="114" t="s">
        <v>331</v>
      </c>
    </row>
    <row r="46" spans="2:6" ht="14.25" customHeight="1" x14ac:dyDescent="0.25">
      <c r="B46" s="112"/>
      <c r="C46" s="112"/>
      <c r="D46" s="112"/>
      <c r="E46" s="112"/>
      <c r="F46" s="114" t="s">
        <v>332</v>
      </c>
    </row>
    <row r="47" spans="2:6" ht="14.25" customHeight="1" x14ac:dyDescent="0.25">
      <c r="B47" s="112"/>
      <c r="C47" s="112"/>
      <c r="D47" s="112"/>
      <c r="E47" s="112"/>
      <c r="F47" s="114" t="s">
        <v>333</v>
      </c>
    </row>
    <row r="48" spans="2:6" ht="14.25" customHeight="1" x14ac:dyDescent="0.25">
      <c r="B48" s="112"/>
      <c r="C48" s="112"/>
      <c r="D48" s="112"/>
      <c r="E48" s="112"/>
      <c r="F48" s="114" t="s">
        <v>334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66</v>
      </c>
      <c r="C5" s="168"/>
      <c r="D5" s="56" t="s">
        <v>78</v>
      </c>
      <c r="E5" s="169">
        <v>45669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307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309</v>
      </c>
    </row>
    <row r="42" spans="2:6" ht="14.25" customHeight="1" x14ac:dyDescent="0.25">
      <c r="B42" s="133"/>
      <c r="C42" s="124"/>
      <c r="D42" s="125"/>
      <c r="E42" s="128"/>
      <c r="F42" s="129" t="s">
        <v>310</v>
      </c>
    </row>
    <row r="43" spans="2:6" ht="14.25" customHeight="1" x14ac:dyDescent="0.25">
      <c r="B43" s="133"/>
      <c r="C43" s="124"/>
      <c r="D43" s="125"/>
      <c r="E43" s="128"/>
      <c r="F43" s="114" t="s">
        <v>311</v>
      </c>
    </row>
    <row r="44" spans="2:6" ht="14.25" customHeight="1" x14ac:dyDescent="0.25">
      <c r="B44" s="133"/>
      <c r="C44" s="127"/>
      <c r="D44" s="125"/>
      <c r="E44" s="126"/>
      <c r="F44" s="114" t="s">
        <v>317</v>
      </c>
    </row>
    <row r="45" spans="2:6" ht="14.25" customHeight="1" x14ac:dyDescent="0.25">
      <c r="B45" s="126"/>
      <c r="C45" s="127"/>
      <c r="D45" s="125"/>
      <c r="E45" s="126"/>
      <c r="F45" s="114" t="s">
        <v>318</v>
      </c>
    </row>
    <row r="46" spans="2:6" ht="14.25" customHeight="1" x14ac:dyDescent="0.25">
      <c r="B46" s="112"/>
      <c r="C46" s="112"/>
      <c r="D46" s="112"/>
      <c r="E46" s="112"/>
      <c r="F46" s="114" t="s">
        <v>319</v>
      </c>
    </row>
    <row r="47" spans="2:6" ht="14.25" customHeight="1" x14ac:dyDescent="0.25">
      <c r="B47" s="112"/>
      <c r="C47" s="112"/>
      <c r="D47" s="112"/>
      <c r="E47" s="112"/>
      <c r="F47" s="114" t="s">
        <v>320</v>
      </c>
    </row>
    <row r="48" spans="2:6" ht="14.25" customHeight="1" x14ac:dyDescent="0.25">
      <c r="B48" s="112"/>
      <c r="C48" s="112"/>
      <c r="D48" s="112"/>
      <c r="E48" s="112"/>
      <c r="F48" s="114" t="s">
        <v>321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65</v>
      </c>
      <c r="C5" s="168"/>
      <c r="D5" s="56" t="s">
        <v>78</v>
      </c>
      <c r="E5" s="169" t="s">
        <v>306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307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309</v>
      </c>
    </row>
    <row r="42" spans="2:6" ht="14.25" customHeight="1" x14ac:dyDescent="0.25">
      <c r="B42" s="133"/>
      <c r="C42" s="124"/>
      <c r="D42" s="125"/>
      <c r="E42" s="128"/>
      <c r="F42" s="129" t="s">
        <v>310</v>
      </c>
    </row>
    <row r="43" spans="2:6" ht="14.25" customHeight="1" x14ac:dyDescent="0.25">
      <c r="B43" s="133"/>
      <c r="C43" s="124"/>
      <c r="D43" s="125"/>
      <c r="E43" s="128"/>
      <c r="F43" s="114" t="s">
        <v>311</v>
      </c>
    </row>
    <row r="44" spans="2:6" ht="14.25" customHeight="1" x14ac:dyDescent="0.25">
      <c r="B44" s="133"/>
      <c r="C44" s="127"/>
      <c r="D44" s="125"/>
      <c r="E44" s="126"/>
      <c r="F44" s="114" t="s">
        <v>312</v>
      </c>
    </row>
    <row r="45" spans="2:6" ht="14.25" customHeight="1" x14ac:dyDescent="0.25">
      <c r="B45" s="126"/>
      <c r="C45" s="127"/>
      <c r="D45" s="125"/>
      <c r="E45" s="126"/>
      <c r="F45" s="114" t="s">
        <v>313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314</v>
      </c>
    </row>
    <row r="48" spans="2:6" ht="14.25" customHeight="1" x14ac:dyDescent="0.25">
      <c r="B48" s="112"/>
      <c r="C48" s="112"/>
      <c r="D48" s="112"/>
      <c r="E48" s="112"/>
      <c r="F48" s="114" t="s">
        <v>315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64</v>
      </c>
      <c r="C5" s="168"/>
      <c r="D5" s="56"/>
      <c r="E5" s="169">
        <v>45971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291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296</v>
      </c>
    </row>
    <row r="42" spans="2:6" ht="14.25" customHeight="1" x14ac:dyDescent="0.25">
      <c r="B42" s="133"/>
      <c r="C42" s="124"/>
      <c r="D42" s="125"/>
      <c r="E42" s="128"/>
      <c r="F42" s="129" t="s">
        <v>297</v>
      </c>
    </row>
    <row r="43" spans="2:6" ht="14.25" customHeight="1" x14ac:dyDescent="0.25">
      <c r="B43" s="133"/>
      <c r="C43" s="124"/>
      <c r="D43" s="125"/>
      <c r="E43" s="128"/>
      <c r="F43" s="114" t="s">
        <v>298</v>
      </c>
    </row>
    <row r="44" spans="2:6" ht="14.25" customHeight="1" x14ac:dyDescent="0.25">
      <c r="B44" s="133"/>
      <c r="C44" s="127"/>
      <c r="D44" s="125"/>
      <c r="E44" s="126"/>
      <c r="F44" s="114" t="s">
        <v>299</v>
      </c>
    </row>
    <row r="45" spans="2:6" ht="14.25" customHeight="1" x14ac:dyDescent="0.25">
      <c r="B45" s="126"/>
      <c r="C45" s="127"/>
      <c r="D45" s="125"/>
      <c r="E45" s="126"/>
      <c r="F45" s="114" t="s">
        <v>300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302</v>
      </c>
    </row>
    <row r="48" spans="2:6" ht="14.25" customHeight="1" x14ac:dyDescent="0.25">
      <c r="B48" s="112"/>
      <c r="C48" s="112"/>
      <c r="D48" s="112"/>
      <c r="E48" s="112"/>
      <c r="F48" s="114" t="s">
        <v>303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63</v>
      </c>
      <c r="C5" s="168"/>
      <c r="D5" s="56" t="s">
        <v>78</v>
      </c>
      <c r="E5" s="169" t="s">
        <v>277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279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270</v>
      </c>
    </row>
    <row r="42" spans="2:6" ht="14.25" customHeight="1" x14ac:dyDescent="0.25">
      <c r="B42" s="133"/>
      <c r="C42" s="124"/>
      <c r="D42" s="125"/>
      <c r="E42" s="128"/>
      <c r="F42" s="129" t="s">
        <v>280</v>
      </c>
    </row>
    <row r="43" spans="2:6" ht="14.25" customHeight="1" x14ac:dyDescent="0.25">
      <c r="B43" s="133"/>
      <c r="C43" s="124"/>
      <c r="D43" s="125"/>
      <c r="E43" s="128"/>
      <c r="F43" s="114" t="s">
        <v>281</v>
      </c>
    </row>
    <row r="44" spans="2:6" ht="14.25" customHeight="1" x14ac:dyDescent="0.25">
      <c r="B44" s="133"/>
      <c r="C44" s="127"/>
      <c r="D44" s="125"/>
      <c r="E44" s="126"/>
      <c r="F44" s="114" t="s">
        <v>282</v>
      </c>
    </row>
    <row r="45" spans="2:6" ht="14.25" customHeight="1" x14ac:dyDescent="0.25">
      <c r="B45" s="126"/>
      <c r="C45" s="127"/>
      <c r="D45" s="125"/>
      <c r="E45" s="126"/>
      <c r="F45" s="114" t="s">
        <v>283</v>
      </c>
    </row>
    <row r="46" spans="2:6" ht="14.25" customHeight="1" x14ac:dyDescent="0.25">
      <c r="B46" s="112"/>
      <c r="C46" s="112"/>
      <c r="D46" s="112"/>
      <c r="E46" s="112"/>
      <c r="F46" s="114" t="s">
        <v>284</v>
      </c>
    </row>
    <row r="47" spans="2:6" ht="14.25" customHeight="1" x14ac:dyDescent="0.25">
      <c r="B47" s="112"/>
      <c r="C47" s="112"/>
      <c r="D47" s="112"/>
      <c r="E47" s="112"/>
      <c r="F47" s="114" t="s">
        <v>285</v>
      </c>
    </row>
    <row r="48" spans="2:6" ht="14.25" customHeight="1" x14ac:dyDescent="0.25">
      <c r="B48" s="112"/>
      <c r="C48" s="112"/>
      <c r="D48" s="112"/>
      <c r="E48" s="112"/>
      <c r="F48" s="114" t="s">
        <v>286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62</v>
      </c>
      <c r="C5" s="168"/>
      <c r="D5" s="56" t="s">
        <v>78</v>
      </c>
      <c r="E5" s="169" t="s">
        <v>260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264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268</v>
      </c>
    </row>
    <row r="43" spans="2:6" ht="14.25" customHeight="1" x14ac:dyDescent="0.25">
      <c r="B43" s="133"/>
      <c r="C43" s="124"/>
      <c r="D43" s="125"/>
      <c r="E43" s="128"/>
      <c r="F43" s="114" t="s">
        <v>270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271</v>
      </c>
    </row>
    <row r="46" spans="2:6" ht="14.25" customHeight="1" x14ac:dyDescent="0.25">
      <c r="B46" s="112"/>
      <c r="C46" s="112"/>
      <c r="D46" s="112"/>
      <c r="E46" s="112"/>
      <c r="F46" s="114" t="s">
        <v>272</v>
      </c>
    </row>
    <row r="47" spans="2:6" ht="14.25" customHeight="1" x14ac:dyDescent="0.25">
      <c r="B47" s="112"/>
      <c r="C47" s="112"/>
      <c r="D47" s="112"/>
      <c r="E47" s="112"/>
      <c r="F47" s="114" t="s">
        <v>273</v>
      </c>
    </row>
    <row r="48" spans="2:6" ht="14.25" customHeight="1" x14ac:dyDescent="0.25">
      <c r="B48" s="112"/>
      <c r="C48" s="112"/>
      <c r="D48" s="112"/>
      <c r="E48" s="112"/>
      <c r="F48" s="114" t="s">
        <v>274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61</v>
      </c>
      <c r="C5" s="168"/>
      <c r="D5" s="56" t="s">
        <v>78</v>
      </c>
      <c r="E5" s="169">
        <v>45936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207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8" t="s">
        <v>60</v>
      </c>
      <c r="C5" s="168"/>
      <c r="D5" s="56" t="s">
        <v>78</v>
      </c>
      <c r="E5" s="169" t="s">
        <v>206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61"/>
      <c r="P22" s="161"/>
      <c r="Q22" s="161"/>
      <c r="R22" s="62"/>
      <c r="S22" s="58"/>
    </row>
    <row r="23" spans="1:19" ht="18.75" hidden="1" customHeight="1" x14ac:dyDescent="0.25">
      <c r="B23" s="170" t="s">
        <v>111</v>
      </c>
      <c r="C23" s="170"/>
      <c r="D23" s="170"/>
      <c r="E23" s="120">
        <v>2</v>
      </c>
      <c r="F23" s="117">
        <v>3</v>
      </c>
    </row>
    <row r="24" spans="1:19" ht="18.75" hidden="1" customHeight="1" x14ac:dyDescent="0.25">
      <c r="B24" s="170" t="s">
        <v>112</v>
      </c>
      <c r="C24" s="170"/>
      <c r="D24" s="170"/>
      <c r="E24" s="120">
        <v>2</v>
      </c>
      <c r="F24" s="117">
        <v>3</v>
      </c>
    </row>
    <row r="25" spans="1:19" ht="18.75" hidden="1" customHeight="1" x14ac:dyDescent="0.25">
      <c r="B25" s="170" t="s">
        <v>55</v>
      </c>
      <c r="C25" s="170"/>
      <c r="D25" s="170"/>
      <c r="E25" s="120">
        <v>2</v>
      </c>
      <c r="F25" s="117">
        <v>3</v>
      </c>
    </row>
    <row r="26" spans="1:19" ht="18.75" hidden="1" customHeight="1" x14ac:dyDescent="0.25">
      <c r="B26" s="170"/>
      <c r="C26" s="170"/>
      <c r="D26" s="170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2">
    <mergeCell ref="C6:E6"/>
    <mergeCell ref="B1:F1"/>
    <mergeCell ref="H1:L1"/>
    <mergeCell ref="B3:F3"/>
    <mergeCell ref="B5:C5"/>
    <mergeCell ref="E5:F5"/>
    <mergeCell ref="B49:F49"/>
    <mergeCell ref="O22:Q22"/>
    <mergeCell ref="B26:D26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5" t="s">
        <v>169</v>
      </c>
      <c r="C1" s="165"/>
      <c r="D1" s="165"/>
      <c r="E1" s="165"/>
      <c r="F1" s="165"/>
      <c r="H1" s="166" t="s">
        <v>107</v>
      </c>
      <c r="I1" s="166"/>
      <c r="J1" s="166"/>
      <c r="K1" s="166"/>
      <c r="L1" s="166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70</v>
      </c>
      <c r="M2" s="55"/>
    </row>
    <row r="3" spans="2:13" ht="18.75" x14ac:dyDescent="0.25">
      <c r="B3" s="167" t="s">
        <v>80</v>
      </c>
      <c r="C3" s="167"/>
      <c r="D3" s="167"/>
      <c r="E3" s="167"/>
      <c r="F3" s="167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63.63</v>
      </c>
      <c r="M3" s="55"/>
    </row>
    <row r="4" spans="2:13" x14ac:dyDescent="0.2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61.37</v>
      </c>
      <c r="M4" s="55"/>
    </row>
    <row r="5" spans="2:13" x14ac:dyDescent="0.25">
      <c r="B5" s="168" t="s">
        <v>68</v>
      </c>
      <c r="C5" s="168"/>
      <c r="D5" s="56" t="s">
        <v>78</v>
      </c>
      <c r="E5" s="169">
        <v>46143</v>
      </c>
      <c r="F5" s="169"/>
      <c r="H5" s="84"/>
      <c r="I5" s="80"/>
      <c r="J5" s="81"/>
      <c r="K5" s="81"/>
      <c r="L5" s="85"/>
    </row>
    <row r="6" spans="2:13" x14ac:dyDescent="0.25">
      <c r="C6" s="164"/>
      <c r="D6" s="164"/>
      <c r="E6" s="164"/>
      <c r="H6" s="86" t="s">
        <v>106</v>
      </c>
      <c r="I6" s="87">
        <f>SUM(I7:I12)</f>
        <v>1</v>
      </c>
      <c r="J6" s="81" t="str">
        <f>CONCATENATE(J2,K2,L2)</f>
        <v>CRAIG MONK - 70</v>
      </c>
      <c r="K6" s="81"/>
      <c r="L6" s="85"/>
    </row>
    <row r="7" spans="2:13" ht="14.25" customHeight="1" x14ac:dyDescent="0.25">
      <c r="B7" s="57" t="s">
        <v>133</v>
      </c>
      <c r="C7" s="58">
        <v>2</v>
      </c>
      <c r="D7" s="59" t="s">
        <v>79</v>
      </c>
      <c r="E7" s="58">
        <v>7</v>
      </c>
      <c r="F7" s="57" t="s">
        <v>139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NIGE OUTRAM - 63.63</v>
      </c>
      <c r="K7" s="81"/>
      <c r="L7" s="85"/>
    </row>
    <row r="8" spans="2:13" ht="14.25" customHeight="1" x14ac:dyDescent="0.25">
      <c r="B8" s="57" t="s">
        <v>138</v>
      </c>
      <c r="C8" s="58">
        <v>7</v>
      </c>
      <c r="D8" s="59" t="s">
        <v>79</v>
      </c>
      <c r="E8" s="58">
        <v>2</v>
      </c>
      <c r="F8" s="57" t="s">
        <v>132</v>
      </c>
      <c r="H8" s="88" t="s">
        <v>105</v>
      </c>
      <c r="I8" s="89" t="str">
        <f t="shared" si="0"/>
        <v/>
      </c>
      <c r="J8" s="81" t="str">
        <f>CONCATENATE(J4,K4,L4)</f>
        <v>KYLE YOUNG - 61.37</v>
      </c>
      <c r="K8" s="81"/>
      <c r="L8" s="85"/>
    </row>
    <row r="9" spans="2:13" ht="14.25" customHeight="1" x14ac:dyDescent="0.25">
      <c r="B9" s="57" t="s">
        <v>137</v>
      </c>
      <c r="C9" s="58">
        <v>5</v>
      </c>
      <c r="D9" s="59" t="s">
        <v>79</v>
      </c>
      <c r="E9" s="58">
        <v>4</v>
      </c>
      <c r="F9" s="57" t="s">
        <v>136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134</v>
      </c>
      <c r="C10" s="58">
        <v>0</v>
      </c>
      <c r="D10" s="59" t="s">
        <v>79</v>
      </c>
      <c r="E10" s="58">
        <v>0</v>
      </c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3</v>
      </c>
    </row>
    <row r="11" spans="2:13" ht="14.25" customHeight="1" x14ac:dyDescent="0.25">
      <c r="B11" s="57" t="s">
        <v>135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- 3</v>
      </c>
      <c r="K13" s="80"/>
      <c r="L13" s="90"/>
    </row>
    <row r="14" spans="2:13" ht="16.5" customHeight="1" thickBot="1" x14ac:dyDescent="0.3">
      <c r="B14" s="171" t="s">
        <v>81</v>
      </c>
      <c r="C14" s="171"/>
      <c r="D14" s="171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25">
      <c r="B15" s="172" t="s">
        <v>137</v>
      </c>
      <c r="C15" s="172"/>
      <c r="D15" s="172"/>
      <c r="E15" s="58">
        <v>17</v>
      </c>
      <c r="F15" s="62">
        <v>70</v>
      </c>
      <c r="H15" s="84"/>
      <c r="I15" s="80"/>
      <c r="J15" s="80"/>
      <c r="K15" s="80"/>
      <c r="L15" s="90"/>
    </row>
    <row r="16" spans="2:13" ht="18.75" customHeight="1" x14ac:dyDescent="0.25">
      <c r="B16" s="161" t="s">
        <v>139</v>
      </c>
      <c r="C16" s="161"/>
      <c r="D16" s="161"/>
      <c r="E16" s="58">
        <v>17</v>
      </c>
      <c r="F16" s="62">
        <v>68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39</v>
      </c>
    </row>
    <row r="17" spans="1:12" ht="18.75" customHeight="1" x14ac:dyDescent="0.25">
      <c r="B17" s="161" t="s">
        <v>132</v>
      </c>
      <c r="C17" s="161"/>
      <c r="D17" s="161"/>
      <c r="E17" s="62">
        <v>17</v>
      </c>
      <c r="F17" s="62">
        <v>64</v>
      </c>
      <c r="H17" s="84"/>
      <c r="I17" s="80"/>
      <c r="J17" s="81" t="str">
        <f>'100+ Scores'!$B3</f>
        <v>KYLE YOUNG</v>
      </c>
      <c r="K17" s="82" t="s">
        <v>97</v>
      </c>
      <c r="L17" s="91">
        <f>'100+ Scores'!$D3</f>
        <v>29</v>
      </c>
    </row>
    <row r="18" spans="1:12" ht="18.75" customHeight="1" x14ac:dyDescent="0.25">
      <c r="B18" s="161" t="s">
        <v>134</v>
      </c>
      <c r="C18" s="161"/>
      <c r="D18" s="161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25">
      <c r="B19" s="161" t="s">
        <v>135</v>
      </c>
      <c r="C19" s="161"/>
      <c r="D19" s="161"/>
      <c r="E19" s="62">
        <v>17</v>
      </c>
      <c r="F19" s="58">
        <v>61</v>
      </c>
      <c r="H19" s="84"/>
      <c r="I19" s="80"/>
      <c r="J19" s="81" t="str">
        <f>CONCATENATE(J16,K16,L16)</f>
        <v>NIGE OUTRAM - 39</v>
      </c>
      <c r="K19" s="80"/>
      <c r="L19" s="90"/>
    </row>
    <row r="20" spans="1:12" ht="18.75" customHeight="1" thickBot="1" x14ac:dyDescent="0.3">
      <c r="B20" s="161" t="s">
        <v>138</v>
      </c>
      <c r="C20" s="161"/>
      <c r="D20" s="161"/>
      <c r="E20" s="62">
        <v>17</v>
      </c>
      <c r="F20" s="58">
        <v>55</v>
      </c>
      <c r="H20" s="92"/>
      <c r="I20" s="93"/>
      <c r="J20" s="94" t="str">
        <f>CONCATENATE(J17,K17,L17)</f>
        <v>KYLE YOUNG - 29</v>
      </c>
      <c r="K20" s="93"/>
      <c r="L20" s="95"/>
    </row>
    <row r="21" spans="1:12" ht="18.75" customHeight="1" x14ac:dyDescent="0.25">
      <c r="B21" s="161" t="s">
        <v>133</v>
      </c>
      <c r="C21" s="161"/>
      <c r="D21" s="161"/>
      <c r="E21" s="62">
        <v>17</v>
      </c>
      <c r="F21" s="58">
        <v>51</v>
      </c>
    </row>
    <row r="22" spans="1:12" ht="18.75" customHeight="1" x14ac:dyDescent="0.25">
      <c r="B22" s="161" t="s">
        <v>136</v>
      </c>
      <c r="C22" s="161"/>
      <c r="D22" s="161"/>
      <c r="E22" s="62">
        <v>17</v>
      </c>
      <c r="F22" s="58">
        <v>33</v>
      </c>
    </row>
    <row r="23" spans="1:12" ht="18.75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316</v>
      </c>
      <c r="D39" s="70"/>
      <c r="E39" s="71"/>
      <c r="F39" s="71"/>
    </row>
    <row r="40" spans="2:6" ht="14.25" customHeight="1" x14ac:dyDescent="0.25">
      <c r="B40" s="69"/>
      <c r="C40" s="68" t="s">
        <v>290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336</v>
      </c>
      <c r="D42" s="70"/>
      <c r="E42" s="71"/>
      <c r="F42" s="71"/>
    </row>
    <row r="43" spans="2:6" ht="14.25" customHeight="1" x14ac:dyDescent="0.25">
      <c r="B43" s="69"/>
      <c r="C43" s="68" t="s">
        <v>337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323</v>
      </c>
      <c r="D45" s="68"/>
      <c r="E45" s="68"/>
      <c r="F45" s="71"/>
    </row>
    <row r="46" spans="2:6" ht="14.25" customHeight="1" x14ac:dyDescent="0.25">
      <c r="B46" s="71"/>
      <c r="C46" s="72" t="s">
        <v>338</v>
      </c>
      <c r="D46" s="70"/>
      <c r="E46" s="71"/>
      <c r="F46" s="71"/>
    </row>
    <row r="47" spans="2:6" ht="14.25" customHeight="1" x14ac:dyDescent="0.25">
      <c r="B47" s="71"/>
      <c r="C47" s="72" t="s">
        <v>339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62"/>
      <c r="C49" s="163"/>
      <c r="D49" s="163"/>
      <c r="E49" s="163"/>
      <c r="F49" s="163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32</vt:i4>
      </vt:variant>
    </vt:vector>
  </HeadingPairs>
  <TitlesOfParts>
    <vt:vector size="62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2026-01-06T12:21:52Z</cp:lastPrinted>
  <dcterms:created xsi:type="dcterms:W3CDTF">2006-06-20T14:15:56Z</dcterms:created>
  <dcterms:modified xsi:type="dcterms:W3CDTF">2026-01-06T12:22:17Z</dcterms:modified>
</cp:coreProperties>
</file>