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924" activeTab="20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2" sheetId="51" r:id="rId21"/>
    <sheet name="Week 1" sheetId="50" r:id="rId22"/>
    <sheet name="League Table Template" sheetId="31" state="hidden" r:id="rId23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1">'Week 1'!$C17:$C19</definedName>
    <definedName name="AveragesLeaders" localSheetId="20">'Week 2'!$C17:$C19</definedName>
    <definedName name="AveragesLeaders">'League Table Template'!$C17:$C19</definedName>
    <definedName name="Leaders100s" localSheetId="21">'Week 1'!$C14:$C15</definedName>
    <definedName name="Leaders100s" localSheetId="20">'Week 2'!$C14:$C15</definedName>
    <definedName name="Leaders100s">'League Table Template'!$C14:$C15</definedName>
    <definedName name="Leaders180s" localSheetId="21">'Week 1'!$C11:$C12</definedName>
    <definedName name="Leaders180s" localSheetId="20">'Week 2'!$C11:$C12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W26" i="5" s="1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AE21" i="5" s="1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Q20" i="5" s="1"/>
  <c r="AF32" i="5"/>
  <c r="AK20" i="5" s="1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Z29" i="5"/>
  <c r="T29" i="5"/>
  <c r="N29" i="5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Q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Y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S22" i="5"/>
  <c r="R22" i="5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E20" i="5"/>
  <c r="AD20" i="5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Q19" i="5"/>
  <c r="AP19" i="5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W18" i="5"/>
  <c r="AV18" i="5"/>
  <c r="AR18" i="5"/>
  <c r="AQ18" i="5"/>
  <c r="AP18" i="5"/>
  <c r="AL18" i="5"/>
  <c r="AK18" i="5"/>
  <c r="AJ18" i="5"/>
  <c r="AF18" i="5"/>
  <c r="AE18" i="5"/>
  <c r="AD18" i="5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K17" i="5"/>
  <c r="AJ17" i="5"/>
  <c r="AF17" i="5"/>
  <c r="AE17" i="5"/>
  <c r="AD17" i="5"/>
  <c r="Z17" i="5"/>
  <c r="Y17" i="5"/>
  <c r="X17" i="5"/>
  <c r="T17" i="5"/>
  <c r="S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U28" i="6" s="1"/>
  <c r="BJ40" i="6"/>
  <c r="BO28" i="6" s="1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BI27" i="6" s="1"/>
  <c r="AX39" i="6"/>
  <c r="BC27" i="6" s="1"/>
  <c r="AR39" i="6"/>
  <c r="AL39" i="6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AK25" i="6" s="1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AX36" i="6"/>
  <c r="AR36" i="6"/>
  <c r="AL36" i="6"/>
  <c r="AQ24" i="6" s="1"/>
  <c r="AF36" i="6"/>
  <c r="Z36" i="6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BI21" i="6" s="1"/>
  <c r="AX33" i="6"/>
  <c r="BC21" i="6" s="1"/>
  <c r="AR33" i="6"/>
  <c r="AL33" i="6"/>
  <c r="AF33" i="6"/>
  <c r="AK21" i="6" s="1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U19" i="6" s="1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I28" i="6"/>
  <c r="BH28" i="6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Q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I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E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Y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U21" i="6"/>
  <c r="BT21" i="6"/>
  <c r="BP21" i="6"/>
  <c r="BO21" i="6"/>
  <c r="BN21" i="6"/>
  <c r="BJ21" i="6"/>
  <c r="BH21" i="6"/>
  <c r="BD21" i="6"/>
  <c r="BB21" i="6"/>
  <c r="AX21" i="6"/>
  <c r="AV21" i="6"/>
  <c r="AR21" i="6"/>
  <c r="AQ21" i="6"/>
  <c r="AP21" i="6"/>
  <c r="AL21" i="6"/>
  <c r="AJ21" i="6"/>
  <c r="AF21" i="6"/>
  <c r="AE21" i="6"/>
  <c r="AD21" i="6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E17" i="6"/>
  <c r="AD17" i="6"/>
  <c r="Z17" i="6"/>
  <c r="Y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BP39" i="7"/>
  <c r="BJ39" i="7"/>
  <c r="BD39" i="7"/>
  <c r="BI27" i="7" s="1"/>
  <c r="AX39" i="7"/>
  <c r="BC27" i="7" s="1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U21" i="7" s="1"/>
  <c r="BJ33" i="7"/>
  <c r="BD33" i="7"/>
  <c r="BI21" i="7" s="1"/>
  <c r="AX33" i="7"/>
  <c r="AR33" i="7"/>
  <c r="AL33" i="7"/>
  <c r="AF33" i="7"/>
  <c r="AK21" i="7" s="1"/>
  <c r="Z33" i="7"/>
  <c r="T33" i="7"/>
  <c r="Y21" i="7" s="1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U18" i="7" s="1"/>
  <c r="BJ30" i="7"/>
  <c r="BD30" i="7"/>
  <c r="AX30" i="7"/>
  <c r="AR30" i="7"/>
  <c r="AL30" i="7"/>
  <c r="AF30" i="7"/>
  <c r="Z30" i="7"/>
  <c r="T30" i="7"/>
  <c r="Y18" i="7" s="1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CA27" i="7"/>
  <c r="BZ27" i="7"/>
  <c r="BV27" i="7"/>
  <c r="BU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S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Q24" i="7"/>
  <c r="AP24" i="7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C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C22" i="7"/>
  <c r="BB22" i="7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S22" i="7"/>
  <c r="R22" i="7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O21" i="7"/>
  <c r="BN21" i="7"/>
  <c r="BJ21" i="7"/>
  <c r="BH21" i="7"/>
  <c r="BD21" i="7"/>
  <c r="BC21" i="7"/>
  <c r="BB21" i="7"/>
  <c r="AX21" i="7"/>
  <c r="AW21" i="7"/>
  <c r="AV21" i="7"/>
  <c r="AR21" i="7"/>
  <c r="AQ21" i="7"/>
  <c r="AP21" i="7"/>
  <c r="AL21" i="7"/>
  <c r="AJ21" i="7"/>
  <c r="AF21" i="7"/>
  <c r="AE21" i="7"/>
  <c r="AD21" i="7"/>
  <c r="Z21" i="7"/>
  <c r="X21" i="7"/>
  <c r="T21" i="7"/>
  <c r="S21" i="7"/>
  <c r="R21" i="7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CA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I18" i="7" s="1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S18" i="7"/>
  <c r="R18" i="7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S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AX40" i="8"/>
  <c r="AR40" i="8"/>
  <c r="AL40" i="8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J38" i="8"/>
  <c r="BD38" i="8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J37" i="8"/>
  <c r="BD37" i="8"/>
  <c r="AX37" i="8"/>
  <c r="AR37" i="8"/>
  <c r="AL37" i="8"/>
  <c r="AF37" i="8"/>
  <c r="Z37" i="8"/>
  <c r="AE25" i="8" s="1"/>
  <c r="T37" i="8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AE24" i="8" s="1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L29" i="8"/>
  <c r="AF29" i="8"/>
  <c r="AF41" i="8" s="1"/>
  <c r="Z29" i="8"/>
  <c r="T29" i="8"/>
  <c r="N29" i="8"/>
  <c r="S17" i="8" s="1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I28" i="8"/>
  <c r="BH28" i="8"/>
  <c r="BD28" i="8"/>
  <c r="BC28" i="8"/>
  <c r="BB28" i="8"/>
  <c r="AX28" i="8"/>
  <c r="AW28" i="8"/>
  <c r="AV28" i="8"/>
  <c r="AR28" i="8"/>
  <c r="AQ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O27" i="8"/>
  <c r="BN27" i="8"/>
  <c r="BJ27" i="8"/>
  <c r="BH27" i="8"/>
  <c r="BD27" i="8"/>
  <c r="BB27" i="8"/>
  <c r="AX27" i="8"/>
  <c r="AW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U26" i="8"/>
  <c r="BT26" i="8"/>
  <c r="BP26" i="8"/>
  <c r="BO26" i="8"/>
  <c r="BN26" i="8"/>
  <c r="BJ26" i="8"/>
  <c r="BI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U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K25" i="8"/>
  <c r="AJ25" i="8"/>
  <c r="AF25" i="8"/>
  <c r="AD25" i="8"/>
  <c r="Z25" i="8"/>
  <c r="Y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W22" i="8"/>
  <c r="AV22" i="8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O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I20" i="8"/>
  <c r="BH20" i="8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Y20" i="8"/>
  <c r="X20" i="8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U19" i="8"/>
  <c r="BT19" i="8"/>
  <c r="BP19" i="8"/>
  <c r="BO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W17" i="8"/>
  <c r="AV17" i="8"/>
  <c r="AR17" i="8"/>
  <c r="AQ17" i="8"/>
  <c r="AP17" i="8"/>
  <c r="AL17" i="8"/>
  <c r="AK17" i="8"/>
  <c r="AJ17" i="8"/>
  <c r="AF17" i="8"/>
  <c r="AD17" i="8"/>
  <c r="Z17" i="8"/>
  <c r="Y17" i="8"/>
  <c r="X17" i="8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J39" i="9"/>
  <c r="BD39" i="9"/>
  <c r="AX39" i="9"/>
  <c r="BC27" i="9" s="1"/>
  <c r="AR39" i="9"/>
  <c r="AL39" i="9"/>
  <c r="AF39" i="9"/>
  <c r="Z39" i="9"/>
  <c r="AE27" i="9" s="1"/>
  <c r="T39" i="9"/>
  <c r="N39" i="9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S24" i="9" s="1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BI21" i="9" s="1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O20" i="9" s="1"/>
  <c r="BD32" i="9"/>
  <c r="AX32" i="9"/>
  <c r="AR32" i="9"/>
  <c r="AL32" i="9"/>
  <c r="AF32" i="9"/>
  <c r="Z32" i="9"/>
  <c r="AE20" i="9" s="1"/>
  <c r="T32" i="9"/>
  <c r="N32" i="9"/>
  <c r="S20" i="9" s="1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J30" i="9"/>
  <c r="BD30" i="9"/>
  <c r="AX30" i="9"/>
  <c r="AR30" i="9"/>
  <c r="AL30" i="9"/>
  <c r="AQ18" i="9" s="1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W17" i="9" s="1"/>
  <c r="AL29" i="9"/>
  <c r="AF29" i="9"/>
  <c r="Z29" i="9"/>
  <c r="AE17" i="9" s="1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U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S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O26" i="9"/>
  <c r="BN26" i="9"/>
  <c r="BJ26" i="9"/>
  <c r="BI26" i="9"/>
  <c r="BH26" i="9"/>
  <c r="BD26" i="9"/>
  <c r="BC26" i="9"/>
  <c r="BB26" i="9"/>
  <c r="AX26" i="9"/>
  <c r="AV26" i="9"/>
  <c r="AW26" i="9" s="1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I25" i="9"/>
  <c r="BH25" i="9"/>
  <c r="BD25" i="9"/>
  <c r="BB25" i="9"/>
  <c r="AX25" i="9"/>
  <c r="AW25" i="9"/>
  <c r="AV25" i="9"/>
  <c r="AR25" i="9"/>
  <c r="AP25" i="9"/>
  <c r="AQ25" i="9" s="1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I23" i="9"/>
  <c r="BH23" i="9"/>
  <c r="BD23" i="9"/>
  <c r="BB23" i="9"/>
  <c r="AX23" i="9"/>
  <c r="AW23" i="9"/>
  <c r="AV23" i="9"/>
  <c r="AR23" i="9"/>
  <c r="AQ23" i="9"/>
  <c r="AP23" i="9"/>
  <c r="AL23" i="9"/>
  <c r="AK23" i="9"/>
  <c r="AJ23" i="9"/>
  <c r="AF23" i="9"/>
  <c r="AE23" i="9"/>
  <c r="AD23" i="9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U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K22" i="9"/>
  <c r="AJ22" i="9"/>
  <c r="AF22" i="9"/>
  <c r="AD22" i="9"/>
  <c r="Z22" i="9"/>
  <c r="X22" i="9"/>
  <c r="Y22" i="9" s="1"/>
  <c r="T22" i="9"/>
  <c r="S22" i="9"/>
  <c r="R22" i="9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W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U20" i="9"/>
  <c r="BT20" i="9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U18" i="9"/>
  <c r="BT18" i="9"/>
  <c r="BP18" i="9"/>
  <c r="BO18" i="9"/>
  <c r="BN18" i="9"/>
  <c r="BJ18" i="9"/>
  <c r="BI18" i="9"/>
  <c r="BH18" i="9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S18" i="9"/>
  <c r="R18" i="9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U17" i="9"/>
  <c r="BT17" i="9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S17" i="9"/>
  <c r="R17" i="9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AR40" i="10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J39" i="10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AX37" i="10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F35" i="10"/>
  <c r="Z35" i="10"/>
  <c r="T35" i="10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AR34" i="10"/>
  <c r="AW22" i="10" s="1"/>
  <c r="AL34" i="10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AR33" i="10"/>
  <c r="AL33" i="10"/>
  <c r="AF33" i="10"/>
  <c r="Z33" i="10"/>
  <c r="T33" i="10"/>
  <c r="Y21" i="10" s="1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AR31" i="10"/>
  <c r="AW19" i="10" s="1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AK18" i="10" s="1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Q17" i="10" s="1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C28" i="10"/>
  <c r="BB28" i="10"/>
  <c r="AX28" i="10"/>
  <c r="AW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U27" i="10"/>
  <c r="BT27" i="10"/>
  <c r="BP27" i="10"/>
  <c r="BO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C25" i="10"/>
  <c r="BB25" i="10"/>
  <c r="AX25" i="10"/>
  <c r="AW25" i="10"/>
  <c r="AV25" i="10"/>
  <c r="AR25" i="10"/>
  <c r="AQ25" i="10"/>
  <c r="AP25" i="10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C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Q23" i="10"/>
  <c r="AP23" i="10"/>
  <c r="AL23" i="10"/>
  <c r="AK23" i="10"/>
  <c r="AJ23" i="10"/>
  <c r="AF23" i="10"/>
  <c r="AE23" i="10"/>
  <c r="AD23" i="10"/>
  <c r="Z23" i="10"/>
  <c r="Y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C22" i="10"/>
  <c r="BB22" i="10"/>
  <c r="AX22" i="10"/>
  <c r="AV22" i="10"/>
  <c r="AR22" i="10"/>
  <c r="AQ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C21" i="10"/>
  <c r="BB21" i="10"/>
  <c r="AX21" i="10"/>
  <c r="AW21" i="10"/>
  <c r="AV21" i="10"/>
  <c r="AR21" i="10"/>
  <c r="AQ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O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C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U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Y18" i="10"/>
  <c r="X18" i="10"/>
  <c r="T18" i="10"/>
  <c r="S18" i="10"/>
  <c r="R18" i="10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J40" i="11"/>
  <c r="BM40" i="11" s="1"/>
  <c r="BD40" i="11"/>
  <c r="AX40" i="11"/>
  <c r="AR40" i="11"/>
  <c r="AL40" i="11"/>
  <c r="AF40" i="11"/>
  <c r="Z40" i="11"/>
  <c r="T40" i="1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J38" i="11"/>
  <c r="BD38" i="11"/>
  <c r="BI26" i="11" s="1"/>
  <c r="AX38" i="11"/>
  <c r="BC26" i="11" s="1"/>
  <c r="AR38" i="1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S24" i="11" s="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L35" i="1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U22" i="11" s="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J32" i="11"/>
  <c r="BO20" i="11" s="1"/>
  <c r="BD32" i="11"/>
  <c r="AX32" i="11"/>
  <c r="AR32" i="11"/>
  <c r="AL32" i="11"/>
  <c r="AF32" i="11"/>
  <c r="Z32" i="11"/>
  <c r="T32" i="11"/>
  <c r="N32" i="11"/>
  <c r="S20" i="11" s="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AK19" i="11" s="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BP30" i="11"/>
  <c r="BJ30" i="11"/>
  <c r="BD30" i="11"/>
  <c r="BI18" i="11" s="1"/>
  <c r="AX30" i="11"/>
  <c r="AR30" i="11"/>
  <c r="AL30" i="11"/>
  <c r="AQ18" i="11" s="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U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E28" i="11"/>
  <c r="AD28" i="11"/>
  <c r="Z28" i="11"/>
  <c r="Y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U26" i="11"/>
  <c r="BT26" i="11"/>
  <c r="BP26" i="11"/>
  <c r="BO26" i="11"/>
  <c r="BN26" i="11"/>
  <c r="BJ26" i="11"/>
  <c r="BH26" i="11"/>
  <c r="BD26" i="11"/>
  <c r="BB26" i="11"/>
  <c r="AX26" i="11"/>
  <c r="AW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Y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Y24" i="11" s="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W23" i="11"/>
  <c r="AV23" i="11"/>
  <c r="AR23" i="11"/>
  <c r="AQ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W22" i="11"/>
  <c r="AV22" i="11"/>
  <c r="AR22" i="11"/>
  <c r="AP22" i="11"/>
  <c r="AL22" i="11"/>
  <c r="AK22" i="11"/>
  <c r="AJ22" i="11"/>
  <c r="AF22" i="11"/>
  <c r="AE22" i="11"/>
  <c r="AD22" i="11"/>
  <c r="Z22" i="11"/>
  <c r="Y22" i="11"/>
  <c r="X22" i="11"/>
  <c r="T22" i="11"/>
  <c r="S22" i="11"/>
  <c r="R22" i="1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C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U20" i="11"/>
  <c r="BT20" i="11"/>
  <c r="BP20" i="11"/>
  <c r="BN20" i="11"/>
  <c r="BJ20" i="11"/>
  <c r="BI20" i="11"/>
  <c r="BH20" i="11"/>
  <c r="BD20" i="11"/>
  <c r="BC20" i="11"/>
  <c r="BB20" i="11"/>
  <c r="AX20" i="11"/>
  <c r="AW20" i="11"/>
  <c r="AV20" i="11"/>
  <c r="AR20" i="11"/>
  <c r="AP20" i="11"/>
  <c r="AL20" i="11"/>
  <c r="AJ20" i="11"/>
  <c r="AF20" i="11"/>
  <c r="AE20" i="11"/>
  <c r="AD20" i="1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E19" i="11"/>
  <c r="AD19" i="1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C18" i="11"/>
  <c r="BB18" i="11"/>
  <c r="AX18" i="11"/>
  <c r="AW18" i="11"/>
  <c r="AV18" i="11"/>
  <c r="AR18" i="11"/>
  <c r="AP18" i="11"/>
  <c r="AL18" i="11"/>
  <c r="AJ18" i="11"/>
  <c r="AK18" i="11" s="1"/>
  <c r="AF18" i="11"/>
  <c r="AE18" i="11"/>
  <c r="AD18" i="1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C17" i="11"/>
  <c r="BB17" i="1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S17" i="11" s="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O22" i="12" s="1"/>
  <c r="BD34" i="12"/>
  <c r="AX34" i="12"/>
  <c r="BC22" i="12" s="1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D33" i="12"/>
  <c r="BI21" i="12" s="1"/>
  <c r="AX33" i="12"/>
  <c r="BC21" i="12" s="1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BC20" i="12" s="1"/>
  <c r="AR32" i="12"/>
  <c r="AW20" i="12" s="1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F31" i="12"/>
  <c r="AK19" i="12" s="1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O18" i="12" s="1"/>
  <c r="BD30" i="12"/>
  <c r="AX30" i="12"/>
  <c r="AR30" i="12"/>
  <c r="AL30" i="12"/>
  <c r="AF30" i="12"/>
  <c r="Z30" i="12"/>
  <c r="T30" i="12"/>
  <c r="Y18" i="12" s="1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X41" i="12" s="1"/>
  <c r="AR29" i="12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O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O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W22" i="12"/>
  <c r="AV22" i="12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K21" i="12"/>
  <c r="AJ21" i="12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E19" i="12"/>
  <c r="AD19" i="12"/>
  <c r="Z19" i="12"/>
  <c r="Y19" i="12"/>
  <c r="X19" i="12"/>
  <c r="T19" i="12"/>
  <c r="S19" i="12"/>
  <c r="R19" i="12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I18" i="12"/>
  <c r="BH18" i="12"/>
  <c r="BD18" i="12"/>
  <c r="BC18" i="12"/>
  <c r="BB18" i="12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W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BC22" i="1" s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W23" i="1" s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K21" i="1" s="1"/>
  <c r="AF32" i="1"/>
  <c r="AF31" i="1"/>
  <c r="AK19" i="1" s="1"/>
  <c r="AF30" i="1"/>
  <c r="AK18" i="1" s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AE21" i="1" s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Y22" i="1" s="1"/>
  <c r="T33" i="1"/>
  <c r="Y21" i="1" s="1"/>
  <c r="T32" i="1"/>
  <c r="T31" i="1"/>
  <c r="T30" i="1"/>
  <c r="Y18" i="1" s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M23" i="10" l="1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11" i="5"/>
  <c r="D106" i="15" s="1"/>
  <c r="EO4" i="5"/>
  <c r="D99" i="15" s="1"/>
  <c r="EL13" i="5"/>
  <c r="H108" i="13" s="1"/>
  <c r="EO9" i="5"/>
  <c r="D104" i="15" s="1"/>
  <c r="EO3" i="5"/>
  <c r="D98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L6" i="6"/>
  <c r="H89" i="13" s="1"/>
  <c r="EO9" i="7"/>
  <c r="D80" i="15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L7" i="9"/>
  <c r="H54" i="13" s="1"/>
  <c r="EL13" i="9"/>
  <c r="H60" i="13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O9" i="10"/>
  <c r="D44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O9" i="12"/>
  <c r="D20" i="15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12" i="12" l="1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<sst xmlns="http://schemas.openxmlformats.org/spreadsheetml/2006/main" count="2585" uniqueCount="262">
  <si>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</si>
  <si>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</si>
  <si>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</si>
  <si>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</si>
  <si>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</si>
  <si>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</si>
  <si>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</si>
  <si>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</si>
  <si>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</si>
  <si>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</si>
  <si>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</si>
  <si>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</si>
  <si>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</si>
  <si>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</si>
  <si>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</si>
  <si>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</si>
  <si>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</si>
  <si>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</si>
  <si>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</si>
  <si>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</si>
  <si>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</si>
  <si>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</si>
  <si>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</si>
  <si>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</si>
  <si>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</si>
  <si>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</si>
  <si>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</si>
  <si>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</si>
  <si>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</si>
  <si>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</si>
  <si>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</si>
  <si>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</si>
  <si>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</si>
  <si>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</si>
  <si>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</si>
  <si>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</si>
  <si>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</si>
  <si>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</si>
  <si>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</si>
  <si>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</si>
  <si>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</si>
  <si>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</si>
  <si>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</si>
  <si>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</si>
  <si>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</si>
  <si>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</si>
  <si>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</si>
  <si>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</si>
  <si>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</si>
  <si>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</si>
  <si>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</si>
  <si>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</si>
  <si>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</si>
  <si>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</si>
  <si>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</si>
  <si>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</si>
  <si>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</si>
  <si>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</si>
  <si>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</si>
  <si>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</si>
  <si>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</si>
  <si>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</si>
  <si>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</si>
  <si>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</si>
  <si>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</si>
  <si>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</si>
  <si>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</si>
  <si>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</si>
  <si>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</si>
  <si>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</si>
  <si>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</si>
  <si>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</si>
  <si>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</si>
  <si>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</si>
  <si>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</si>
  <si>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</si>
  <si>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</si>
  <si>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</si>
  <si>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</si>
  <si>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</si>
  <si>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</si>
  <si>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</si>
  <si>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</si>
  <si>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</si>
  <si>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</si>
  <si>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</si>
  <si>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</si>
  <si>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</si>
  <si>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</si>
  <si>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</si>
  <si>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</si>
  <si>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</si>
  <si>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</si>
  <si>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</si>
  <si>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</si>
  <si>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</si>
  <si>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</si>
  <si>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</si>
  <si>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</si>
  <si>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</si>
  <si>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</si>
  <si>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</si>
  <si>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</si>
  <si>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</si>
  <si>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</si>
  <si>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</si>
  <si>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</si>
  <si>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</si>
  <si>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</si>
  <si>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</si>
  <si>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</si>
  <si>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</si>
  <si>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</si>
  <si>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</si>
  <si>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</si>
  <si>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</si>
  <si>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</si>
  <si>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</si>
  <si>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</si>
  <si>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</si>
  <si>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</si>
  <si>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</si>
  <si>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</si>
  <si>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</si>
  <si>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</si>
  <si>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</si>
  <si>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</si>
  <si>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</si>
  <si>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</si>
  <si>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</si>
  <si>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</si>
  <si>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</si>
  <si>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</si>
  <si>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</si>
  <si>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</si>
  <si>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</si>
  <si>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</si>
  <si>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</si>
  <si>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</si>
  <si>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</si>
  <si>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</si>
  <si>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</si>
  <si>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</si>
  <si>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</si>
  <si>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</si>
  <si>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</si>
  <si>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</si>
  <si>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</si>
  <si>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</si>
  <si>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</si>
  <si>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</si>
  <si>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</si>
  <si>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</si>
  <si>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</si>
  <si>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</si>
  <si>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</si>
  <si>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</si>
  <si>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</si>
  <si>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</si>
  <si>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</si>
  <si>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</si>
  <si>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</si>
  <si>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</si>
  <si>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</si>
  <si>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</si>
  <si>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</si>
  <si>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</si>
  <si>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</si>
  <si>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</si>
  <si>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</si>
  <si>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</si>
  <si>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</si>
  <si>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</si>
  <si>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</si>
  <si>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</si>
  <si>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</si>
  <si>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</si>
  <si>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</si>
  <si>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</si>
  <si>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</si>
  <si>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</si>
  <si>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</si>
  <si>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</si>
  <si>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</si>
  <si>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</si>
  <si>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</si>
  <si>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</si>
  <si>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</si>
  <si>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</si>
  <si>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CALLUM WHITING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</si>
  <si>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</si>
  <si>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</si>
  <si>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</si>
  <si>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</si>
  <si>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</si>
  <si>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</si>
  <si>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</si>
  <si>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JIM EASTWOOD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</si>
  <si>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</si>
  <si>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</si>
  <si>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</si>
  <si>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</si>
  <si>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</si>
  <si>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</si>
  <si>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</si>
  <si>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</si>
  <si>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</si>
  <si>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</si>
  <si>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</si>
  <si>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</si>
  <si>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</si>
  <si>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</si>
  <si>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</si>
  <si>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</si>
  <si>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</si>
  <si>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</si>
  <si>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</si>
  <si>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</si>
  <si>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</si>
  <si>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</si>
  <si>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</si>
  <si>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</si>
  <si>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</si>
  <si>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</si>
  <si>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</si>
  <si>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</si>
  <si>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</si>
  <si>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</si>
  <si>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</si>
  <si>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</si>
  <si>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</si>
  <si>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</si>
  <si>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</si>
  <si>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</si>
  <si>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</si>
  <si>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</si>
  <si>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</si>
  <si>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</si>
  <si>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</si>
  <si>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</si>
  <si>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</si>
  <si>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</si>
  <si>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</si>
  <si>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</si>
  <si>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DARREN COLLIN - 1</t>
  </si>
  <si>
    <t>DAVE WARD - 1</t>
  </si>
  <si>
    <t>IAN WHITTAKER - 12</t>
  </si>
  <si>
    <t>KYLE YOUNG - 10</t>
  </si>
  <si>
    <t>CRAIG MONK - 74.22</t>
  </si>
  <si>
    <t>NIGE OUTRAM - 71.57</t>
  </si>
  <si>
    <t>SEAN KENDREW - 69.91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</si>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</sst>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5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2</v>
      </c>
      <c r="D2" s="18">
        <v>2</v>
      </c>
      <c r="E2" s="18">
        <v>4</v>
      </c>
      <c r="F2" s="18">
        <v>4</v>
      </c>
      <c r="G2" s="18">
        <v>2004</v>
      </c>
      <c r="H2" s="18">
        <v>81</v>
      </c>
      <c r="I2" s="20">
        <v>40.5</v>
      </c>
      <c r="J2" s="20">
        <v>20.25</v>
      </c>
      <c r="K2" s="19">
        <v>501</v>
      </c>
      <c r="L2" s="19">
        <v>74.222222222222229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154</v>
      </c>
      <c r="C3" s="35">
        <v>2</v>
      </c>
      <c r="D3" s="35">
        <v>2</v>
      </c>
      <c r="E3" s="35">
        <v>4</v>
      </c>
      <c r="F3" s="35">
        <v>4</v>
      </c>
      <c r="G3" s="35">
        <v>2004</v>
      </c>
      <c r="H3" s="35">
        <v>84</v>
      </c>
      <c r="I3" s="111">
        <v>42</v>
      </c>
      <c r="J3" s="111">
        <v>21</v>
      </c>
      <c r="K3" s="109">
        <v>501</v>
      </c>
      <c r="L3" s="109">
        <v>71.571428571428569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18" t="s">
        <v>142</v>
      </c>
      <c r="C4" s="18">
        <v>1</v>
      </c>
      <c r="D4" s="18">
        <v>1</v>
      </c>
      <c r="E4" s="18">
        <v>2</v>
      </c>
      <c r="F4" s="18">
        <v>2</v>
      </c>
      <c r="G4" s="18">
        <v>1002</v>
      </c>
      <c r="H4" s="18">
        <v>43</v>
      </c>
      <c r="I4" s="20">
        <v>43</v>
      </c>
      <c r="J4" s="20">
        <v>21.5</v>
      </c>
      <c r="K4" s="19">
        <v>501</v>
      </c>
      <c r="L4" s="19">
        <v>69.906976744186039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18" t="s">
        <v>145</v>
      </c>
      <c r="C5" s="18">
        <v>1</v>
      </c>
      <c r="D5" s="18">
        <v>0</v>
      </c>
      <c r="E5" s="18">
        <v>2</v>
      </c>
      <c r="F5" s="18">
        <v>0</v>
      </c>
      <c r="G5" s="18">
        <v>823</v>
      </c>
      <c r="H5" s="18">
        <v>39</v>
      </c>
      <c r="I5" s="20">
        <v>39</v>
      </c>
      <c r="J5" s="20">
        <v>19.5</v>
      </c>
      <c r="K5" s="19">
        <v>411.5</v>
      </c>
      <c r="L5" s="19">
        <v>63.307692307692307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189</v>
      </c>
      <c r="C6" s="18">
        <v>1</v>
      </c>
      <c r="D6" s="18">
        <v>1</v>
      </c>
      <c r="E6" s="18">
        <v>2</v>
      </c>
      <c r="F6" s="18">
        <v>2</v>
      </c>
      <c r="G6" s="18">
        <v>1002</v>
      </c>
      <c r="H6" s="18">
        <v>48</v>
      </c>
      <c r="I6" s="20">
        <v>48</v>
      </c>
      <c r="J6" s="20">
        <v>24</v>
      </c>
      <c r="K6" s="19">
        <v>501</v>
      </c>
      <c r="L6" s="19">
        <v>62.625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35" t="s">
        <v>196</v>
      </c>
      <c r="C7" s="18">
        <v>2</v>
      </c>
      <c r="D7" s="18">
        <v>1</v>
      </c>
      <c r="E7" s="18">
        <v>5</v>
      </c>
      <c r="F7" s="18">
        <v>3</v>
      </c>
      <c r="G7" s="18">
        <v>2419</v>
      </c>
      <c r="H7" s="18">
        <v>117</v>
      </c>
      <c r="I7" s="20">
        <v>58.5</v>
      </c>
      <c r="J7" s="20">
        <v>23.4</v>
      </c>
      <c r="K7" s="19">
        <v>483.8</v>
      </c>
      <c r="L7" s="19">
        <v>62.025641025641029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35" t="s">
        <v>151</v>
      </c>
      <c r="C8" s="35">
        <v>2</v>
      </c>
      <c r="D8" s="35">
        <v>2</v>
      </c>
      <c r="E8" s="35">
        <v>4</v>
      </c>
      <c r="F8" s="35">
        <v>4</v>
      </c>
      <c r="G8" s="35">
        <v>2004</v>
      </c>
      <c r="H8" s="35">
        <v>97</v>
      </c>
      <c r="I8" s="111">
        <v>48.5</v>
      </c>
      <c r="J8" s="111">
        <v>24.25</v>
      </c>
      <c r="K8" s="109">
        <v>501</v>
      </c>
      <c r="L8" s="109">
        <v>61.979381443298976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35" t="s">
        <v>153</v>
      </c>
      <c r="C9" s="35">
        <v>2</v>
      </c>
      <c r="D9" s="35">
        <v>2</v>
      </c>
      <c r="E9" s="35">
        <v>4</v>
      </c>
      <c r="F9" s="35">
        <v>4</v>
      </c>
      <c r="G9" s="35">
        <v>2004</v>
      </c>
      <c r="H9" s="35">
        <v>101</v>
      </c>
      <c r="I9" s="111">
        <v>50.5</v>
      </c>
      <c r="J9" s="111">
        <v>25.25</v>
      </c>
      <c r="K9" s="109">
        <v>501</v>
      </c>
      <c r="L9" s="109">
        <v>59.524752475247524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18" t="s">
        <v>141</v>
      </c>
      <c r="C10" s="18">
        <v>1</v>
      </c>
      <c r="D10" s="18">
        <v>0</v>
      </c>
      <c r="E10" s="18">
        <v>2</v>
      </c>
      <c r="F10" s="18">
        <v>0</v>
      </c>
      <c r="G10" s="18">
        <v>952</v>
      </c>
      <c r="H10" s="18">
        <v>48</v>
      </c>
      <c r="I10" s="20">
        <v>48</v>
      </c>
      <c r="J10" s="20">
        <v>24</v>
      </c>
      <c r="K10" s="19">
        <v>476</v>
      </c>
      <c r="L10" s="19">
        <v>59.5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146</v>
      </c>
      <c r="C11" s="18">
        <v>1</v>
      </c>
      <c r="D11" s="18">
        <v>1</v>
      </c>
      <c r="E11" s="18">
        <v>3</v>
      </c>
      <c r="F11" s="18">
        <v>2</v>
      </c>
      <c r="G11" s="18">
        <v>1493</v>
      </c>
      <c r="H11" s="18">
        <v>77</v>
      </c>
      <c r="I11" s="20">
        <v>77</v>
      </c>
      <c r="J11" s="20">
        <v>25.666666666666668</v>
      </c>
      <c r="K11" s="19">
        <v>497.66666666666669</v>
      </c>
      <c r="L11" s="19">
        <v>58.168831168831169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18" t="s">
        <v>188</v>
      </c>
      <c r="C12" s="18">
        <v>1</v>
      </c>
      <c r="D12" s="18">
        <v>0</v>
      </c>
      <c r="E12" s="18">
        <v>2</v>
      </c>
      <c r="F12" s="18">
        <v>0</v>
      </c>
      <c r="G12" s="18">
        <v>922</v>
      </c>
      <c r="H12" s="18">
        <v>48</v>
      </c>
      <c r="I12" s="20">
        <v>48</v>
      </c>
      <c r="J12" s="20">
        <v>24</v>
      </c>
      <c r="K12" s="19">
        <v>461</v>
      </c>
      <c r="L12" s="19">
        <v>57.625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239</v>
      </c>
      <c r="C13" s="18">
        <v>2</v>
      </c>
      <c r="D13" s="18">
        <v>2</v>
      </c>
      <c r="E13" s="18">
        <v>5</v>
      </c>
      <c r="F13" s="18">
        <v>4</v>
      </c>
      <c r="G13" s="18">
        <v>2485</v>
      </c>
      <c r="H13" s="18">
        <v>132</v>
      </c>
      <c r="I13" s="20">
        <v>66</v>
      </c>
      <c r="J13" s="20">
        <v>26.4</v>
      </c>
      <c r="K13" s="19">
        <v>497</v>
      </c>
      <c r="L13" s="19">
        <v>56.47727272727272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35" t="s">
        <v>152</v>
      </c>
      <c r="C14" s="35">
        <v>2</v>
      </c>
      <c r="D14" s="35">
        <v>1</v>
      </c>
      <c r="E14" s="35">
        <v>4</v>
      </c>
      <c r="F14" s="35">
        <v>2</v>
      </c>
      <c r="G14" s="35">
        <v>1825</v>
      </c>
      <c r="H14" s="35">
        <v>97</v>
      </c>
      <c r="I14" s="111">
        <v>48.5</v>
      </c>
      <c r="J14" s="111">
        <v>24.25</v>
      </c>
      <c r="K14" s="109">
        <v>456.25</v>
      </c>
      <c r="L14" s="109">
        <v>56.443298969072167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18" t="s">
        <v>183</v>
      </c>
      <c r="C15" s="18">
        <v>1</v>
      </c>
      <c r="D15" s="18">
        <v>1</v>
      </c>
      <c r="E15" s="18">
        <v>2</v>
      </c>
      <c r="F15" s="18">
        <v>2</v>
      </c>
      <c r="G15" s="18">
        <v>1002</v>
      </c>
      <c r="H15" s="18">
        <v>54</v>
      </c>
      <c r="I15" s="20">
        <v>54</v>
      </c>
      <c r="J15" s="20">
        <v>27</v>
      </c>
      <c r="K15" s="19">
        <v>501</v>
      </c>
      <c r="L15" s="19">
        <v>55.666666666666671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157</v>
      </c>
      <c r="C16" s="18">
        <v>2</v>
      </c>
      <c r="D16" s="18">
        <v>1</v>
      </c>
      <c r="E16" s="18">
        <v>4</v>
      </c>
      <c r="F16" s="18">
        <v>2</v>
      </c>
      <c r="G16" s="18">
        <v>1817</v>
      </c>
      <c r="H16" s="18">
        <v>99</v>
      </c>
      <c r="I16" s="20">
        <v>49.5</v>
      </c>
      <c r="J16" s="20">
        <v>24.75</v>
      </c>
      <c r="K16" s="19">
        <v>454.25</v>
      </c>
      <c r="L16" s="19">
        <v>55.060606060606062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158</v>
      </c>
      <c r="C17" s="18">
        <v>2</v>
      </c>
      <c r="D17" s="18">
        <v>1</v>
      </c>
      <c r="E17" s="18">
        <v>4</v>
      </c>
      <c r="F17" s="18">
        <v>2</v>
      </c>
      <c r="G17" s="18">
        <v>1959</v>
      </c>
      <c r="H17" s="18">
        <v>111</v>
      </c>
      <c r="I17" s="20">
        <v>55.5</v>
      </c>
      <c r="J17" s="20">
        <v>27.75</v>
      </c>
      <c r="K17" s="19">
        <v>489.75</v>
      </c>
      <c r="L17" s="19">
        <v>52.945945945945951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163</v>
      </c>
      <c r="C18" s="18">
        <v>2</v>
      </c>
      <c r="D18" s="18">
        <v>0</v>
      </c>
      <c r="E18" s="18">
        <v>5</v>
      </c>
      <c r="F18" s="18">
        <v>1</v>
      </c>
      <c r="G18" s="18">
        <v>2309</v>
      </c>
      <c r="H18" s="18">
        <v>131</v>
      </c>
      <c r="I18" s="20">
        <v>65.5</v>
      </c>
      <c r="J18" s="20">
        <v>26.2</v>
      </c>
      <c r="K18" s="19">
        <v>461.8</v>
      </c>
      <c r="L18" s="19">
        <v>52.877862595419856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147</v>
      </c>
      <c r="C19" s="18">
        <v>2</v>
      </c>
      <c r="D19" s="18">
        <v>2</v>
      </c>
      <c r="E19" s="18">
        <v>5</v>
      </c>
      <c r="F19" s="18">
        <v>4</v>
      </c>
      <c r="G19" s="18">
        <v>2465</v>
      </c>
      <c r="H19" s="18">
        <v>140</v>
      </c>
      <c r="I19" s="20">
        <v>70</v>
      </c>
      <c r="J19" s="20">
        <v>28</v>
      </c>
      <c r="K19" s="19">
        <v>493</v>
      </c>
      <c r="L19" s="19">
        <v>52.821428571428569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228</v>
      </c>
      <c r="C20" s="18">
        <v>1</v>
      </c>
      <c r="D20" s="18">
        <v>1</v>
      </c>
      <c r="E20" s="18">
        <v>2</v>
      </c>
      <c r="F20" s="18">
        <v>2</v>
      </c>
      <c r="G20" s="18">
        <v>1002</v>
      </c>
      <c r="H20" s="18">
        <v>58</v>
      </c>
      <c r="I20" s="20">
        <v>58</v>
      </c>
      <c r="J20" s="20">
        <v>29</v>
      </c>
      <c r="K20" s="19">
        <v>501</v>
      </c>
      <c r="L20" s="19">
        <v>51.827586206896548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229</v>
      </c>
      <c r="C21" s="18">
        <v>1</v>
      </c>
      <c r="D21" s="18">
        <v>0</v>
      </c>
      <c r="E21" s="18">
        <v>2</v>
      </c>
      <c r="F21" s="18">
        <v>0</v>
      </c>
      <c r="G21" s="18">
        <v>932</v>
      </c>
      <c r="H21" s="18">
        <v>54</v>
      </c>
      <c r="I21" s="20">
        <v>54</v>
      </c>
      <c r="J21" s="20">
        <v>27</v>
      </c>
      <c r="K21" s="19">
        <v>466</v>
      </c>
      <c r="L21" s="19">
        <v>51.777777777777779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35" t="s">
        <v>160</v>
      </c>
      <c r="C22" s="18">
        <v>1</v>
      </c>
      <c r="D22" s="18">
        <v>0</v>
      </c>
      <c r="E22" s="18">
        <v>2</v>
      </c>
      <c r="F22" s="18">
        <v>0</v>
      </c>
      <c r="G22" s="18">
        <v>973</v>
      </c>
      <c r="H22" s="18">
        <v>57</v>
      </c>
      <c r="I22" s="20">
        <v>57</v>
      </c>
      <c r="J22" s="20">
        <v>28.5</v>
      </c>
      <c r="K22" s="19">
        <v>486.5</v>
      </c>
      <c r="L22" s="19">
        <v>51.210526315789465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203</v>
      </c>
      <c r="C23" s="18">
        <v>1</v>
      </c>
      <c r="D23" s="18">
        <v>1</v>
      </c>
      <c r="E23" s="18">
        <v>2</v>
      </c>
      <c r="F23" s="18">
        <v>2</v>
      </c>
      <c r="G23" s="18">
        <v>1002</v>
      </c>
      <c r="H23" s="18">
        <v>59</v>
      </c>
      <c r="I23" s="20">
        <v>59</v>
      </c>
      <c r="J23" s="20">
        <v>29.5</v>
      </c>
      <c r="K23" s="19">
        <v>501</v>
      </c>
      <c r="L23" s="19">
        <v>50.949152542372879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144</v>
      </c>
      <c r="C24" s="18">
        <v>1</v>
      </c>
      <c r="D24" s="18">
        <v>1</v>
      </c>
      <c r="E24" s="18">
        <v>3</v>
      </c>
      <c r="F24" s="18">
        <v>2</v>
      </c>
      <c r="G24" s="18">
        <v>1456</v>
      </c>
      <c r="H24" s="18">
        <v>86</v>
      </c>
      <c r="I24" s="20">
        <v>86</v>
      </c>
      <c r="J24" s="20">
        <v>28.666666666666668</v>
      </c>
      <c r="K24" s="19">
        <v>485.33333333333331</v>
      </c>
      <c r="L24" s="19">
        <v>50.79069767441861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227</v>
      </c>
      <c r="C25" s="18">
        <v>1</v>
      </c>
      <c r="D25" s="18">
        <v>0</v>
      </c>
      <c r="E25" s="18">
        <v>2</v>
      </c>
      <c r="F25" s="18">
        <v>0</v>
      </c>
      <c r="G25" s="18">
        <v>914</v>
      </c>
      <c r="H25" s="18">
        <v>54</v>
      </c>
      <c r="I25" s="20">
        <v>54</v>
      </c>
      <c r="J25" s="20">
        <v>27</v>
      </c>
      <c r="K25" s="19">
        <v>457</v>
      </c>
      <c r="L25" s="19">
        <v>50.777777777777786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199</v>
      </c>
      <c r="C26" s="18">
        <v>2</v>
      </c>
      <c r="D26" s="18">
        <v>1</v>
      </c>
      <c r="E26" s="18">
        <v>5</v>
      </c>
      <c r="F26" s="18">
        <v>3</v>
      </c>
      <c r="G26" s="18">
        <v>2335</v>
      </c>
      <c r="H26" s="18">
        <v>139</v>
      </c>
      <c r="I26" s="20">
        <v>69.5</v>
      </c>
      <c r="J26" s="20">
        <v>27.8</v>
      </c>
      <c r="K26" s="19">
        <v>467</v>
      </c>
      <c r="L26" s="19">
        <v>50.39568345323741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26</v>
      </c>
      <c r="B27" s="18" t="s">
        <v>184</v>
      </c>
      <c r="C27" s="18">
        <v>2</v>
      </c>
      <c r="D27" s="18">
        <v>1</v>
      </c>
      <c r="E27" s="18">
        <v>4</v>
      </c>
      <c r="F27" s="18">
        <v>2</v>
      </c>
      <c r="G27" s="18">
        <v>1862</v>
      </c>
      <c r="H27" s="18">
        <v>111</v>
      </c>
      <c r="I27" s="20">
        <v>55.5</v>
      </c>
      <c r="J27" s="20">
        <v>27.75</v>
      </c>
      <c r="K27" s="19">
        <v>465.5</v>
      </c>
      <c r="L27" s="19">
        <v>50.324324324324323</v>
      </c>
      <c r="M27" s="1">
        <f t="shared" si="1"/>
        <v>26</v>
      </c>
      <c r="N27" s="1">
        <f t="shared" si="2"/>
        <v>26</v>
      </c>
    </row>
    <row r="28" spans="1:14" x14ac:dyDescent="0.2">
      <c r="A28" s="17">
        <f t="shared" si="0"/>
        <v>27</v>
      </c>
      <c r="B28" s="35" t="s">
        <v>165</v>
      </c>
      <c r="C28" s="35">
        <v>2</v>
      </c>
      <c r="D28" s="35">
        <v>1</v>
      </c>
      <c r="E28" s="35">
        <v>6</v>
      </c>
      <c r="F28" s="35">
        <v>3</v>
      </c>
      <c r="G28" s="35">
        <v>2900</v>
      </c>
      <c r="H28" s="35">
        <v>173</v>
      </c>
      <c r="I28" s="111">
        <v>86.5</v>
      </c>
      <c r="J28" s="111">
        <v>28.833333333333332</v>
      </c>
      <c r="K28" s="109">
        <v>483.33333333333331</v>
      </c>
      <c r="L28" s="109">
        <v>50.289017341040463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159</v>
      </c>
      <c r="C29" s="18">
        <v>2</v>
      </c>
      <c r="D29" s="18">
        <v>1</v>
      </c>
      <c r="E29" s="18">
        <v>4</v>
      </c>
      <c r="F29" s="18">
        <v>2</v>
      </c>
      <c r="G29" s="18">
        <v>1922</v>
      </c>
      <c r="H29" s="18">
        <v>115</v>
      </c>
      <c r="I29" s="20">
        <v>57.5</v>
      </c>
      <c r="J29" s="20">
        <v>28.75</v>
      </c>
      <c r="K29" s="19">
        <v>480.5</v>
      </c>
      <c r="L29" s="19">
        <v>50.139130434782601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155</v>
      </c>
      <c r="C30" s="18">
        <v>2</v>
      </c>
      <c r="D30" s="18">
        <v>1</v>
      </c>
      <c r="E30" s="18">
        <v>5</v>
      </c>
      <c r="F30" s="18">
        <v>3</v>
      </c>
      <c r="G30" s="18">
        <v>2483</v>
      </c>
      <c r="H30" s="18">
        <v>149</v>
      </c>
      <c r="I30" s="20">
        <v>74.5</v>
      </c>
      <c r="J30" s="20">
        <v>29.8</v>
      </c>
      <c r="K30" s="19">
        <v>496.6</v>
      </c>
      <c r="L30" s="19">
        <v>49.993288590604024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190</v>
      </c>
      <c r="C31" s="18">
        <v>1</v>
      </c>
      <c r="D31" s="18">
        <v>0</v>
      </c>
      <c r="E31" s="18">
        <v>3</v>
      </c>
      <c r="F31" s="18">
        <v>1</v>
      </c>
      <c r="G31" s="18">
        <v>1427</v>
      </c>
      <c r="H31" s="18">
        <v>86</v>
      </c>
      <c r="I31" s="20">
        <v>86</v>
      </c>
      <c r="J31" s="20">
        <v>28.666666666666668</v>
      </c>
      <c r="K31" s="19">
        <v>475.66666666666669</v>
      </c>
      <c r="L31" s="19">
        <v>49.779069767441861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35" t="s">
        <v>162</v>
      </c>
      <c r="C32" s="18">
        <v>2</v>
      </c>
      <c r="D32" s="18">
        <v>1</v>
      </c>
      <c r="E32" s="18">
        <v>5</v>
      </c>
      <c r="F32" s="18">
        <v>2</v>
      </c>
      <c r="G32" s="18">
        <v>2103</v>
      </c>
      <c r="H32" s="18">
        <v>129</v>
      </c>
      <c r="I32" s="20">
        <v>64.5</v>
      </c>
      <c r="J32" s="20">
        <v>25.8</v>
      </c>
      <c r="K32" s="19">
        <v>420.6</v>
      </c>
      <c r="L32" s="19">
        <v>48.906976744186039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35" t="s">
        <v>180</v>
      </c>
      <c r="C33" s="18">
        <v>2</v>
      </c>
      <c r="D33" s="18">
        <v>2</v>
      </c>
      <c r="E33" s="18">
        <v>5</v>
      </c>
      <c r="F33" s="18">
        <v>4</v>
      </c>
      <c r="G33" s="18">
        <v>2425</v>
      </c>
      <c r="H33" s="18">
        <v>151</v>
      </c>
      <c r="I33" s="20">
        <v>75.5</v>
      </c>
      <c r="J33" s="20">
        <v>30.2</v>
      </c>
      <c r="K33" s="19">
        <v>485</v>
      </c>
      <c r="L33" s="19">
        <v>48.178807947019862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192</v>
      </c>
      <c r="C34" s="18">
        <v>2</v>
      </c>
      <c r="D34" s="18">
        <v>2</v>
      </c>
      <c r="E34" s="18">
        <v>4</v>
      </c>
      <c r="F34" s="18">
        <v>4</v>
      </c>
      <c r="G34" s="18">
        <v>2004</v>
      </c>
      <c r="H34" s="18">
        <v>128</v>
      </c>
      <c r="I34" s="20">
        <v>64</v>
      </c>
      <c r="J34" s="20">
        <v>32</v>
      </c>
      <c r="K34" s="19">
        <v>501</v>
      </c>
      <c r="L34" s="19">
        <v>46.96875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234</v>
      </c>
      <c r="C35" s="18">
        <v>1</v>
      </c>
      <c r="D35" s="18">
        <v>0</v>
      </c>
      <c r="E35" s="18">
        <v>3</v>
      </c>
      <c r="F35" s="18">
        <v>1</v>
      </c>
      <c r="G35" s="18">
        <v>1467</v>
      </c>
      <c r="H35" s="18">
        <v>96</v>
      </c>
      <c r="I35" s="20">
        <v>96</v>
      </c>
      <c r="J35" s="20">
        <v>32</v>
      </c>
      <c r="K35" s="19">
        <v>489</v>
      </c>
      <c r="L35" s="19">
        <v>45.84375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35" t="s">
        <v>202</v>
      </c>
      <c r="C36" s="35">
        <v>2</v>
      </c>
      <c r="D36" s="35">
        <v>1</v>
      </c>
      <c r="E36" s="35">
        <v>6</v>
      </c>
      <c r="F36" s="35">
        <v>3</v>
      </c>
      <c r="G36" s="35">
        <v>2856</v>
      </c>
      <c r="H36" s="35">
        <v>187</v>
      </c>
      <c r="I36" s="111">
        <v>93.5</v>
      </c>
      <c r="J36" s="111">
        <v>31.166666666666668</v>
      </c>
      <c r="K36" s="109">
        <v>476</v>
      </c>
      <c r="L36" s="109">
        <v>45.81818181818182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191</v>
      </c>
      <c r="C37" s="18">
        <v>2</v>
      </c>
      <c r="D37" s="18">
        <v>1</v>
      </c>
      <c r="E37" s="18">
        <v>5</v>
      </c>
      <c r="F37" s="18">
        <v>2</v>
      </c>
      <c r="G37" s="18">
        <v>2350</v>
      </c>
      <c r="H37" s="18">
        <v>154</v>
      </c>
      <c r="I37" s="20">
        <v>77</v>
      </c>
      <c r="J37" s="20">
        <v>30.8</v>
      </c>
      <c r="K37" s="19">
        <v>470</v>
      </c>
      <c r="L37" s="19">
        <v>45.779220779220779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200</v>
      </c>
      <c r="C38" s="18">
        <v>1</v>
      </c>
      <c r="D38" s="18">
        <v>1</v>
      </c>
      <c r="E38" s="18">
        <v>2</v>
      </c>
      <c r="F38" s="18">
        <v>2</v>
      </c>
      <c r="G38" s="18">
        <v>1002</v>
      </c>
      <c r="H38" s="18">
        <v>67</v>
      </c>
      <c r="I38" s="20">
        <v>67</v>
      </c>
      <c r="J38" s="20">
        <v>33.5</v>
      </c>
      <c r="K38" s="19">
        <v>501</v>
      </c>
      <c r="L38" s="19">
        <v>44.865671641791039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185</v>
      </c>
      <c r="C39" s="18">
        <v>2</v>
      </c>
      <c r="D39" s="18">
        <v>1</v>
      </c>
      <c r="E39" s="18">
        <v>4</v>
      </c>
      <c r="F39" s="18">
        <v>2</v>
      </c>
      <c r="G39" s="18">
        <v>1864</v>
      </c>
      <c r="H39" s="18">
        <v>125</v>
      </c>
      <c r="I39" s="20">
        <v>62.5</v>
      </c>
      <c r="J39" s="20">
        <v>31.25</v>
      </c>
      <c r="K39" s="19">
        <v>466</v>
      </c>
      <c r="L39" s="19">
        <v>44.736000000000004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150</v>
      </c>
      <c r="C40" s="18">
        <v>2</v>
      </c>
      <c r="D40" s="18">
        <v>0</v>
      </c>
      <c r="E40" s="18">
        <v>4</v>
      </c>
      <c r="F40" s="18">
        <v>0</v>
      </c>
      <c r="G40" s="18">
        <v>1938</v>
      </c>
      <c r="H40" s="18">
        <v>133</v>
      </c>
      <c r="I40" s="20">
        <v>66.5</v>
      </c>
      <c r="J40" s="20">
        <v>33.25</v>
      </c>
      <c r="K40" s="19">
        <v>484.5</v>
      </c>
      <c r="L40" s="19">
        <v>43.714285714285715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236</v>
      </c>
      <c r="C41" s="18">
        <v>1</v>
      </c>
      <c r="D41" s="18">
        <v>0</v>
      </c>
      <c r="E41" s="18">
        <v>3</v>
      </c>
      <c r="F41" s="18">
        <v>1</v>
      </c>
      <c r="G41" s="18">
        <v>1454</v>
      </c>
      <c r="H41" s="18">
        <v>100</v>
      </c>
      <c r="I41" s="20">
        <v>100</v>
      </c>
      <c r="J41" s="20">
        <v>33.333333333333336</v>
      </c>
      <c r="K41" s="19">
        <v>484.66666666666669</v>
      </c>
      <c r="L41" s="19">
        <v>43.62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242</v>
      </c>
      <c r="C42" s="18">
        <v>1</v>
      </c>
      <c r="D42" s="18">
        <v>0</v>
      </c>
      <c r="E42" s="18">
        <v>2</v>
      </c>
      <c r="F42" s="18">
        <v>0</v>
      </c>
      <c r="G42" s="18">
        <v>944</v>
      </c>
      <c r="H42" s="18">
        <v>66</v>
      </c>
      <c r="I42" s="20">
        <v>66</v>
      </c>
      <c r="J42" s="20">
        <v>33</v>
      </c>
      <c r="K42" s="19">
        <v>472</v>
      </c>
      <c r="L42" s="19">
        <v>42.909090909090907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198</v>
      </c>
      <c r="C43" s="18">
        <v>1</v>
      </c>
      <c r="D43" s="18">
        <v>0</v>
      </c>
      <c r="E43" s="18">
        <v>2</v>
      </c>
      <c r="F43" s="18">
        <v>0</v>
      </c>
      <c r="G43" s="18">
        <v>972</v>
      </c>
      <c r="H43" s="18">
        <v>69</v>
      </c>
      <c r="I43" s="20">
        <v>69</v>
      </c>
      <c r="J43" s="20">
        <v>34.5</v>
      </c>
      <c r="K43" s="19">
        <v>486</v>
      </c>
      <c r="L43" s="19">
        <v>42.260869565217391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35" t="s">
        <v>161</v>
      </c>
      <c r="C44" s="18">
        <v>2</v>
      </c>
      <c r="D44" s="18">
        <v>0</v>
      </c>
      <c r="E44" s="18">
        <v>5</v>
      </c>
      <c r="F44" s="18">
        <v>1</v>
      </c>
      <c r="G44" s="18">
        <v>2221</v>
      </c>
      <c r="H44" s="18">
        <v>160</v>
      </c>
      <c r="I44" s="20">
        <v>80</v>
      </c>
      <c r="J44" s="20">
        <v>32</v>
      </c>
      <c r="K44" s="19">
        <v>444.2</v>
      </c>
      <c r="L44" s="19">
        <v>41.643749999999997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207</v>
      </c>
      <c r="C45" s="18">
        <v>2</v>
      </c>
      <c r="D45" s="18">
        <v>1</v>
      </c>
      <c r="E45" s="18">
        <v>4</v>
      </c>
      <c r="F45" s="18">
        <v>2</v>
      </c>
      <c r="G45" s="18">
        <v>1811</v>
      </c>
      <c r="H45" s="18">
        <v>131</v>
      </c>
      <c r="I45" s="20">
        <v>65.5</v>
      </c>
      <c r="J45" s="20">
        <v>32.75</v>
      </c>
      <c r="K45" s="19">
        <v>452.75</v>
      </c>
      <c r="L45" s="19">
        <v>41.473282442748094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164</v>
      </c>
      <c r="C46" s="18">
        <v>2</v>
      </c>
      <c r="D46" s="18">
        <v>0</v>
      </c>
      <c r="E46" s="18">
        <v>5</v>
      </c>
      <c r="F46" s="18">
        <v>1</v>
      </c>
      <c r="G46" s="18">
        <v>2290</v>
      </c>
      <c r="H46" s="18">
        <v>168</v>
      </c>
      <c r="I46" s="20">
        <v>84</v>
      </c>
      <c r="J46" s="20">
        <v>33.6</v>
      </c>
      <c r="K46" s="19">
        <v>458</v>
      </c>
      <c r="L46" s="19">
        <v>40.892857142857146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201</v>
      </c>
      <c r="C47" s="18">
        <v>1</v>
      </c>
      <c r="D47" s="18">
        <v>0</v>
      </c>
      <c r="E47" s="18">
        <v>2</v>
      </c>
      <c r="F47" s="18">
        <v>0</v>
      </c>
      <c r="G47" s="18">
        <v>932</v>
      </c>
      <c r="H47" s="18">
        <v>69</v>
      </c>
      <c r="I47" s="20">
        <v>69</v>
      </c>
      <c r="J47" s="20">
        <v>34.5</v>
      </c>
      <c r="K47" s="19">
        <v>466</v>
      </c>
      <c r="L47" s="19">
        <v>40.521739130434781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143</v>
      </c>
      <c r="C48" s="18">
        <v>1</v>
      </c>
      <c r="D48" s="18">
        <v>0</v>
      </c>
      <c r="E48" s="18">
        <v>2</v>
      </c>
      <c r="F48" s="18">
        <v>0</v>
      </c>
      <c r="G48" s="18">
        <v>688</v>
      </c>
      <c r="H48" s="18">
        <v>51</v>
      </c>
      <c r="I48" s="20">
        <v>51</v>
      </c>
      <c r="J48" s="20">
        <v>25.5</v>
      </c>
      <c r="K48" s="19">
        <v>344</v>
      </c>
      <c r="L48" s="19">
        <v>40.470588235294116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240</v>
      </c>
      <c r="C49" s="18">
        <v>1</v>
      </c>
      <c r="D49" s="18">
        <v>0</v>
      </c>
      <c r="E49" s="18">
        <v>2</v>
      </c>
      <c r="F49" s="18">
        <v>0</v>
      </c>
      <c r="G49" s="18">
        <v>721</v>
      </c>
      <c r="H49" s="18">
        <v>54</v>
      </c>
      <c r="I49" s="20">
        <v>54</v>
      </c>
      <c r="J49" s="20">
        <v>27</v>
      </c>
      <c r="K49" s="19">
        <v>360.5</v>
      </c>
      <c r="L49" s="19">
        <v>40.055555555555557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148</v>
      </c>
      <c r="C50" s="18">
        <v>2</v>
      </c>
      <c r="D50" s="18">
        <v>2</v>
      </c>
      <c r="E50" s="18">
        <v>6</v>
      </c>
      <c r="F50" s="18">
        <v>4</v>
      </c>
      <c r="G50" s="18">
        <v>2896</v>
      </c>
      <c r="H50" s="18">
        <v>217</v>
      </c>
      <c r="I50" s="20">
        <v>108.5</v>
      </c>
      <c r="J50" s="20">
        <v>36.166666666666664</v>
      </c>
      <c r="K50" s="19">
        <v>482.66666666666669</v>
      </c>
      <c r="L50" s="19">
        <v>40.036866359447004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35" t="s">
        <v>197</v>
      </c>
      <c r="C51" s="18">
        <v>1</v>
      </c>
      <c r="D51" s="18">
        <v>0</v>
      </c>
      <c r="E51" s="18">
        <v>2</v>
      </c>
      <c r="F51" s="18">
        <v>0</v>
      </c>
      <c r="G51" s="18">
        <v>800</v>
      </c>
      <c r="H51" s="18">
        <v>60</v>
      </c>
      <c r="I51" s="20">
        <v>60</v>
      </c>
      <c r="J51" s="20">
        <v>30</v>
      </c>
      <c r="K51" s="19">
        <v>400</v>
      </c>
      <c r="L51" s="19">
        <v>40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186</v>
      </c>
      <c r="C52" s="18">
        <v>2</v>
      </c>
      <c r="D52" s="18">
        <v>1</v>
      </c>
      <c r="E52" s="18">
        <v>5</v>
      </c>
      <c r="F52" s="18">
        <v>2</v>
      </c>
      <c r="G52" s="18">
        <v>2184</v>
      </c>
      <c r="H52" s="18">
        <v>164</v>
      </c>
      <c r="I52" s="20">
        <v>82</v>
      </c>
      <c r="J52" s="20">
        <v>32.799999999999997</v>
      </c>
      <c r="K52" s="19">
        <v>436.8</v>
      </c>
      <c r="L52" s="19">
        <v>39.951219512195124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205</v>
      </c>
      <c r="C53" s="18">
        <v>1</v>
      </c>
      <c r="D53" s="18">
        <v>0</v>
      </c>
      <c r="E53" s="18">
        <v>2</v>
      </c>
      <c r="F53" s="18">
        <v>0</v>
      </c>
      <c r="G53" s="18">
        <v>596</v>
      </c>
      <c r="H53" s="18">
        <v>45</v>
      </c>
      <c r="I53" s="20">
        <v>45</v>
      </c>
      <c r="J53" s="20">
        <v>22.5</v>
      </c>
      <c r="K53" s="19">
        <v>298</v>
      </c>
      <c r="L53" s="19">
        <v>39.733333333333334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187</v>
      </c>
      <c r="C54" s="18">
        <v>2</v>
      </c>
      <c r="D54" s="18">
        <v>0</v>
      </c>
      <c r="E54" s="18">
        <v>5</v>
      </c>
      <c r="F54" s="18">
        <v>1</v>
      </c>
      <c r="G54" s="18">
        <v>2226</v>
      </c>
      <c r="H54" s="18">
        <v>170</v>
      </c>
      <c r="I54" s="20">
        <v>85</v>
      </c>
      <c r="J54" s="20">
        <v>34</v>
      </c>
      <c r="K54" s="19">
        <v>445.2</v>
      </c>
      <c r="L54" s="19">
        <v>39.28235294117647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206</v>
      </c>
      <c r="C55" s="18">
        <v>1</v>
      </c>
      <c r="D55" s="18">
        <v>1</v>
      </c>
      <c r="E55" s="18">
        <v>2</v>
      </c>
      <c r="F55" s="18">
        <v>2</v>
      </c>
      <c r="G55" s="18">
        <v>1002</v>
      </c>
      <c r="H55" s="18">
        <v>77</v>
      </c>
      <c r="I55" s="20">
        <v>77</v>
      </c>
      <c r="J55" s="20">
        <v>38.5</v>
      </c>
      <c r="K55" s="19">
        <v>501</v>
      </c>
      <c r="L55" s="19">
        <v>39.038961038961041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241</v>
      </c>
      <c r="C56" s="18">
        <v>2</v>
      </c>
      <c r="D56" s="18">
        <v>0</v>
      </c>
      <c r="E56" s="18">
        <v>4</v>
      </c>
      <c r="F56" s="18">
        <v>0</v>
      </c>
      <c r="G56" s="18">
        <v>1371</v>
      </c>
      <c r="H56" s="18">
        <v>108</v>
      </c>
      <c r="I56" s="20">
        <v>54</v>
      </c>
      <c r="J56" s="20">
        <v>27</v>
      </c>
      <c r="K56" s="19">
        <v>342.75</v>
      </c>
      <c r="L56" s="19">
        <v>38.083333333333336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243</v>
      </c>
      <c r="C57" s="18">
        <v>1</v>
      </c>
      <c r="D57" s="18">
        <v>0</v>
      </c>
      <c r="E57" s="18">
        <v>3</v>
      </c>
      <c r="F57" s="18">
        <v>1</v>
      </c>
      <c r="G57" s="18">
        <v>1487</v>
      </c>
      <c r="H57" s="18">
        <v>119</v>
      </c>
      <c r="I57" s="20">
        <v>119</v>
      </c>
      <c r="J57" s="20">
        <v>39.666666666666664</v>
      </c>
      <c r="K57" s="19">
        <v>495.66666666666669</v>
      </c>
      <c r="L57" s="19">
        <v>37.487394957983192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166</v>
      </c>
      <c r="C58" s="18">
        <v>2</v>
      </c>
      <c r="D58" s="18">
        <v>2</v>
      </c>
      <c r="E58" s="18">
        <v>5</v>
      </c>
      <c r="F58" s="18">
        <v>4</v>
      </c>
      <c r="G58" s="18">
        <v>2501</v>
      </c>
      <c r="H58" s="18">
        <v>202</v>
      </c>
      <c r="I58" s="20">
        <v>101</v>
      </c>
      <c r="J58" s="20">
        <v>40.4</v>
      </c>
      <c r="K58" s="19">
        <v>500.2</v>
      </c>
      <c r="L58" s="19">
        <v>37.143564356435647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156</v>
      </c>
      <c r="C59" s="18">
        <v>2</v>
      </c>
      <c r="D59" s="18">
        <v>1</v>
      </c>
      <c r="E59" s="18">
        <v>4</v>
      </c>
      <c r="F59" s="18">
        <v>2</v>
      </c>
      <c r="G59" s="18">
        <v>1817</v>
      </c>
      <c r="H59" s="18">
        <v>147</v>
      </c>
      <c r="I59" s="20">
        <v>73.5</v>
      </c>
      <c r="J59" s="20">
        <v>36.75</v>
      </c>
      <c r="K59" s="19">
        <v>454.25</v>
      </c>
      <c r="L59" s="19">
        <v>37.08163265306122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18" t="s">
        <v>181</v>
      </c>
      <c r="C60" s="18">
        <v>2</v>
      </c>
      <c r="D60" s="18">
        <v>1</v>
      </c>
      <c r="E60" s="18">
        <v>4</v>
      </c>
      <c r="F60" s="18">
        <v>2</v>
      </c>
      <c r="G60" s="18">
        <v>1716</v>
      </c>
      <c r="H60" s="18">
        <v>141</v>
      </c>
      <c r="I60" s="20">
        <v>70.5</v>
      </c>
      <c r="J60" s="20">
        <v>35.25</v>
      </c>
      <c r="K60" s="19">
        <v>429</v>
      </c>
      <c r="L60" s="19">
        <v>36.51063829787234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233</v>
      </c>
      <c r="C61" s="18">
        <v>1</v>
      </c>
      <c r="D61" s="18">
        <v>1</v>
      </c>
      <c r="E61" s="18">
        <v>3</v>
      </c>
      <c r="F61" s="18">
        <v>2</v>
      </c>
      <c r="G61" s="18">
        <v>1499</v>
      </c>
      <c r="H61" s="18">
        <v>129</v>
      </c>
      <c r="I61" s="20">
        <v>129</v>
      </c>
      <c r="J61" s="20">
        <v>43</v>
      </c>
      <c r="K61" s="19">
        <v>499.66666666666669</v>
      </c>
      <c r="L61" s="19">
        <v>34.860465116279066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35" t="s">
        <v>195</v>
      </c>
      <c r="C62" s="18">
        <v>2</v>
      </c>
      <c r="D62" s="18">
        <v>1</v>
      </c>
      <c r="E62" s="18">
        <v>5</v>
      </c>
      <c r="F62" s="18">
        <v>3</v>
      </c>
      <c r="G62" s="18">
        <v>2474</v>
      </c>
      <c r="H62" s="18">
        <v>225</v>
      </c>
      <c r="I62" s="20">
        <v>112.5</v>
      </c>
      <c r="J62" s="20">
        <v>45</v>
      </c>
      <c r="K62" s="19">
        <v>494.8</v>
      </c>
      <c r="L62" s="19">
        <v>32.986666666666665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204</v>
      </c>
      <c r="C63" s="18">
        <v>1</v>
      </c>
      <c r="D63" s="18">
        <v>0</v>
      </c>
      <c r="E63" s="18">
        <v>2</v>
      </c>
      <c r="F63" s="18">
        <v>0</v>
      </c>
      <c r="G63" s="18">
        <v>961</v>
      </c>
      <c r="H63" s="18">
        <v>90</v>
      </c>
      <c r="I63" s="20">
        <v>90</v>
      </c>
      <c r="J63" s="20">
        <v>45</v>
      </c>
      <c r="K63" s="19">
        <v>480.5</v>
      </c>
      <c r="L63" s="19">
        <v>32.033333333333331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35" t="s">
        <v>226</v>
      </c>
      <c r="C64" s="35">
        <v>0</v>
      </c>
      <c r="D64" s="35">
        <v>0</v>
      </c>
      <c r="E64" s="35">
        <v>0</v>
      </c>
      <c r="F64" s="35">
        <v>0</v>
      </c>
      <c r="G64" s="35">
        <v>0</v>
      </c>
      <c r="H64" s="35">
        <v>0</v>
      </c>
      <c r="I64" s="111">
        <v>0</v>
      </c>
      <c r="J64" s="111">
        <v>0</v>
      </c>
      <c r="K64" s="109">
        <v>0</v>
      </c>
      <c r="L64" s="109">
        <v>0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63</v>
      </c>
      <c r="B65" s="18" t="s">
        <v>237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20">
        <v>0</v>
      </c>
      <c r="J65" s="20">
        <v>0</v>
      </c>
      <c r="K65" s="19">
        <v>0</v>
      </c>
      <c r="L65" s="19">
        <v>0</v>
      </c>
      <c r="M65" s="1">
        <f t="shared" si="1"/>
        <v>63</v>
      </c>
      <c r="N65" s="1">
        <f t="shared" si="2"/>
        <v>64</v>
      </c>
    </row>
    <row r="66" spans="1:14" x14ac:dyDescent="0.2">
      <c r="A66" s="17">
        <f t="shared" si="0"/>
        <v>63</v>
      </c>
      <c r="B66" s="18" t="s">
        <v>238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20">
        <v>0</v>
      </c>
      <c r="J66" s="20">
        <v>0</v>
      </c>
      <c r="K66" s="19">
        <v>0</v>
      </c>
      <c r="L66" s="19">
        <v>0</v>
      </c>
      <c r="M66" s="1">
        <f t="shared" si="1"/>
        <v>63</v>
      </c>
      <c r="N66" s="1">
        <f t="shared" si="2"/>
        <v>65</v>
      </c>
    </row>
    <row r="67" spans="1:14" x14ac:dyDescent="0.2">
      <c r="A67" s="17">
        <f t="shared" si="0"/>
        <v>63</v>
      </c>
      <c r="B67" s="18" t="s">
        <v>235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20">
        <v>0</v>
      </c>
      <c r="J67" s="20">
        <v>0</v>
      </c>
      <c r="K67" s="19">
        <v>0</v>
      </c>
      <c r="L67" s="19">
        <v>0</v>
      </c>
      <c r="M67" s="1">
        <f t="shared" si="1"/>
        <v>63</v>
      </c>
      <c r="N67" s="1">
        <f t="shared" si="2"/>
        <v>66</v>
      </c>
    </row>
    <row r="68" spans="1:14" x14ac:dyDescent="0.2">
      <c r="A68" s="17">
        <f t="shared" ref="A68:A131" si="3">IF(B68="","",M68)</f>
        <v>63</v>
      </c>
      <c r="B68" s="18" t="s">
        <v>182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20">
        <v>0</v>
      </c>
      <c r="J68" s="20">
        <v>0</v>
      </c>
      <c r="K68" s="19">
        <v>0</v>
      </c>
      <c r="L68" s="19">
        <v>0</v>
      </c>
      <c r="M68" s="1">
        <f t="shared" ref="M68:M121" si="4">IF(L68=L67,A67,N68)</f>
        <v>63</v>
      </c>
      <c r="N68" s="1">
        <f t="shared" ref="N68:N121" si="5">SUM(N67+1)</f>
        <v>67</v>
      </c>
    </row>
    <row r="69" spans="1:14" x14ac:dyDescent="0.2">
      <c r="A69" s="17">
        <f t="shared" si="3"/>
        <v>63</v>
      </c>
      <c r="B69" s="18" t="s">
        <v>230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20">
        <v>0</v>
      </c>
      <c r="J69" s="20">
        <v>0</v>
      </c>
      <c r="K69" s="19">
        <v>0</v>
      </c>
      <c r="L69" s="19">
        <v>0</v>
      </c>
      <c r="M69" s="1">
        <f t="shared" si="4"/>
        <v>63</v>
      </c>
      <c r="N69" s="1">
        <f t="shared" si="5"/>
        <v>68</v>
      </c>
    </row>
    <row r="70" spans="1:14" x14ac:dyDescent="0.2">
      <c r="A70" s="17">
        <f t="shared" si="3"/>
        <v>63</v>
      </c>
      <c r="B70" s="18" t="s">
        <v>231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20">
        <v>0</v>
      </c>
      <c r="J70" s="20">
        <v>0</v>
      </c>
      <c r="K70" s="19">
        <v>0</v>
      </c>
      <c r="L70" s="19">
        <v>0</v>
      </c>
      <c r="M70" s="1">
        <f t="shared" si="4"/>
        <v>63</v>
      </c>
      <c r="N70" s="1">
        <f t="shared" si="5"/>
        <v>69</v>
      </c>
    </row>
    <row r="71" spans="1:14" x14ac:dyDescent="0.2">
      <c r="A71" s="17">
        <f t="shared" si="3"/>
        <v>63</v>
      </c>
      <c r="B71" s="18" t="s">
        <v>232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20">
        <v>0</v>
      </c>
      <c r="J71" s="20">
        <v>0</v>
      </c>
      <c r="K71" s="19">
        <v>0</v>
      </c>
      <c r="L71" s="19">
        <v>0</v>
      </c>
      <c r="M71" s="1">
        <f t="shared" si="4"/>
        <v>63</v>
      </c>
      <c r="N71" s="1">
        <f t="shared" si="5"/>
        <v>70</v>
      </c>
    </row>
    <row r="72" spans="1:14" x14ac:dyDescent="0.2">
      <c r="A72" s="99" t="str">
        <f t="shared" si="3"/>
        <v/>
      </c>
      <c r="B72" s="100"/>
      <c r="C72" s="100"/>
      <c r="D72" s="100"/>
      <c r="E72" s="100"/>
      <c r="F72" s="100"/>
      <c r="G72" s="100"/>
      <c r="H72" s="100"/>
      <c r="I72" s="101"/>
      <c r="J72" s="101"/>
      <c r="K72" s="102"/>
      <c r="L72" s="102"/>
      <c r="M72" s="1">
        <f t="shared" si="4"/>
        <v>63</v>
      </c>
      <c r="N72" s="1">
        <f t="shared" si="5"/>
        <v>71</v>
      </c>
    </row>
    <row r="73" spans="1:14" x14ac:dyDescent="0.2">
      <c r="A73" s="99" t="str">
        <f t="shared" si="3"/>
        <v/>
      </c>
      <c r="B73" s="100"/>
      <c r="C73" s="100"/>
      <c r="D73" s="100"/>
      <c r="E73" s="100"/>
      <c r="F73" s="100"/>
      <c r="G73" s="100"/>
      <c r="H73" s="100"/>
      <c r="I73" s="101"/>
      <c r="J73" s="101"/>
      <c r="K73" s="102"/>
      <c r="L73" s="102"/>
      <c r="M73" s="1" t="str">
        <f t="shared" si="4"/>
        <v/>
      </c>
      <c r="N73" s="1">
        <f t="shared" si="5"/>
        <v>72</v>
      </c>
    </row>
    <row r="74" spans="1:14" x14ac:dyDescent="0.2">
      <c r="A74" s="99" t="str">
        <f t="shared" si="3"/>
        <v/>
      </c>
      <c r="B74" s="100"/>
      <c r="C74" s="100"/>
      <c r="D74" s="100"/>
      <c r="E74" s="100"/>
      <c r="F74" s="100"/>
      <c r="G74" s="100"/>
      <c r="H74" s="100"/>
      <c r="I74" s="101"/>
      <c r="J74" s="101"/>
      <c r="K74" s="102"/>
      <c r="L74" s="102"/>
      <c r="M74" s="1" t="str">
        <f t="shared" si="4"/>
        <v/>
      </c>
      <c r="N74" s="1">
        <f t="shared" si="5"/>
        <v>73</v>
      </c>
    </row>
    <row r="75" spans="1:14" x14ac:dyDescent="0.2">
      <c r="A75" s="99" t="str">
        <f t="shared" si="3"/>
        <v/>
      </c>
      <c r="B75" s="100"/>
      <c r="C75" s="100"/>
      <c r="D75" s="100"/>
      <c r="E75" s="100"/>
      <c r="F75" s="100"/>
      <c r="G75" s="100"/>
      <c r="H75" s="100"/>
      <c r="I75" s="101"/>
      <c r="J75" s="101"/>
      <c r="K75" s="102"/>
      <c r="L75" s="102"/>
      <c r="M75" s="1" t="str">
        <f t="shared" si="4"/>
        <v/>
      </c>
      <c r="N75" s="1">
        <f t="shared" si="5"/>
        <v>74</v>
      </c>
    </row>
    <row r="76" spans="1:14" x14ac:dyDescent="0.2">
      <c r="A76" s="99" t="str">
        <f t="shared" si="3"/>
        <v/>
      </c>
      <c r="B76" s="100"/>
      <c r="C76" s="100"/>
      <c r="D76" s="100"/>
      <c r="E76" s="100"/>
      <c r="F76" s="100"/>
      <c r="G76" s="100"/>
      <c r="H76" s="100"/>
      <c r="I76" s="101"/>
      <c r="J76" s="101"/>
      <c r="K76" s="102"/>
      <c r="L76" s="102"/>
      <c r="M76" s="1" t="str">
        <f t="shared" si="4"/>
        <v/>
      </c>
      <c r="N76" s="1">
        <f t="shared" si="5"/>
        <v>75</v>
      </c>
    </row>
    <row r="77" spans="1:14" x14ac:dyDescent="0.2">
      <c r="A77" s="99" t="str">
        <f t="shared" si="3"/>
        <v/>
      </c>
      <c r="B77" s="100"/>
      <c r="C77" s="100"/>
      <c r="D77" s="100"/>
      <c r="E77" s="100"/>
      <c r="F77" s="100"/>
      <c r="G77" s="100"/>
      <c r="H77" s="100"/>
      <c r="I77" s="101"/>
      <c r="J77" s="101"/>
      <c r="K77" s="102"/>
      <c r="L77" s="102"/>
      <c r="M77" s="1" t="str">
        <f t="shared" si="4"/>
        <v/>
      </c>
      <c r="N77" s="1">
        <f t="shared" si="5"/>
        <v>76</v>
      </c>
    </row>
    <row r="78" spans="1:14" x14ac:dyDescent="0.2">
      <c r="A78" s="99" t="str">
        <f t="shared" si="3"/>
        <v/>
      </c>
      <c r="B78" s="100"/>
      <c r="C78" s="100"/>
      <c r="D78" s="100"/>
      <c r="E78" s="100"/>
      <c r="F78" s="100"/>
      <c r="G78" s="100"/>
      <c r="H78" s="100"/>
      <c r="I78" s="101"/>
      <c r="J78" s="101"/>
      <c r="K78" s="102"/>
      <c r="L78" s="102"/>
      <c r="M78" s="1" t="str">
        <f t="shared" si="4"/>
        <v/>
      </c>
      <c r="N78" s="1">
        <f t="shared" si="5"/>
        <v>77</v>
      </c>
    </row>
    <row r="79" spans="1:14" x14ac:dyDescent="0.2">
      <c r="A79" s="99" t="str">
        <f t="shared" si="3"/>
        <v/>
      </c>
      <c r="B79" s="100"/>
      <c r="C79" s="100"/>
      <c r="D79" s="100"/>
      <c r="E79" s="100"/>
      <c r="F79" s="100"/>
      <c r="G79" s="100"/>
      <c r="H79" s="100"/>
      <c r="I79" s="101"/>
      <c r="J79" s="101"/>
      <c r="K79" s="102"/>
      <c r="L79" s="102"/>
      <c r="M79" s="1" t="str">
        <f t="shared" si="4"/>
        <v/>
      </c>
      <c r="N79" s="1">
        <f t="shared" si="5"/>
        <v>78</v>
      </c>
    </row>
    <row r="80" spans="1:14" x14ac:dyDescent="0.2">
      <c r="A80" s="99" t="str">
        <f t="shared" si="3"/>
        <v/>
      </c>
      <c r="B80" s="100"/>
      <c r="C80" s="100"/>
      <c r="D80" s="100"/>
      <c r="E80" s="100"/>
      <c r="F80" s="100"/>
      <c r="G80" s="100"/>
      <c r="H80" s="100"/>
      <c r="I80" s="101"/>
      <c r="J80" s="101"/>
      <c r="K80" s="102"/>
      <c r="L80" s="102"/>
      <c r="M80" s="1" t="str">
        <f t="shared" si="4"/>
        <v/>
      </c>
      <c r="N80" s="1">
        <f t="shared" si="5"/>
        <v>79</v>
      </c>
    </row>
    <row r="81" spans="1:14" x14ac:dyDescent="0.2">
      <c r="A81" s="99" t="str">
        <f t="shared" si="3"/>
        <v/>
      </c>
      <c r="B81" s="100"/>
      <c r="C81" s="100"/>
      <c r="D81" s="100"/>
      <c r="E81" s="100"/>
      <c r="F81" s="100"/>
      <c r="G81" s="100"/>
      <c r="H81" s="100"/>
      <c r="I81" s="101"/>
      <c r="J81" s="101"/>
      <c r="K81" s="102"/>
      <c r="L81" s="102"/>
      <c r="M81" s="1" t="str">
        <f t="shared" si="4"/>
        <v/>
      </c>
      <c r="N81" s="1">
        <f t="shared" si="5"/>
        <v>80</v>
      </c>
    </row>
    <row r="82" spans="1:14" x14ac:dyDescent="0.2">
      <c r="A82" s="99" t="str">
        <f t="shared" si="3"/>
        <v/>
      </c>
      <c r="B82" s="100"/>
      <c r="C82" s="100"/>
      <c r="D82" s="100"/>
      <c r="E82" s="100"/>
      <c r="F82" s="100"/>
      <c r="G82" s="100"/>
      <c r="H82" s="100"/>
      <c r="I82" s="101"/>
      <c r="J82" s="101"/>
      <c r="K82" s="102"/>
      <c r="L82" s="102"/>
      <c r="M82" s="1" t="str">
        <f t="shared" si="4"/>
        <v/>
      </c>
      <c r="N82" s="1">
        <f t="shared" si="5"/>
        <v>81</v>
      </c>
    </row>
    <row r="83" spans="1:14" x14ac:dyDescent="0.2">
      <c r="A83" s="99" t="str">
        <f t="shared" si="3"/>
        <v/>
      </c>
      <c r="B83" s="100"/>
      <c r="C83" s="100"/>
      <c r="D83" s="100"/>
      <c r="E83" s="100"/>
      <c r="F83" s="100"/>
      <c r="G83" s="100"/>
      <c r="H83" s="100"/>
      <c r="I83" s="101"/>
      <c r="J83" s="101"/>
      <c r="K83" s="102"/>
      <c r="L83" s="102"/>
      <c r="M83" s="1" t="str">
        <f t="shared" si="4"/>
        <v/>
      </c>
      <c r="N83" s="1">
        <f t="shared" si="5"/>
        <v>82</v>
      </c>
    </row>
    <row r="84" spans="1:14" x14ac:dyDescent="0.2">
      <c r="A84" s="99" t="str">
        <f t="shared" si="3"/>
        <v/>
      </c>
      <c r="B84" s="100"/>
      <c r="C84" s="100"/>
      <c r="D84" s="100"/>
      <c r="E84" s="100"/>
      <c r="F84" s="100"/>
      <c r="G84" s="100"/>
      <c r="H84" s="100"/>
      <c r="I84" s="101"/>
      <c r="J84" s="101"/>
      <c r="K84" s="102"/>
      <c r="L84" s="102"/>
      <c r="M84" s="1" t="str">
        <f t="shared" si="4"/>
        <v/>
      </c>
      <c r="N84" s="1">
        <f t="shared" si="5"/>
        <v>83</v>
      </c>
    </row>
    <row r="85" spans="1:14" x14ac:dyDescent="0.2">
      <c r="A85" s="99" t="str">
        <f t="shared" si="3"/>
        <v/>
      </c>
      <c r="B85" s="100"/>
      <c r="C85" s="100"/>
      <c r="D85" s="100"/>
      <c r="E85" s="100"/>
      <c r="F85" s="100"/>
      <c r="G85" s="100"/>
      <c r="H85" s="100"/>
      <c r="I85" s="101"/>
      <c r="J85" s="101"/>
      <c r="K85" s="102"/>
      <c r="L85" s="102"/>
      <c r="M85" s="1" t="str">
        <f t="shared" si="4"/>
        <v/>
      </c>
      <c r="N85" s="1">
        <f t="shared" si="5"/>
        <v>84</v>
      </c>
    </row>
    <row r="86" spans="1:14" x14ac:dyDescent="0.2">
      <c r="A86" s="99" t="str">
        <f t="shared" si="3"/>
        <v/>
      </c>
      <c r="B86" s="100"/>
      <c r="C86" s="100"/>
      <c r="D86" s="100"/>
      <c r="E86" s="100"/>
      <c r="F86" s="100"/>
      <c r="G86" s="100"/>
      <c r="H86" s="100"/>
      <c r="I86" s="101"/>
      <c r="J86" s="101"/>
      <c r="K86" s="102"/>
      <c r="L86" s="102"/>
      <c r="M86" s="1" t="str">
        <f t="shared" si="4"/>
        <v/>
      </c>
      <c r="N86" s="1">
        <f t="shared" si="5"/>
        <v>85</v>
      </c>
    </row>
    <row r="87" spans="1:14" x14ac:dyDescent="0.2">
      <c r="A87" s="99" t="str">
        <f t="shared" si="3"/>
        <v/>
      </c>
      <c r="B87" s="100"/>
      <c r="C87" s="100"/>
      <c r="D87" s="100"/>
      <c r="E87" s="100"/>
      <c r="F87" s="100"/>
      <c r="G87" s="100"/>
      <c r="H87" s="100"/>
      <c r="I87" s="101"/>
      <c r="J87" s="101"/>
      <c r="K87" s="102"/>
      <c r="L87" s="102"/>
      <c r="M87" s="1" t="str">
        <f t="shared" si="4"/>
        <v/>
      </c>
      <c r="N87" s="1">
        <f t="shared" si="5"/>
        <v>86</v>
      </c>
    </row>
    <row r="88" spans="1:14" x14ac:dyDescent="0.2">
      <c r="A88" s="99" t="str">
        <f t="shared" si="3"/>
        <v/>
      </c>
      <c r="B88" s="100"/>
      <c r="C88" s="100"/>
      <c r="D88" s="100"/>
      <c r="E88" s="100"/>
      <c r="F88" s="100"/>
      <c r="G88" s="100"/>
      <c r="H88" s="100"/>
      <c r="I88" s="101"/>
      <c r="J88" s="101"/>
      <c r="K88" s="102"/>
      <c r="L88" s="102"/>
      <c r="M88" s="1" t="str">
        <f t="shared" si="4"/>
        <v/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 t="str">
        <f t="shared" si="4"/>
        <v/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71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2</v>
      </c>
      <c r="C2" s="18">
        <f>'CRICKET CLUB'!EE3</f>
        <v>1</v>
      </c>
      <c r="D2" s="18">
        <f>'CRICKET CLUB'!EF3</f>
        <v>5</v>
      </c>
      <c r="E2" s="18">
        <f>'CRICKET CLUB'!EG3</f>
        <v>3</v>
      </c>
      <c r="F2" s="18">
        <f>'CRICKET CLUB'!EH3</f>
        <v>2474</v>
      </c>
      <c r="G2" s="18">
        <f>'CRICKET CLUB'!EI3</f>
        <v>225</v>
      </c>
      <c r="H2" s="20">
        <f>'CRICKET CLUB'!EL3</f>
        <v>112.5</v>
      </c>
      <c r="I2" s="20">
        <f>'CRICKET CLUB'!EM3</f>
        <v>45</v>
      </c>
      <c r="J2" s="19">
        <f>'CRICKET CLUB'!EK3</f>
        <v>494.8</v>
      </c>
      <c r="K2" s="19">
        <f>'CRICKET CLUB'!EJ3</f>
        <v>32.986666666666665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2</v>
      </c>
      <c r="C3" s="18">
        <f>'CRICKET CLUB'!EE4</f>
        <v>2</v>
      </c>
      <c r="D3" s="18">
        <f>'CRICKET CLUB'!EF4</f>
        <v>5</v>
      </c>
      <c r="E3" s="18">
        <f>'CRICKET CLUB'!EG4</f>
        <v>4</v>
      </c>
      <c r="F3" s="18">
        <f>'CRICKET CLUB'!EH4</f>
        <v>2425</v>
      </c>
      <c r="G3" s="18">
        <f>'CRICKET CLUB'!EI4</f>
        <v>151</v>
      </c>
      <c r="H3" s="20">
        <f>'CRICKET CLUB'!EL4</f>
        <v>75.5</v>
      </c>
      <c r="I3" s="20">
        <f>'CRICKET CLUB'!EM4</f>
        <v>30.2</v>
      </c>
      <c r="J3" s="19">
        <f>'CRICKET CLUB'!EK4</f>
        <v>485</v>
      </c>
      <c r="K3" s="19">
        <f>'CRICKET CLUB'!EJ4</f>
        <v>48.178807947019862</v>
      </c>
      <c r="L3" s="5">
        <f t="shared" ref="L3:L66" si="0">IF(B3&gt;=10,1,0)</f>
        <v>0</v>
      </c>
      <c r="M3" s="17"/>
    </row>
    <row r="4" spans="1:13" x14ac:dyDescent="0.2">
      <c r="A4" s="35" t="str">
        <f>'CRICKET CLUB'!A5</f>
        <v>CHRIS WAYMAN</v>
      </c>
      <c r="B4" s="18">
        <f>'CRICKET CLUB'!ED5</f>
        <v>1</v>
      </c>
      <c r="C4" s="18">
        <f>'CRICKET CLUB'!EE5</f>
        <v>0</v>
      </c>
      <c r="D4" s="18">
        <f>'CRICKET CLUB'!EF5</f>
        <v>2</v>
      </c>
      <c r="E4" s="18">
        <f>'CRICKET CLUB'!EG5</f>
        <v>0</v>
      </c>
      <c r="F4" s="18">
        <f>'CRICKET CLUB'!EH5</f>
        <v>973</v>
      </c>
      <c r="G4" s="18">
        <f>'CRICKET CLUB'!EI5</f>
        <v>57</v>
      </c>
      <c r="H4" s="20">
        <f>'CRICKET CLUB'!EL5</f>
        <v>57</v>
      </c>
      <c r="I4" s="20">
        <f>'CRICKET CLUB'!EM5</f>
        <v>28.5</v>
      </c>
      <c r="J4" s="19">
        <f>'CRICKET CLUB'!EK5</f>
        <v>486.5</v>
      </c>
      <c r="K4" s="19">
        <f>'CRICKET CLUB'!EJ5</f>
        <v>51.210526315789465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2</v>
      </c>
      <c r="C5" s="18">
        <f>'CRICKET CLUB'!EE6</f>
        <v>0</v>
      </c>
      <c r="D5" s="18">
        <f>'CRICKET CLUB'!EF6</f>
        <v>5</v>
      </c>
      <c r="E5" s="18">
        <f>'CRICKET CLUB'!EG6</f>
        <v>1</v>
      </c>
      <c r="F5" s="18">
        <f>'CRICKET CLUB'!EH6</f>
        <v>2221</v>
      </c>
      <c r="G5" s="18">
        <f>'CRICKET CLUB'!EI6</f>
        <v>160</v>
      </c>
      <c r="H5" s="20">
        <f>'CRICKET CLUB'!EL6</f>
        <v>80</v>
      </c>
      <c r="I5" s="20">
        <f>'CRICKET CLUB'!EM6</f>
        <v>32</v>
      </c>
      <c r="J5" s="19">
        <f>'CRICKET CLUB'!EK6</f>
        <v>444.2</v>
      </c>
      <c r="K5" s="19">
        <f>'CRICKET CLUB'!EJ6</f>
        <v>41.643749999999997</v>
      </c>
      <c r="L5" s="5">
        <f t="shared" si="0"/>
        <v>0</v>
      </c>
      <c r="M5" s="17"/>
    </row>
    <row r="6" spans="1:13" x14ac:dyDescent="0.2">
      <c r="A6" s="35" t="str">
        <f>'CRICKET CLUB'!A7</f>
        <v>JAMIE BATY</v>
      </c>
      <c r="B6" s="18">
        <f>'CRICKET CLUB'!ED7</f>
        <v>2</v>
      </c>
      <c r="C6" s="18">
        <f>'CRICKET CLUB'!EE7</f>
        <v>1</v>
      </c>
      <c r="D6" s="18">
        <f>'CRICKET CLUB'!EF7</f>
        <v>5</v>
      </c>
      <c r="E6" s="18">
        <f>'CRICKET CLUB'!EG7</f>
        <v>3</v>
      </c>
      <c r="F6" s="18">
        <f>'CRICKET CLUB'!EH7</f>
        <v>2419</v>
      </c>
      <c r="G6" s="18">
        <f>'CRICKET CLUB'!EI7</f>
        <v>117</v>
      </c>
      <c r="H6" s="20">
        <f>'CRICKET CLUB'!EL7</f>
        <v>58.5</v>
      </c>
      <c r="I6" s="20">
        <f>'CRICKET CLUB'!EM7</f>
        <v>23.4</v>
      </c>
      <c r="J6" s="19">
        <f>'CRICKET CLUB'!EK7</f>
        <v>483.8</v>
      </c>
      <c r="K6" s="19">
        <f>'CRICKET CLUB'!EJ7</f>
        <v>62.025641025641029</v>
      </c>
      <c r="L6" s="5">
        <f t="shared" si="0"/>
        <v>0</v>
      </c>
      <c r="M6" s="17"/>
    </row>
    <row r="7" spans="1:13" x14ac:dyDescent="0.2">
      <c r="A7" s="35" t="str">
        <f>'CRICKET CLUB'!A8</f>
        <v>MIKE WAYMAN</v>
      </c>
      <c r="B7" s="18">
        <f>'CRICKET CLUB'!ED8</f>
        <v>2</v>
      </c>
      <c r="C7" s="18">
        <f>'CRICKET CLUB'!EE8</f>
        <v>1</v>
      </c>
      <c r="D7" s="18">
        <f>'CRICKET CLUB'!EF8</f>
        <v>5</v>
      </c>
      <c r="E7" s="18">
        <f>'CRICKET CLUB'!EG8</f>
        <v>2</v>
      </c>
      <c r="F7" s="18">
        <f>'CRICKET CLUB'!EH8</f>
        <v>2103</v>
      </c>
      <c r="G7" s="18">
        <f>'CRICKET CLUB'!EI8</f>
        <v>129</v>
      </c>
      <c r="H7" s="20">
        <f>'CRICKET CLUB'!EL8</f>
        <v>64.5</v>
      </c>
      <c r="I7" s="20">
        <f>'CRICKET CLUB'!EM8</f>
        <v>25.8</v>
      </c>
      <c r="J7" s="19">
        <f>'CRICKET CLUB'!EK8</f>
        <v>420.6</v>
      </c>
      <c r="K7" s="19">
        <f>'CRICKET CLUB'!EJ8</f>
        <v>48.906976744186039</v>
      </c>
      <c r="L7" s="5">
        <f t="shared" si="0"/>
        <v>0</v>
      </c>
      <c r="M7" s="17"/>
    </row>
    <row r="8" spans="1:13" x14ac:dyDescent="0.2">
      <c r="A8" s="35" t="str">
        <f>'CRICKET CLUB'!A9</f>
        <v>JIM EASTWOOD</v>
      </c>
      <c r="B8" s="18">
        <f>'CRICKET CLUB'!ED9</f>
        <v>1</v>
      </c>
      <c r="C8" s="18">
        <f>'CRICKET CLUB'!EE9</f>
        <v>0</v>
      </c>
      <c r="D8" s="18">
        <f>'CRICKET CLUB'!EF9</f>
        <v>2</v>
      </c>
      <c r="E8" s="18">
        <f>'CRICKET CLUB'!EG9</f>
        <v>0</v>
      </c>
      <c r="F8" s="18">
        <f>'CRICKET CLUB'!EH9</f>
        <v>800</v>
      </c>
      <c r="G8" s="18">
        <f>'CRICKET CLUB'!EI9</f>
        <v>60</v>
      </c>
      <c r="H8" s="20">
        <f>'CRICKET CLUB'!EL9</f>
        <v>60</v>
      </c>
      <c r="I8" s="20">
        <f>'CRICKET CLUB'!EM9</f>
        <v>30</v>
      </c>
      <c r="J8" s="19">
        <f>'CRICKET CLUB'!EK9</f>
        <v>400</v>
      </c>
      <c r="K8" s="19">
        <f>'CRICKET CLUB'!EJ9</f>
        <v>40</v>
      </c>
      <c r="L8" s="5">
        <f t="shared" si="0"/>
        <v>0</v>
      </c>
      <c r="M8" s="17"/>
    </row>
    <row r="9" spans="1:13" x14ac:dyDescent="0.2">
      <c r="A9" s="35">
        <f>'CRICKET CLUB'!A10</f>
        <v>0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2</v>
      </c>
      <c r="C14" s="35">
        <f>SPORTSMANS!EE3</f>
        <v>1</v>
      </c>
      <c r="D14" s="35">
        <f>SPORTSMANS!EF3</f>
        <v>4</v>
      </c>
      <c r="E14" s="35">
        <f>SPORTSMANS!EG3</f>
        <v>2</v>
      </c>
      <c r="F14" s="35">
        <f>SPORTSMANS!EH3</f>
        <v>1825</v>
      </c>
      <c r="G14" s="35">
        <f>SPORTSMANS!EI3</f>
        <v>97</v>
      </c>
      <c r="H14" s="111">
        <f>SPORTSMANS!EL3</f>
        <v>48.5</v>
      </c>
      <c r="I14" s="111">
        <f>SPORTSMANS!EM3</f>
        <v>24.25</v>
      </c>
      <c r="J14" s="109">
        <f>SPORTSMANS!EK3</f>
        <v>456.25</v>
      </c>
      <c r="K14" s="109">
        <f>SPORTSMANS!EJ3</f>
        <v>56.443298969072167</v>
      </c>
      <c r="L14" s="5">
        <f t="shared" si="0"/>
        <v>0</v>
      </c>
      <c r="M14" s="17"/>
    </row>
    <row r="15" spans="1:13" x14ac:dyDescent="0.2">
      <c r="A15" s="35" t="str">
        <f>SPORTSMANS!A4</f>
        <v>KYLE YOUNG</v>
      </c>
      <c r="B15" s="35">
        <f>SPORTSMANS!ED4</f>
        <v>2</v>
      </c>
      <c r="C15" s="35">
        <f>SPORTSMANS!EE4</f>
        <v>2</v>
      </c>
      <c r="D15" s="35">
        <f>SPORTSMANS!EF4</f>
        <v>4</v>
      </c>
      <c r="E15" s="35">
        <f>SPORTSMANS!EG4</f>
        <v>4</v>
      </c>
      <c r="F15" s="35">
        <f>SPORTSMANS!EH4</f>
        <v>2004</v>
      </c>
      <c r="G15" s="35">
        <f>SPORTSMANS!EI4</f>
        <v>97</v>
      </c>
      <c r="H15" s="111">
        <f>SPORTSMANS!EL4</f>
        <v>48.5</v>
      </c>
      <c r="I15" s="111">
        <f>SPORTSMANS!EM4</f>
        <v>24.25</v>
      </c>
      <c r="J15" s="109">
        <f>SPORTSMANS!EK4</f>
        <v>501</v>
      </c>
      <c r="K15" s="109">
        <f>SPORTSMANS!EJ4</f>
        <v>61.979381443298976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2</v>
      </c>
      <c r="C16" s="35">
        <f>SPORTSMANS!EE5</f>
        <v>2</v>
      </c>
      <c r="D16" s="35">
        <f>SPORTSMANS!EF5</f>
        <v>4</v>
      </c>
      <c r="E16" s="35">
        <f>SPORTSMANS!EG5</f>
        <v>4</v>
      </c>
      <c r="F16" s="35">
        <f>SPORTSMANS!EH5</f>
        <v>2004</v>
      </c>
      <c r="G16" s="35">
        <f>SPORTSMANS!EI5</f>
        <v>101</v>
      </c>
      <c r="H16" s="111">
        <f>SPORTSMANS!EL5</f>
        <v>50.5</v>
      </c>
      <c r="I16" s="111">
        <f>SPORTSMANS!EM5</f>
        <v>25.25</v>
      </c>
      <c r="J16" s="109">
        <f>SPORTSMANS!EK5</f>
        <v>501</v>
      </c>
      <c r="K16" s="109">
        <f>SPORTSMANS!EJ5</f>
        <v>59.524752475247524</v>
      </c>
      <c r="L16" s="5">
        <f t="shared" si="0"/>
        <v>0</v>
      </c>
      <c r="M16" s="17"/>
    </row>
    <row r="17" spans="1:13" x14ac:dyDescent="0.2">
      <c r="A17" s="35" t="str">
        <f>SPORTSMANS!A6</f>
        <v>GARY OUTRAM</v>
      </c>
      <c r="B17" s="35">
        <f>SPORTSMANS!ED6</f>
        <v>2</v>
      </c>
      <c r="C17" s="35">
        <f>SPORTSMANS!EE6</f>
        <v>1</v>
      </c>
      <c r="D17" s="35">
        <f>SPORTSMANS!EF6</f>
        <v>6</v>
      </c>
      <c r="E17" s="35">
        <f>SPORTSMANS!EG6</f>
        <v>3</v>
      </c>
      <c r="F17" s="35">
        <f>SPORTSMANS!EH6</f>
        <v>2900</v>
      </c>
      <c r="G17" s="35">
        <f>SPORTSMANS!EI6</f>
        <v>173</v>
      </c>
      <c r="H17" s="111">
        <f>SPORTSMANS!EL6</f>
        <v>86.5</v>
      </c>
      <c r="I17" s="111">
        <f>SPORTSMANS!EM6</f>
        <v>28.833333333333332</v>
      </c>
      <c r="J17" s="109">
        <f>SPORTSMANS!EK6</f>
        <v>483.33333333333331</v>
      </c>
      <c r="K17" s="109">
        <f>SPORTSMANS!EJ6</f>
        <v>50.289017341040463</v>
      </c>
      <c r="L17" s="5">
        <f t="shared" si="0"/>
        <v>0</v>
      </c>
      <c r="M17" s="17"/>
    </row>
    <row r="18" spans="1:13" x14ac:dyDescent="0.2">
      <c r="A18" s="35" t="str">
        <f>SPORTSMANS!A7</f>
        <v>GABE BRADLEY</v>
      </c>
      <c r="B18" s="35">
        <f>SPORTSMANS!ED7</f>
        <v>0</v>
      </c>
      <c r="C18" s="35">
        <f>SPORTSMANS!EE7</f>
        <v>0</v>
      </c>
      <c r="D18" s="35">
        <f>SPORTSMANS!EF7</f>
        <v>0</v>
      </c>
      <c r="E18" s="35">
        <f>SPORTSMANS!EG7</f>
        <v>0</v>
      </c>
      <c r="F18" s="35">
        <f>SPORTSMANS!EH7</f>
        <v>0</v>
      </c>
      <c r="G18" s="35">
        <f>SPORTSMANS!EI7</f>
        <v>0</v>
      </c>
      <c r="H18" s="111">
        <f>SPORTSMANS!EL7</f>
        <v>0</v>
      </c>
      <c r="I18" s="111">
        <f>SPORTSMANS!EM7</f>
        <v>0</v>
      </c>
      <c r="J18" s="109">
        <f>SPORTSMANS!EK7</f>
        <v>0</v>
      </c>
      <c r="K18" s="109">
        <f>SPORTSMANS!EJ7</f>
        <v>0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2</v>
      </c>
      <c r="C19" s="35">
        <f>SPORTSMANS!EE8</f>
        <v>2</v>
      </c>
      <c r="D19" s="35">
        <f>SPORTSMANS!EF8</f>
        <v>4</v>
      </c>
      <c r="E19" s="35">
        <f>SPORTSMANS!EG8</f>
        <v>4</v>
      </c>
      <c r="F19" s="35">
        <f>SPORTSMANS!EH8</f>
        <v>2004</v>
      </c>
      <c r="G19" s="35">
        <f>SPORTSMANS!EI8</f>
        <v>84</v>
      </c>
      <c r="H19" s="111">
        <f>SPORTSMANS!EL8</f>
        <v>42</v>
      </c>
      <c r="I19" s="111">
        <f>SPORTSMANS!EM8</f>
        <v>21</v>
      </c>
      <c r="J19" s="109">
        <f>SPORTSMANS!EK8</f>
        <v>501</v>
      </c>
      <c r="K19" s="109">
        <f>SPORTSMANS!EJ8</f>
        <v>71.571428571428569</v>
      </c>
      <c r="L19" s="5">
        <f t="shared" si="0"/>
        <v>0</v>
      </c>
      <c r="M19" s="17"/>
    </row>
    <row r="20" spans="1:13" x14ac:dyDescent="0.2">
      <c r="A20" s="35" t="str">
        <f>SPORTSMANS!A9</f>
        <v>MARTIN YOUNG</v>
      </c>
      <c r="B20" s="35">
        <f>SPORTSMANS!ED9</f>
        <v>2</v>
      </c>
      <c r="C20" s="35">
        <f>SPORTSMANS!EE9</f>
        <v>1</v>
      </c>
      <c r="D20" s="35">
        <f>SPORTSMANS!EF9</f>
        <v>6</v>
      </c>
      <c r="E20" s="35">
        <f>SPORTSMANS!EG9</f>
        <v>3</v>
      </c>
      <c r="F20" s="35">
        <f>SPORTSMANS!EH9</f>
        <v>2856</v>
      </c>
      <c r="G20" s="35">
        <f>SPORTSMANS!EI9</f>
        <v>187</v>
      </c>
      <c r="H20" s="111">
        <f>SPORTSMANS!EL9</f>
        <v>93.5</v>
      </c>
      <c r="I20" s="111">
        <f>SPORTSMANS!EM9</f>
        <v>31.166666666666668</v>
      </c>
      <c r="J20" s="109">
        <f>SPORTSMANS!EK9</f>
        <v>476</v>
      </c>
      <c r="K20" s="109">
        <f>SPORTSMANS!EJ9</f>
        <v>45.81818181818182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1</v>
      </c>
      <c r="C26" s="18">
        <f>'TICKLE TOBY'!EE3</f>
        <v>0</v>
      </c>
      <c r="D26" s="18">
        <f>'TICKLE TOBY'!EF3</f>
        <v>2</v>
      </c>
      <c r="E26" s="18">
        <f>'TICKLE TOBY'!EG3</f>
        <v>0</v>
      </c>
      <c r="F26" s="18">
        <f>'TICKLE TOBY'!EH3</f>
        <v>952</v>
      </c>
      <c r="G26" s="18">
        <f>'TICKLE TOBY'!EI3</f>
        <v>48</v>
      </c>
      <c r="H26" s="20">
        <f>'TICKLE TOBY'!EL3</f>
        <v>48</v>
      </c>
      <c r="I26" s="20">
        <f>'TICKLE TOBY'!EM3</f>
        <v>24</v>
      </c>
      <c r="J26" s="19">
        <f>'TICKLE TOBY'!EK3</f>
        <v>476</v>
      </c>
      <c r="K26" s="19">
        <f>'TICKLE TOBY'!EJ3</f>
        <v>59.5</v>
      </c>
      <c r="L26" s="5">
        <f t="shared" si="0"/>
        <v>0</v>
      </c>
      <c r="M26" s="17"/>
    </row>
    <row r="27" spans="1:13" x14ac:dyDescent="0.2">
      <c r="A27" s="18" t="str">
        <f>'TICKLE TOBY'!A4</f>
        <v>ANDY JOHNSON</v>
      </c>
      <c r="B27" s="18">
        <f>'TICKLE TOBY'!ED4</f>
        <v>1</v>
      </c>
      <c r="C27" s="18">
        <f>'TICKLE TOBY'!EE4</f>
        <v>0</v>
      </c>
      <c r="D27" s="18">
        <f>'TICKLE TOBY'!EF4</f>
        <v>3</v>
      </c>
      <c r="E27" s="18">
        <f>'TICKLE TOBY'!EG4</f>
        <v>1</v>
      </c>
      <c r="F27" s="18">
        <f>'TICKLE TOBY'!EH4</f>
        <v>1427</v>
      </c>
      <c r="G27" s="18">
        <f>'TICKLE TOBY'!EI4</f>
        <v>86</v>
      </c>
      <c r="H27" s="20">
        <f>'TICKLE TOBY'!EL4</f>
        <v>86</v>
      </c>
      <c r="I27" s="20">
        <f>'TICKLE TOBY'!EM4</f>
        <v>28.666666666666668</v>
      </c>
      <c r="J27" s="19">
        <f>'TICKLE TOBY'!EK4</f>
        <v>475.66666666666669</v>
      </c>
      <c r="K27" s="19">
        <f>'TICKLE TOBY'!EJ4</f>
        <v>49.779069767441861</v>
      </c>
      <c r="L27" s="5">
        <f t="shared" si="0"/>
        <v>0</v>
      </c>
      <c r="M27" s="17"/>
    </row>
    <row r="28" spans="1:13" x14ac:dyDescent="0.2">
      <c r="A28" s="18" t="str">
        <f>'TICKLE TOBY'!A5</f>
        <v>STEVE TRUMAN</v>
      </c>
      <c r="B28" s="18">
        <f>'TICKLE TOBY'!ED5</f>
        <v>1</v>
      </c>
      <c r="C28" s="18">
        <f>'TICKLE TOBY'!EE5</f>
        <v>1</v>
      </c>
      <c r="D28" s="18">
        <f>'TICKLE TOBY'!EF5</f>
        <v>3</v>
      </c>
      <c r="E28" s="18">
        <f>'TICKLE TOBY'!EG5</f>
        <v>2</v>
      </c>
      <c r="F28" s="18">
        <f>'TICKLE TOBY'!EH5</f>
        <v>1456</v>
      </c>
      <c r="G28" s="18">
        <f>'TICKLE TOBY'!EI5</f>
        <v>86</v>
      </c>
      <c r="H28" s="20">
        <f>'TICKLE TOBY'!EL5</f>
        <v>86</v>
      </c>
      <c r="I28" s="20">
        <f>'TICKLE TOBY'!EM5</f>
        <v>28.666666666666668</v>
      </c>
      <c r="J28" s="19">
        <f>'TICKLE TOBY'!EK5</f>
        <v>485.33333333333331</v>
      </c>
      <c r="K28" s="19">
        <f>'TICKLE TOBY'!EJ5</f>
        <v>50.79069767441861</v>
      </c>
      <c r="L28" s="5">
        <f t="shared" si="0"/>
        <v>0</v>
      </c>
      <c r="M28" s="17"/>
    </row>
    <row r="29" spans="1:13" x14ac:dyDescent="0.2">
      <c r="A29" s="18" t="str">
        <f>'TICKLE TOBY'!A6</f>
        <v>AL SPENCE</v>
      </c>
      <c r="B29" s="18">
        <f>'TICKLE TOBY'!ED6</f>
        <v>1</v>
      </c>
      <c r="C29" s="18">
        <f>'TICKLE TOBY'!EE6</f>
        <v>0</v>
      </c>
      <c r="D29" s="18">
        <f>'TICKLE TOBY'!EF6</f>
        <v>2</v>
      </c>
      <c r="E29" s="18">
        <f>'TICKLE TOBY'!EG6</f>
        <v>0</v>
      </c>
      <c r="F29" s="18">
        <f>'TICKLE TOBY'!EH6</f>
        <v>823</v>
      </c>
      <c r="G29" s="18">
        <f>'TICKLE TOBY'!EI6</f>
        <v>39</v>
      </c>
      <c r="H29" s="20">
        <f>'TICKLE TOBY'!EL6</f>
        <v>39</v>
      </c>
      <c r="I29" s="20">
        <f>'TICKLE TOBY'!EM6</f>
        <v>19.5</v>
      </c>
      <c r="J29" s="19">
        <f>'TICKLE TOBY'!EK6</f>
        <v>411.5</v>
      </c>
      <c r="K29" s="19">
        <f>'TICKLE TOBY'!EJ6</f>
        <v>63.307692307692307</v>
      </c>
      <c r="L29" s="5">
        <f t="shared" si="0"/>
        <v>0</v>
      </c>
      <c r="M29" s="17"/>
    </row>
    <row r="30" spans="1:13" x14ac:dyDescent="0.2">
      <c r="A30" s="18" t="str">
        <f>'TICKLE TOBY'!A7</f>
        <v>DAVE ATKINSON</v>
      </c>
      <c r="B30" s="18">
        <f>'TICKLE TOBY'!ED7</f>
        <v>1</v>
      </c>
      <c r="C30" s="18">
        <f>'TICKLE TOBY'!EE7</f>
        <v>0</v>
      </c>
      <c r="D30" s="18">
        <f>'TICKLE TOBY'!EF7</f>
        <v>2</v>
      </c>
      <c r="E30" s="18">
        <f>'TICKLE TOBY'!EG7</f>
        <v>0</v>
      </c>
      <c r="F30" s="18">
        <f>'TICKLE TOBY'!EH7</f>
        <v>688</v>
      </c>
      <c r="G30" s="18">
        <f>'TICKLE TOBY'!EI7</f>
        <v>51</v>
      </c>
      <c r="H30" s="20">
        <f>'TICKLE TOBY'!EL7</f>
        <v>51</v>
      </c>
      <c r="I30" s="20">
        <f>'TICKLE TOBY'!EM7</f>
        <v>25.5</v>
      </c>
      <c r="J30" s="19">
        <f>'TICKLE TOBY'!EK7</f>
        <v>344</v>
      </c>
      <c r="K30" s="19">
        <f>'TICKLE TOBY'!EJ7</f>
        <v>40.470588235294116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1</v>
      </c>
      <c r="C31" s="18">
        <f>'TICKLE TOBY'!EE8</f>
        <v>1</v>
      </c>
      <c r="D31" s="18">
        <f>'TICKLE TOBY'!EF8</f>
        <v>2</v>
      </c>
      <c r="E31" s="18">
        <f>'TICKLE TOBY'!EG8</f>
        <v>2</v>
      </c>
      <c r="F31" s="18">
        <f>'TICKLE TOBY'!EH8</f>
        <v>1002</v>
      </c>
      <c r="G31" s="18">
        <f>'TICKLE TOBY'!EI8</f>
        <v>43</v>
      </c>
      <c r="H31" s="20">
        <f>'TICKLE TOBY'!EL8</f>
        <v>43</v>
      </c>
      <c r="I31" s="20">
        <f>'TICKLE TOBY'!EM8</f>
        <v>21.5</v>
      </c>
      <c r="J31" s="19">
        <f>'TICKLE TOBY'!EK8</f>
        <v>501</v>
      </c>
      <c r="K31" s="19">
        <f>'TICKLE TOBY'!EJ8</f>
        <v>69.906976744186039</v>
      </c>
      <c r="L31" s="5">
        <f t="shared" si="0"/>
        <v>0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0</v>
      </c>
      <c r="C32" s="18">
        <f>'TICKLE TOBY'!EE9</f>
        <v>0</v>
      </c>
      <c r="D32" s="18">
        <f>'TICKLE TOBY'!EF9</f>
        <v>0</v>
      </c>
      <c r="E32" s="18">
        <f>'TICKLE TOBY'!EG9</f>
        <v>0</v>
      </c>
      <c r="F32" s="18">
        <f>'TICKLE TOBY'!EH9</f>
        <v>0</v>
      </c>
      <c r="G32" s="18">
        <f>'TICKLE TOBY'!EI9</f>
        <v>0</v>
      </c>
      <c r="H32" s="20">
        <f>'TICKLE TOBY'!EL9</f>
        <v>0</v>
      </c>
      <c r="I32" s="20">
        <f>'TICKLE TOBY'!EM9</f>
        <v>0</v>
      </c>
      <c r="J32" s="19">
        <f>'TICKLE TOBY'!EK9</f>
        <v>0</v>
      </c>
      <c r="K32" s="19">
        <f>'TICKLE TOBY'!EJ9</f>
        <v>0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0</v>
      </c>
      <c r="C33" s="18">
        <f>'TICKLE TOBY'!EE10</f>
        <v>0</v>
      </c>
      <c r="D33" s="18">
        <f>'TICKLE TOBY'!EF10</f>
        <v>0</v>
      </c>
      <c r="E33" s="18">
        <f>'TICKLE TOBY'!EG10</f>
        <v>0</v>
      </c>
      <c r="F33" s="18">
        <f>'TICKLE TOBY'!EH10</f>
        <v>0</v>
      </c>
      <c r="G33" s="18">
        <f>'TICKLE TOBY'!EI10</f>
        <v>0</v>
      </c>
      <c r="H33" s="20">
        <f>'TICKLE TOBY'!EL10</f>
        <v>0</v>
      </c>
      <c r="I33" s="20">
        <f>'TICKLE TOBY'!EM10</f>
        <v>0</v>
      </c>
      <c r="J33" s="19">
        <f>'TICKLE TOBY'!EK10</f>
        <v>0</v>
      </c>
      <c r="K33" s="19">
        <f>'TICKLE TOBY'!EJ10</f>
        <v>0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2</v>
      </c>
      <c r="C38" s="18">
        <f>CROWN!EE3</f>
        <v>1</v>
      </c>
      <c r="D38" s="18">
        <f>CROWN!EF3</f>
        <v>4</v>
      </c>
      <c r="E38" s="18">
        <f>CROWN!EG3</f>
        <v>2</v>
      </c>
      <c r="F38" s="18">
        <f>CROWN!EH3</f>
        <v>1817</v>
      </c>
      <c r="G38" s="18">
        <f>CROWN!EI3</f>
        <v>99</v>
      </c>
      <c r="H38" s="20">
        <f>CROWN!EL3</f>
        <v>49.5</v>
      </c>
      <c r="I38" s="20">
        <f>CROWN!EM3</f>
        <v>24.75</v>
      </c>
      <c r="J38" s="19">
        <f>CROWN!EK3</f>
        <v>454.25</v>
      </c>
      <c r="K38" s="19">
        <f>CROWN!EJ3</f>
        <v>55.060606060606062</v>
      </c>
      <c r="L38" s="5">
        <f t="shared" si="0"/>
        <v>0</v>
      </c>
      <c r="M38" s="17"/>
    </row>
    <row r="39" spans="1:13" x14ac:dyDescent="0.2">
      <c r="A39" s="18" t="str">
        <f>CROWN!A4</f>
        <v>MATHEW CORNFORTH</v>
      </c>
      <c r="B39" s="18">
        <f>CROWN!ED4</f>
        <v>2</v>
      </c>
      <c r="C39" s="18">
        <f>CROWN!EE4</f>
        <v>1</v>
      </c>
      <c r="D39" s="18">
        <f>CROWN!EF4</f>
        <v>4</v>
      </c>
      <c r="E39" s="18">
        <f>CROWN!EG4</f>
        <v>2</v>
      </c>
      <c r="F39" s="18">
        <f>CROWN!EH4</f>
        <v>1959</v>
      </c>
      <c r="G39" s="18">
        <f>CROWN!EI4</f>
        <v>111</v>
      </c>
      <c r="H39" s="20">
        <f>CROWN!EL4</f>
        <v>55.5</v>
      </c>
      <c r="I39" s="20">
        <f>CROWN!EM4</f>
        <v>27.75</v>
      </c>
      <c r="J39" s="19">
        <f>CROWN!EK4</f>
        <v>489.75</v>
      </c>
      <c r="K39" s="19">
        <f>CROWN!EJ4</f>
        <v>52.945945945945951</v>
      </c>
      <c r="L39" s="5">
        <f t="shared" si="0"/>
        <v>0</v>
      </c>
      <c r="M39" s="17"/>
    </row>
    <row r="40" spans="1:13" x14ac:dyDescent="0.2">
      <c r="A40" s="18" t="str">
        <f>CROWN!A5</f>
        <v>STEVE ROSE</v>
      </c>
      <c r="B40" s="18">
        <f>CROWN!ED5</f>
        <v>2</v>
      </c>
      <c r="C40" s="18">
        <f>CROWN!EE5</f>
        <v>1</v>
      </c>
      <c r="D40" s="18">
        <f>CROWN!EF5</f>
        <v>5</v>
      </c>
      <c r="E40" s="18">
        <f>CROWN!EG5</f>
        <v>3</v>
      </c>
      <c r="F40" s="18">
        <f>CROWN!EH5</f>
        <v>2335</v>
      </c>
      <c r="G40" s="18">
        <f>CROWN!EI5</f>
        <v>139</v>
      </c>
      <c r="H40" s="20">
        <f>CROWN!EL5</f>
        <v>69.5</v>
      </c>
      <c r="I40" s="20">
        <f>CROWN!EM5</f>
        <v>27.8</v>
      </c>
      <c r="J40" s="19">
        <f>CROWN!EK5</f>
        <v>467</v>
      </c>
      <c r="K40" s="19">
        <f>CROWN!EJ5</f>
        <v>50.39568345323741</v>
      </c>
      <c r="L40" s="5">
        <f t="shared" si="0"/>
        <v>0</v>
      </c>
      <c r="M40" s="17"/>
    </row>
    <row r="41" spans="1:13" x14ac:dyDescent="0.2">
      <c r="A41" s="18" t="str">
        <f>CROWN!A6</f>
        <v>IAN LOMER</v>
      </c>
      <c r="B41" s="18">
        <f>CROWN!ED6</f>
        <v>1</v>
      </c>
      <c r="C41" s="18">
        <f>CROWN!EE6</f>
        <v>1</v>
      </c>
      <c r="D41" s="18">
        <f>CROWN!EF6</f>
        <v>2</v>
      </c>
      <c r="E41" s="18">
        <f>CROWN!EG6</f>
        <v>2</v>
      </c>
      <c r="F41" s="18">
        <f>CROWN!EH6</f>
        <v>1002</v>
      </c>
      <c r="G41" s="18">
        <f>CROWN!EI6</f>
        <v>54</v>
      </c>
      <c r="H41" s="20">
        <f>CROWN!EL6</f>
        <v>54</v>
      </c>
      <c r="I41" s="20">
        <f>CROWN!EM6</f>
        <v>27</v>
      </c>
      <c r="J41" s="19">
        <f>CROWN!EK6</f>
        <v>501</v>
      </c>
      <c r="K41" s="19">
        <f>CROWN!EJ6</f>
        <v>55.666666666666671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2</v>
      </c>
      <c r="C42" s="18">
        <f>CROWN!EE7</f>
        <v>1</v>
      </c>
      <c r="D42" s="18">
        <f>CROWN!EF7</f>
        <v>4</v>
      </c>
      <c r="E42" s="18">
        <f>CROWN!EG7</f>
        <v>2</v>
      </c>
      <c r="F42" s="18">
        <f>CROWN!EH7</f>
        <v>1922</v>
      </c>
      <c r="G42" s="18">
        <f>CROWN!EI7</f>
        <v>115</v>
      </c>
      <c r="H42" s="20">
        <f>CROWN!EL7</f>
        <v>57.5</v>
      </c>
      <c r="I42" s="20">
        <f>CROWN!EM7</f>
        <v>28.75</v>
      </c>
      <c r="J42" s="19">
        <f>CROWN!EK7</f>
        <v>480.5</v>
      </c>
      <c r="K42" s="19">
        <f>CROWN!EJ7</f>
        <v>50.139130434782601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1</v>
      </c>
      <c r="C43" s="18">
        <f>CROWN!EE8</f>
        <v>1</v>
      </c>
      <c r="D43" s="18">
        <f>CROWN!EF8</f>
        <v>2</v>
      </c>
      <c r="E43" s="18">
        <f>CROWN!EG8</f>
        <v>2</v>
      </c>
      <c r="F43" s="18">
        <f>CROWN!EH8</f>
        <v>1002</v>
      </c>
      <c r="G43" s="18">
        <f>CROWN!EI8</f>
        <v>67</v>
      </c>
      <c r="H43" s="20">
        <f>CROWN!EL8</f>
        <v>67</v>
      </c>
      <c r="I43" s="20">
        <f>CROWN!EM8</f>
        <v>33.5</v>
      </c>
      <c r="J43" s="19">
        <f>CROWN!EK8</f>
        <v>501</v>
      </c>
      <c r="K43" s="19">
        <f>CROWN!EJ8</f>
        <v>44.865671641791039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1</v>
      </c>
      <c r="C44" s="18">
        <f>CROWN!EE9</f>
        <v>1</v>
      </c>
      <c r="D44" s="18">
        <f>CROWN!EF9</f>
        <v>3</v>
      </c>
      <c r="E44" s="18">
        <f>CROWN!EG9</f>
        <v>2</v>
      </c>
      <c r="F44" s="18">
        <f>CROWN!EH9</f>
        <v>1499</v>
      </c>
      <c r="G44" s="18">
        <f>CROWN!EI9</f>
        <v>129</v>
      </c>
      <c r="H44" s="20">
        <f>CROWN!EL9</f>
        <v>129</v>
      </c>
      <c r="I44" s="20">
        <f>CROWN!EM9</f>
        <v>43</v>
      </c>
      <c r="J44" s="19">
        <f>CROWN!EK9</f>
        <v>499.66666666666669</v>
      </c>
      <c r="K44" s="19">
        <f>CROWN!EJ9</f>
        <v>34.860465116279066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1</v>
      </c>
      <c r="C45" s="18">
        <f>CROWN!EE10</f>
        <v>0</v>
      </c>
      <c r="D45" s="18">
        <f>CROWN!EF10</f>
        <v>3</v>
      </c>
      <c r="E45" s="18">
        <f>CROWN!EG10</f>
        <v>1</v>
      </c>
      <c r="F45" s="18">
        <f>CROWN!EH10</f>
        <v>1467</v>
      </c>
      <c r="G45" s="18">
        <f>CROWN!EI10</f>
        <v>96</v>
      </c>
      <c r="H45" s="20">
        <f>CROWN!EL10</f>
        <v>96</v>
      </c>
      <c r="I45" s="20">
        <f>CROWN!EM10</f>
        <v>32</v>
      </c>
      <c r="J45" s="19">
        <f>CROWN!EK10</f>
        <v>489</v>
      </c>
      <c r="K45" s="19">
        <f>CROWN!EJ10</f>
        <v>45.84375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0</v>
      </c>
      <c r="C46" s="18">
        <f>CROWN!EE11</f>
        <v>0</v>
      </c>
      <c r="D46" s="18">
        <f>CROWN!EF11</f>
        <v>0</v>
      </c>
      <c r="E46" s="18">
        <f>CROWN!EG11</f>
        <v>0</v>
      </c>
      <c r="F46" s="18">
        <f>CROWN!EH11</f>
        <v>0</v>
      </c>
      <c r="G46" s="18">
        <f>CROWN!EI11</f>
        <v>0</v>
      </c>
      <c r="H46" s="20">
        <f>CROWN!EL11</f>
        <v>0</v>
      </c>
      <c r="I46" s="20">
        <f>CROWN!EM11</f>
        <v>0</v>
      </c>
      <c r="J46" s="19">
        <f>CROWN!EK11</f>
        <v>0</v>
      </c>
      <c r="K46" s="19">
        <f>CROWN!EJ11</f>
        <v>0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2</v>
      </c>
      <c r="C50" s="18">
        <f>'JOLLY MINSTER "A"'!EE3</f>
        <v>2</v>
      </c>
      <c r="D50" s="18">
        <f>'JOLLY MINSTER "A"'!EF3</f>
        <v>4</v>
      </c>
      <c r="E50" s="18">
        <f>'JOLLY MINSTER "A"'!EG3</f>
        <v>4</v>
      </c>
      <c r="F50" s="18">
        <f>'JOLLY MINSTER "A"'!EH3</f>
        <v>2004</v>
      </c>
      <c r="G50" s="18">
        <f>'JOLLY MINSTER "A"'!EI3</f>
        <v>81</v>
      </c>
      <c r="H50" s="20">
        <f>'JOLLY MINSTER "A"'!EL3</f>
        <v>40.5</v>
      </c>
      <c r="I50" s="20">
        <f>'JOLLY MINSTER "A"'!EM3</f>
        <v>20.25</v>
      </c>
      <c r="J50" s="19">
        <f>'JOLLY MINSTER "A"'!EK3</f>
        <v>501</v>
      </c>
      <c r="K50" s="19">
        <f>'JOLLY MINSTER "A"'!EJ3</f>
        <v>74.222222222222229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2</v>
      </c>
      <c r="C51" s="18">
        <f>'JOLLY MINSTER "A"'!EE4</f>
        <v>2</v>
      </c>
      <c r="D51" s="18">
        <f>'JOLLY MINSTER "A"'!EF4</f>
        <v>5</v>
      </c>
      <c r="E51" s="18">
        <f>'JOLLY MINSTER "A"'!EG4</f>
        <v>4</v>
      </c>
      <c r="F51" s="18">
        <f>'JOLLY MINSTER "A"'!EH4</f>
        <v>2465</v>
      </c>
      <c r="G51" s="18">
        <f>'JOLLY MINSTER "A"'!EI4</f>
        <v>140</v>
      </c>
      <c r="H51" s="20">
        <f>'JOLLY MINSTER "A"'!EL4</f>
        <v>70</v>
      </c>
      <c r="I51" s="20">
        <f>'JOLLY MINSTER "A"'!EM4</f>
        <v>28</v>
      </c>
      <c r="J51" s="19">
        <f>'JOLLY MINSTER "A"'!EK4</f>
        <v>493</v>
      </c>
      <c r="K51" s="19">
        <f>'JOLLY MINSTER "A"'!EJ4</f>
        <v>52.821428571428569</v>
      </c>
      <c r="L51" s="5">
        <f t="shared" si="0"/>
        <v>0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1</v>
      </c>
      <c r="C52" s="18">
        <f>'JOLLY MINSTER "A"'!EE5</f>
        <v>0</v>
      </c>
      <c r="D52" s="18">
        <f>'JOLLY MINSTER "A"'!EF5</f>
        <v>2</v>
      </c>
      <c r="E52" s="18">
        <f>'JOLLY MINSTER "A"'!EG5</f>
        <v>0</v>
      </c>
      <c r="F52" s="18">
        <f>'JOLLY MINSTER "A"'!EH5</f>
        <v>972</v>
      </c>
      <c r="G52" s="18">
        <f>'JOLLY MINSTER "A"'!EI5</f>
        <v>69</v>
      </c>
      <c r="H52" s="20">
        <f>'JOLLY MINSTER "A"'!EL5</f>
        <v>69</v>
      </c>
      <c r="I52" s="20">
        <f>'JOLLY MINSTER "A"'!EM5</f>
        <v>34.5</v>
      </c>
      <c r="J52" s="19">
        <f>'JOLLY MINSTER "A"'!EK5</f>
        <v>486</v>
      </c>
      <c r="K52" s="19">
        <f>'JOLLY MINSTER "A"'!EJ5</f>
        <v>42.260869565217391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2</v>
      </c>
      <c r="C53" s="18">
        <f>'JOLLY MINSTER "A"'!EE6</f>
        <v>0</v>
      </c>
      <c r="D53" s="18">
        <f>'JOLLY MINSTER "A"'!EF6</f>
        <v>4</v>
      </c>
      <c r="E53" s="18">
        <f>'JOLLY MINSTER "A"'!EG6</f>
        <v>0</v>
      </c>
      <c r="F53" s="18">
        <f>'JOLLY MINSTER "A"'!EH6</f>
        <v>1938</v>
      </c>
      <c r="G53" s="18">
        <f>'JOLLY MINSTER "A"'!EI6</f>
        <v>133</v>
      </c>
      <c r="H53" s="20">
        <f>'JOLLY MINSTER "A"'!EL6</f>
        <v>66.5</v>
      </c>
      <c r="I53" s="20">
        <f>'JOLLY MINSTER "A"'!EM6</f>
        <v>33.25</v>
      </c>
      <c r="J53" s="19">
        <f>'JOLLY MINSTER "A"'!EK6</f>
        <v>484.5</v>
      </c>
      <c r="K53" s="19">
        <f>'JOLLY MINSTER "A"'!EJ6</f>
        <v>43.714285714285715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2</v>
      </c>
      <c r="C54" s="18">
        <f>'JOLLY MINSTER "A"'!EE7</f>
        <v>2</v>
      </c>
      <c r="D54" s="18">
        <f>'JOLLY MINSTER "A"'!EF7</f>
        <v>6</v>
      </c>
      <c r="E54" s="18">
        <f>'JOLLY MINSTER "A"'!EG7</f>
        <v>4</v>
      </c>
      <c r="F54" s="18">
        <f>'JOLLY MINSTER "A"'!EH7</f>
        <v>2896</v>
      </c>
      <c r="G54" s="18">
        <f>'JOLLY MINSTER "A"'!EI7</f>
        <v>217</v>
      </c>
      <c r="H54" s="20">
        <f>'JOLLY MINSTER "A"'!EL7</f>
        <v>108.5</v>
      </c>
      <c r="I54" s="20">
        <f>'JOLLY MINSTER "A"'!EM7</f>
        <v>36.166666666666664</v>
      </c>
      <c r="J54" s="19">
        <f>'JOLLY MINSTER "A"'!EK7</f>
        <v>482.66666666666669</v>
      </c>
      <c r="K54" s="19">
        <f>'JOLLY MINSTER "A"'!EJ7</f>
        <v>40.036866359447004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2</v>
      </c>
      <c r="C55" s="18">
        <f>'JOLLY MINSTER "A"'!EE8</f>
        <v>1</v>
      </c>
      <c r="D55" s="18">
        <f>'JOLLY MINSTER "A"'!EF8</f>
        <v>4</v>
      </c>
      <c r="E55" s="18">
        <f>'JOLLY MINSTER "A"'!EG8</f>
        <v>2</v>
      </c>
      <c r="F55" s="18">
        <f>'JOLLY MINSTER "A"'!EH8</f>
        <v>1862</v>
      </c>
      <c r="G55" s="18">
        <f>'JOLLY MINSTER "A"'!EI8</f>
        <v>111</v>
      </c>
      <c r="H55" s="20">
        <f>'JOLLY MINSTER "A"'!EL8</f>
        <v>55.5</v>
      </c>
      <c r="I55" s="20">
        <f>'JOLLY MINSTER "A"'!EM8</f>
        <v>27.75</v>
      </c>
      <c r="J55" s="19">
        <f>'JOLLY MINSTER "A"'!EK8</f>
        <v>465.5</v>
      </c>
      <c r="K55" s="19">
        <f>'JOLLY MINSTER "A"'!EJ8</f>
        <v>50.324324324324323</v>
      </c>
      <c r="L55" s="5">
        <f t="shared" si="0"/>
        <v>0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1</v>
      </c>
      <c r="C56" s="18">
        <f>'JOLLY MINSTER "A"'!EE9</f>
        <v>1</v>
      </c>
      <c r="D56" s="18">
        <f>'JOLLY MINSTER "A"'!EF9</f>
        <v>3</v>
      </c>
      <c r="E56" s="18">
        <f>'JOLLY MINSTER "A"'!EG9</f>
        <v>2</v>
      </c>
      <c r="F56" s="18">
        <f>'JOLLY MINSTER "A"'!EH9</f>
        <v>1493</v>
      </c>
      <c r="G56" s="18">
        <f>'JOLLY MINSTER "A"'!EI9</f>
        <v>77</v>
      </c>
      <c r="H56" s="20">
        <f>'JOLLY MINSTER "A"'!EL9</f>
        <v>77</v>
      </c>
      <c r="I56" s="20">
        <f>'JOLLY MINSTER "A"'!EM9</f>
        <v>25.666666666666668</v>
      </c>
      <c r="J56" s="19">
        <f>'JOLLY MINSTER "A"'!EK9</f>
        <v>497.66666666666669</v>
      </c>
      <c r="K56" s="19">
        <f>'JOLLY MINSTER "A"'!EJ9</f>
        <v>58.168831168831169</v>
      </c>
      <c r="L56" s="5">
        <f t="shared" si="0"/>
        <v>0</v>
      </c>
      <c r="M56" s="17"/>
    </row>
    <row r="57" spans="1:13" x14ac:dyDescent="0.2">
      <c r="A57" s="18">
        <f>'JOLLY MINSTER "A"'!A10</f>
        <v>0</v>
      </c>
      <c r="B57" s="18">
        <f>'JOLLY MINSTER "A"'!ED10</f>
        <v>0</v>
      </c>
      <c r="C57" s="18">
        <f>'JOLLY MINSTER "A"'!EE10</f>
        <v>0</v>
      </c>
      <c r="D57" s="18">
        <f>'JOLLY MINSTER "A"'!EF10</f>
        <v>0</v>
      </c>
      <c r="E57" s="18">
        <f>'JOLLY MINSTER "A"'!EG10</f>
        <v>0</v>
      </c>
      <c r="F57" s="18">
        <f>'JOLLY MINSTER "A"'!EH10</f>
        <v>0</v>
      </c>
      <c r="G57" s="18">
        <f>'JOLLY MINSTER "A"'!EI10</f>
        <v>0</v>
      </c>
      <c r="H57" s="20">
        <f>'JOLLY MINSTER "A"'!EL10</f>
        <v>0</v>
      </c>
      <c r="I57" s="20">
        <f>'JOLLY MINSTER "A"'!EM10</f>
        <v>0</v>
      </c>
      <c r="J57" s="19">
        <f>'JOLLY MINSTER "A"'!EK10</f>
        <v>0</v>
      </c>
      <c r="K57" s="19">
        <f>'JOLLY MINSTER "A"'!EJ10</f>
        <v>0</v>
      </c>
      <c r="L57" s="5">
        <f t="shared" si="0"/>
        <v>0</v>
      </c>
      <c r="M57" s="17"/>
    </row>
    <row r="58" spans="1:13" x14ac:dyDescent="0.2">
      <c r="A58" s="18">
        <f>'JOLLY MINSTER "A"'!A11</f>
        <v>0</v>
      </c>
      <c r="B58" s="18">
        <f>'JOLLY MINSTER "A"'!ED11</f>
        <v>0</v>
      </c>
      <c r="C58" s="18">
        <f>'JOLLY MINSTER "A"'!EE11</f>
        <v>0</v>
      </c>
      <c r="D58" s="18">
        <f>'JOLLY MINSTER "A"'!EF11</f>
        <v>0</v>
      </c>
      <c r="E58" s="18">
        <f>'JOLLY MINSTER "A"'!EG11</f>
        <v>0</v>
      </c>
      <c r="F58" s="18">
        <f>'JOLLY MINSTER "A"'!EH11</f>
        <v>0</v>
      </c>
      <c r="G58" s="18">
        <f>'JOLLY MINSTER "A"'!EI11</f>
        <v>0</v>
      </c>
      <c r="H58" s="20">
        <f>'JOLLY MINSTER "A"'!EL11</f>
        <v>0</v>
      </c>
      <c r="I58" s="20">
        <f>'JOLLY MINSTER "A"'!EM11</f>
        <v>0</v>
      </c>
      <c r="J58" s="19">
        <f>'JOLLY MINSTER "A"'!EK11</f>
        <v>0</v>
      </c>
      <c r="K58" s="19">
        <f>'JOLLY MINSTER "A"'!EJ11</f>
        <v>0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2</v>
      </c>
      <c r="C62" s="18">
        <f>'JOLLY MINSTER "B"'!EE3</f>
        <v>1</v>
      </c>
      <c r="D62" s="18">
        <f>'JOLLY MINSTER "B"'!EF3</f>
        <v>4</v>
      </c>
      <c r="E62" s="18">
        <f>'JOLLY MINSTER "B"'!EG3</f>
        <v>2</v>
      </c>
      <c r="F62" s="18">
        <f>'JOLLY MINSTER "B"'!EH3</f>
        <v>1864</v>
      </c>
      <c r="G62" s="18">
        <f>'JOLLY MINSTER "B"'!EI3</f>
        <v>125</v>
      </c>
      <c r="H62" s="20">
        <f>'JOLLY MINSTER "B"'!EL3</f>
        <v>62.5</v>
      </c>
      <c r="I62" s="20">
        <f>'JOLLY MINSTER "B"'!EM3</f>
        <v>31.25</v>
      </c>
      <c r="J62" s="19">
        <f>'JOLLY MINSTER "B"'!EK3</f>
        <v>466</v>
      </c>
      <c r="K62" s="19">
        <f>'JOLLY MINSTER "B"'!EJ3</f>
        <v>44.736000000000004</v>
      </c>
      <c r="L62" s="5">
        <f t="shared" si="0"/>
        <v>0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2</v>
      </c>
      <c r="C63" s="18">
        <f>'JOLLY MINSTER "B"'!EE4</f>
        <v>1</v>
      </c>
      <c r="D63" s="18">
        <f>'JOLLY MINSTER "B"'!EF4</f>
        <v>5</v>
      </c>
      <c r="E63" s="18">
        <f>'JOLLY MINSTER "B"'!EG4</f>
        <v>2</v>
      </c>
      <c r="F63" s="18">
        <f>'JOLLY MINSTER "B"'!EH4</f>
        <v>2184</v>
      </c>
      <c r="G63" s="18">
        <f>'JOLLY MINSTER "B"'!EI4</f>
        <v>164</v>
      </c>
      <c r="H63" s="20">
        <f>'JOLLY MINSTER "B"'!EL4</f>
        <v>82</v>
      </c>
      <c r="I63" s="20">
        <f>'JOLLY MINSTER "B"'!EM4</f>
        <v>32.799999999999997</v>
      </c>
      <c r="J63" s="19">
        <f>'JOLLY MINSTER "B"'!EK4</f>
        <v>436.8</v>
      </c>
      <c r="K63" s="19">
        <f>'JOLLY MINSTER "B"'!EJ4</f>
        <v>39.951219512195124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2</v>
      </c>
      <c r="C64" s="18">
        <f>'JOLLY MINSTER "B"'!EE5</f>
        <v>0</v>
      </c>
      <c r="D64" s="18">
        <f>'JOLLY MINSTER "B"'!EF5</f>
        <v>5</v>
      </c>
      <c r="E64" s="18">
        <f>'JOLLY MINSTER "B"'!EG5</f>
        <v>1</v>
      </c>
      <c r="F64" s="18">
        <f>'JOLLY MINSTER "B"'!EH5</f>
        <v>2226</v>
      </c>
      <c r="G64" s="18">
        <f>'JOLLY MINSTER "B"'!EI5</f>
        <v>170</v>
      </c>
      <c r="H64" s="20">
        <f>'JOLLY MINSTER "B"'!EL5</f>
        <v>85</v>
      </c>
      <c r="I64" s="20">
        <f>'JOLLY MINSTER "B"'!EM5</f>
        <v>34</v>
      </c>
      <c r="J64" s="19">
        <f>'JOLLY MINSTER "B"'!EK5</f>
        <v>445.2</v>
      </c>
      <c r="K64" s="19">
        <f>'JOLLY MINSTER "B"'!EJ5</f>
        <v>39.28235294117647</v>
      </c>
      <c r="L64" s="5">
        <f t="shared" si="0"/>
        <v>0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2</v>
      </c>
      <c r="C65" s="18">
        <f>'JOLLY MINSTER "B"'!EE6</f>
        <v>2</v>
      </c>
      <c r="D65" s="18">
        <f>'JOLLY MINSTER "B"'!EF6</f>
        <v>5</v>
      </c>
      <c r="E65" s="18">
        <f>'JOLLY MINSTER "B"'!EG6</f>
        <v>4</v>
      </c>
      <c r="F65" s="18">
        <f>'JOLLY MINSTER "B"'!EH6</f>
        <v>2485</v>
      </c>
      <c r="G65" s="18">
        <f>'JOLLY MINSTER "B"'!EI6</f>
        <v>132</v>
      </c>
      <c r="H65" s="20">
        <f>'JOLLY MINSTER "B"'!EL6</f>
        <v>66</v>
      </c>
      <c r="I65" s="20">
        <f>'JOLLY MINSTER "B"'!EM6</f>
        <v>26.4</v>
      </c>
      <c r="J65" s="19">
        <f>'JOLLY MINSTER "B"'!EK6</f>
        <v>497</v>
      </c>
      <c r="K65" s="19">
        <f>'JOLLY MINSTER "B"'!EJ6</f>
        <v>56.47727272727272</v>
      </c>
      <c r="L65" s="5">
        <f t="shared" si="0"/>
        <v>0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1</v>
      </c>
      <c r="C66" s="18">
        <f>'JOLLY MINSTER "B"'!EE7</f>
        <v>0</v>
      </c>
      <c r="D66" s="18">
        <f>'JOLLY MINSTER "B"'!EF7</f>
        <v>2</v>
      </c>
      <c r="E66" s="18">
        <f>'JOLLY MINSTER "B"'!EG7</f>
        <v>0</v>
      </c>
      <c r="F66" s="18">
        <f>'JOLLY MINSTER "B"'!EH7</f>
        <v>721</v>
      </c>
      <c r="G66" s="18">
        <f>'JOLLY MINSTER "B"'!EI7</f>
        <v>54</v>
      </c>
      <c r="H66" s="20">
        <f>'JOLLY MINSTER "B"'!EL7</f>
        <v>54</v>
      </c>
      <c r="I66" s="20">
        <f>'JOLLY MINSTER "B"'!EM7</f>
        <v>27</v>
      </c>
      <c r="J66" s="19">
        <f>'JOLLY MINSTER "B"'!EK7</f>
        <v>360.5</v>
      </c>
      <c r="K66" s="19">
        <f>'JOLLY MINSTER "B"'!EJ7</f>
        <v>40.055555555555557</v>
      </c>
      <c r="L66" s="5">
        <f t="shared" si="0"/>
        <v>0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2</v>
      </c>
      <c r="C67" s="18">
        <f>'JOLLY MINSTER "B"'!EE8</f>
        <v>0</v>
      </c>
      <c r="D67" s="18">
        <f>'JOLLY MINSTER "B"'!EF8</f>
        <v>4</v>
      </c>
      <c r="E67" s="18">
        <f>'JOLLY MINSTER "B"'!EG8</f>
        <v>0</v>
      </c>
      <c r="F67" s="18">
        <f>'JOLLY MINSTER "B"'!EH8</f>
        <v>1371</v>
      </c>
      <c r="G67" s="18">
        <f>'JOLLY MINSTER "B"'!EI8</f>
        <v>108</v>
      </c>
      <c r="H67" s="20">
        <f>'JOLLY MINSTER "B"'!EL8</f>
        <v>54</v>
      </c>
      <c r="I67" s="20">
        <f>'JOLLY MINSTER "B"'!EM8</f>
        <v>27</v>
      </c>
      <c r="J67" s="19">
        <f>'JOLLY MINSTER "B"'!EK8</f>
        <v>342.75</v>
      </c>
      <c r="K67" s="19">
        <f>'JOLLY MINSTER "B"'!EJ8</f>
        <v>38.083333333333336</v>
      </c>
      <c r="L67" s="5">
        <f t="shared" ref="L67:L118" si="1">IF(B67&gt;=10,1,0)</f>
        <v>0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>
        <f>'JOLLY MINSTER "B"'!A10</f>
        <v>0</v>
      </c>
      <c r="B69" s="18">
        <f>'JOLLY MINSTER "B"'!ED10</f>
        <v>0</v>
      </c>
      <c r="C69" s="18">
        <f>'JOLLY MINSTER "B"'!EE10</f>
        <v>0</v>
      </c>
      <c r="D69" s="18">
        <f>'JOLLY MINSTER "B"'!EF10</f>
        <v>0</v>
      </c>
      <c r="E69" s="18">
        <f>'JOLLY MINSTER "B"'!EG10</f>
        <v>0</v>
      </c>
      <c r="F69" s="18">
        <f>'JOLLY MINSTER "B"'!EH10</f>
        <v>0</v>
      </c>
      <c r="G69" s="18">
        <f>'JOLLY MINSTER "B"'!EI10</f>
        <v>0</v>
      </c>
      <c r="H69" s="20">
        <f>'JOLLY MINSTER "B"'!EL10</f>
        <v>0</v>
      </c>
      <c r="I69" s="20">
        <f>'JOLLY MINSTER "B"'!EM10</f>
        <v>0</v>
      </c>
      <c r="J69" s="19">
        <f>'JOLLY MINSTER "B"'!EK10</f>
        <v>0</v>
      </c>
      <c r="K69" s="19">
        <f>'JOLLY MINSTER "B"'!EJ10</f>
        <v>0</v>
      </c>
      <c r="L69" s="5">
        <f t="shared" si="1"/>
        <v>0</v>
      </c>
      <c r="M69" s="17"/>
    </row>
    <row r="70" spans="1:13" x14ac:dyDescent="0.2">
      <c r="A70" s="18">
        <f>'JOLLY MINSTER "B"'!A11</f>
        <v>0</v>
      </c>
      <c r="B70" s="18">
        <f>'JOLLY MINSTER "B"'!ED11</f>
        <v>0</v>
      </c>
      <c r="C70" s="18">
        <f>'JOLLY MINSTER "B"'!EE11</f>
        <v>0</v>
      </c>
      <c r="D70" s="18">
        <f>'JOLLY MINSTER "B"'!EF11</f>
        <v>0</v>
      </c>
      <c r="E70" s="18">
        <f>'JOLLY MINSTER "B"'!EG11</f>
        <v>0</v>
      </c>
      <c r="F70" s="18">
        <f>'JOLLY MINSTER "B"'!EH11</f>
        <v>0</v>
      </c>
      <c r="G70" s="18">
        <f>'JOLLY MINSTER "B"'!EI11</f>
        <v>0</v>
      </c>
      <c r="H70" s="20">
        <f>'JOLLY MINSTER "B"'!EL11</f>
        <v>0</v>
      </c>
      <c r="I70" s="20">
        <f>'JOLLY MINSTER "B"'!EM11</f>
        <v>0</v>
      </c>
      <c r="J70" s="19">
        <f>'JOLLY MINSTER "B"'!EK11</f>
        <v>0</v>
      </c>
      <c r="K70" s="19">
        <f>'JOLLY MINSTER "B"'!EJ11</f>
        <v>0</v>
      </c>
      <c r="L70" s="5">
        <f t="shared" si="1"/>
        <v>0</v>
      </c>
      <c r="M70" s="17"/>
    </row>
    <row r="71" spans="1:13" x14ac:dyDescent="0.2">
      <c r="A71" s="18">
        <f>'JOLLY MINSTER "B"'!A12</f>
        <v>0</v>
      </c>
      <c r="B71" s="18">
        <f>'JOLLY MINSTER "B"'!ED12</f>
        <v>0</v>
      </c>
      <c r="C71" s="18">
        <f>'JOLLY MINSTER "B"'!EE12</f>
        <v>0</v>
      </c>
      <c r="D71" s="18">
        <f>'JOLLY MINSTER "B"'!EF12</f>
        <v>0</v>
      </c>
      <c r="E71" s="18">
        <f>'JOLLY MINSTER "B"'!EG12</f>
        <v>0</v>
      </c>
      <c r="F71" s="18">
        <f>'JOLLY MINSTER "B"'!EH12</f>
        <v>0</v>
      </c>
      <c r="G71" s="18">
        <f>'JOLLY MINSTER "B"'!EI12</f>
        <v>0</v>
      </c>
      <c r="H71" s="20">
        <f>'JOLLY MINSTER "B"'!EL12</f>
        <v>0</v>
      </c>
      <c r="I71" s="20">
        <f>'JOLLY MINSTER "B"'!EM12</f>
        <v>0</v>
      </c>
      <c r="J71" s="19">
        <f>'JOLLY MINSTER "B"'!EK12</f>
        <v>0</v>
      </c>
      <c r="K71" s="19">
        <f>'JOLLY MINSTER "B"'!EJ12</f>
        <v>0</v>
      </c>
      <c r="L71" s="5">
        <f t="shared" si="1"/>
        <v>0</v>
      </c>
      <c r="M71" s="17"/>
    </row>
    <row r="72" spans="1:13" x14ac:dyDescent="0.2">
      <c r="A72" s="18">
        <f>'JOLLY MINSTER "B"'!A13</f>
        <v>0</v>
      </c>
      <c r="B72" s="18">
        <f>'JOLLY MINSTER "B"'!ED13</f>
        <v>0</v>
      </c>
      <c r="C72" s="18">
        <f>'JOLLY MINSTER "B"'!EE13</f>
        <v>0</v>
      </c>
      <c r="D72" s="18">
        <f>'JOLLY MINSTER "B"'!EF13</f>
        <v>0</v>
      </c>
      <c r="E72" s="18">
        <f>'JOLLY MINSTER "B"'!EG13</f>
        <v>0</v>
      </c>
      <c r="F72" s="18">
        <f>'JOLLY MINSTER "B"'!EH13</f>
        <v>0</v>
      </c>
      <c r="G72" s="18">
        <f>'JOLLY MINSTER "B"'!EI13</f>
        <v>0</v>
      </c>
      <c r="H72" s="20">
        <f>'JOLLY MINSTER "B"'!EL13</f>
        <v>0</v>
      </c>
      <c r="I72" s="20">
        <f>'JOLLY MINSTER "B"'!EM13</f>
        <v>0</v>
      </c>
      <c r="J72" s="19">
        <f>'JOLLY MINSTER "B"'!EK13</f>
        <v>0</v>
      </c>
      <c r="K72" s="19">
        <f>'JOLLY MINSTER "B"'!EJ13</f>
        <v>0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2</v>
      </c>
      <c r="C74" s="18">
        <f>'WORKMENS CLUB "A"'!EE3</f>
        <v>0</v>
      </c>
      <c r="D74" s="18">
        <f>'WORKMENS CLUB "A"'!EF3</f>
        <v>5</v>
      </c>
      <c r="E74" s="18">
        <f>'WORKMENS CLUB "A"'!EG3</f>
        <v>1</v>
      </c>
      <c r="F74" s="18">
        <f>'WORKMENS CLUB "A"'!EH3</f>
        <v>2290</v>
      </c>
      <c r="G74" s="18">
        <f>'WORKMENS CLUB "A"'!EI3</f>
        <v>168</v>
      </c>
      <c r="H74" s="20">
        <f>'WORKMENS CLUB "A"'!EL3</f>
        <v>84</v>
      </c>
      <c r="I74" s="20">
        <f>'WORKMENS CLUB "A"'!EM3</f>
        <v>33.6</v>
      </c>
      <c r="J74" s="19">
        <f>'WORKMENS CLUB "A"'!EK3</f>
        <v>458</v>
      </c>
      <c r="K74" s="19">
        <f>'WORKMENS CLUB "A"'!EJ3</f>
        <v>40.892857142857146</v>
      </c>
      <c r="L74" s="5">
        <f t="shared" si="1"/>
        <v>0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2</v>
      </c>
      <c r="C75" s="18">
        <f>'WORKMENS CLUB "A"'!EE4</f>
        <v>0</v>
      </c>
      <c r="D75" s="18">
        <f>'WORKMENS CLUB "A"'!EF4</f>
        <v>5</v>
      </c>
      <c r="E75" s="18">
        <f>'WORKMENS CLUB "A"'!EG4</f>
        <v>1</v>
      </c>
      <c r="F75" s="18">
        <f>'WORKMENS CLUB "A"'!EH4</f>
        <v>2309</v>
      </c>
      <c r="G75" s="18">
        <f>'WORKMENS CLUB "A"'!EI4</f>
        <v>131</v>
      </c>
      <c r="H75" s="20">
        <f>'WORKMENS CLUB "A"'!EL4</f>
        <v>65.5</v>
      </c>
      <c r="I75" s="20">
        <f>'WORKMENS CLUB "A"'!EM4</f>
        <v>26.2</v>
      </c>
      <c r="J75" s="19">
        <f>'WORKMENS CLUB "A"'!EK4</f>
        <v>461.8</v>
      </c>
      <c r="K75" s="19">
        <f>'WORKMENS CLUB "A"'!EJ4</f>
        <v>52.877862595419856</v>
      </c>
      <c r="L75" s="5">
        <f t="shared" si="1"/>
        <v>0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2</v>
      </c>
      <c r="C76" s="18">
        <f>'WORKMENS CLUB "A"'!EE5</f>
        <v>1</v>
      </c>
      <c r="D76" s="18">
        <f>'WORKMENS CLUB "A"'!EF5</f>
        <v>4</v>
      </c>
      <c r="E76" s="18">
        <f>'WORKMENS CLUB "A"'!EG5</f>
        <v>2</v>
      </c>
      <c r="F76" s="18">
        <f>'WORKMENS CLUB "A"'!EH5</f>
        <v>1716</v>
      </c>
      <c r="G76" s="18">
        <f>'WORKMENS CLUB "A"'!EI5</f>
        <v>141</v>
      </c>
      <c r="H76" s="20">
        <f>'WORKMENS CLUB "A"'!EL5</f>
        <v>70.5</v>
      </c>
      <c r="I76" s="20">
        <f>'WORKMENS CLUB "A"'!EM5</f>
        <v>35.25</v>
      </c>
      <c r="J76" s="19">
        <f>'WORKMENS CLUB "A"'!EK5</f>
        <v>429</v>
      </c>
      <c r="K76" s="19">
        <f>'WORKMENS CLUB "A"'!EJ5</f>
        <v>36.51063829787234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2</v>
      </c>
      <c r="C78" s="18">
        <f>'WORKMENS CLUB "A"'!EE7</f>
        <v>1</v>
      </c>
      <c r="D78" s="18">
        <f>'WORKMENS CLUB "A"'!EF7</f>
        <v>5</v>
      </c>
      <c r="E78" s="18">
        <f>'WORKMENS CLUB "A"'!EG7</f>
        <v>3</v>
      </c>
      <c r="F78" s="18">
        <f>'WORKMENS CLUB "A"'!EH7</f>
        <v>2483</v>
      </c>
      <c r="G78" s="18">
        <f>'WORKMENS CLUB "A"'!EI7</f>
        <v>149</v>
      </c>
      <c r="H78" s="20">
        <f>'WORKMENS CLUB "A"'!EL7</f>
        <v>74.5</v>
      </c>
      <c r="I78" s="20">
        <f>'WORKMENS CLUB "A"'!EM7</f>
        <v>29.8</v>
      </c>
      <c r="J78" s="19">
        <f>'WORKMENS CLUB "A"'!EK7</f>
        <v>496.6</v>
      </c>
      <c r="K78" s="19">
        <f>'WORKMENS CLUB "A"'!EJ7</f>
        <v>49.993288590604024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2</v>
      </c>
      <c r="C79" s="18">
        <f>'WORKMENS CLUB "A"'!EE8</f>
        <v>1</v>
      </c>
      <c r="D79" s="18">
        <f>'WORKMENS CLUB "A"'!EF8</f>
        <v>4</v>
      </c>
      <c r="E79" s="18">
        <f>'WORKMENS CLUB "A"'!EG8</f>
        <v>2</v>
      </c>
      <c r="F79" s="18">
        <f>'WORKMENS CLUB "A"'!EH8</f>
        <v>1811</v>
      </c>
      <c r="G79" s="18">
        <f>'WORKMENS CLUB "A"'!EI8</f>
        <v>131</v>
      </c>
      <c r="H79" s="20">
        <f>'WORKMENS CLUB "A"'!EL8</f>
        <v>65.5</v>
      </c>
      <c r="I79" s="20">
        <f>'WORKMENS CLUB "A"'!EM8</f>
        <v>32.75</v>
      </c>
      <c r="J79" s="19">
        <f>'WORKMENS CLUB "A"'!EK8</f>
        <v>452.75</v>
      </c>
      <c r="K79" s="19">
        <f>'WORKMENS CLUB "A"'!EJ8</f>
        <v>41.473282442748094</v>
      </c>
      <c r="L79" s="5">
        <f t="shared" si="1"/>
        <v>0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0</v>
      </c>
      <c r="C80" s="18">
        <f>'WORKMENS CLUB "A"'!EE9</f>
        <v>0</v>
      </c>
      <c r="D80" s="18">
        <f>'WORKMENS CLUB "A"'!EF9</f>
        <v>0</v>
      </c>
      <c r="E80" s="18">
        <f>'WORKMENS CLUB "A"'!EG9</f>
        <v>0</v>
      </c>
      <c r="F80" s="18">
        <f>'WORKMENS CLUB "A"'!EH9</f>
        <v>0</v>
      </c>
      <c r="G80" s="18">
        <f>'WORKMENS CLUB "A"'!EI9</f>
        <v>0</v>
      </c>
      <c r="H80" s="20">
        <f>'WORKMENS CLUB "A"'!EL9</f>
        <v>0</v>
      </c>
      <c r="I80" s="20">
        <f>'WORKMENS CLUB "A"'!EM9</f>
        <v>0</v>
      </c>
      <c r="J80" s="19">
        <f>'WORKMENS CLUB "A"'!EK9</f>
        <v>0</v>
      </c>
      <c r="K80" s="19">
        <f>'WORKMENS CLUB "A"'!EJ9</f>
        <v>0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1</v>
      </c>
      <c r="C81" s="18">
        <f>'WORKMENS CLUB "A"'!EE10</f>
        <v>0</v>
      </c>
      <c r="D81" s="18">
        <f>'WORKMENS CLUB "A"'!EF10</f>
        <v>3</v>
      </c>
      <c r="E81" s="18">
        <f>'WORKMENS CLUB "A"'!EG10</f>
        <v>1</v>
      </c>
      <c r="F81" s="18">
        <f>'WORKMENS CLUB "A"'!EH10</f>
        <v>1454</v>
      </c>
      <c r="G81" s="18">
        <f>'WORKMENS CLUB "A"'!EI10</f>
        <v>100</v>
      </c>
      <c r="H81" s="20">
        <f>'WORKMENS CLUB "A"'!EL10</f>
        <v>100</v>
      </c>
      <c r="I81" s="20">
        <f>'WORKMENS CLUB "A"'!EM10</f>
        <v>33.333333333333336</v>
      </c>
      <c r="J81" s="19">
        <f>'WORKMENS CLUB "A"'!EK10</f>
        <v>484.66666666666669</v>
      </c>
      <c r="K81" s="19">
        <f>'WORKMENS CLUB "A"'!EJ10</f>
        <v>43.62</v>
      </c>
      <c r="L81" s="5">
        <f t="shared" si="1"/>
        <v>0</v>
      </c>
      <c r="M81" s="17"/>
    </row>
    <row r="82" spans="1:13" x14ac:dyDescent="0.2">
      <c r="A82" s="18">
        <f>'WORKMENS CLUB "A"'!A11</f>
        <v>0</v>
      </c>
      <c r="B82" s="18">
        <f>'WORKMENS CLUB "A"'!ED11</f>
        <v>0</v>
      </c>
      <c r="C82" s="18">
        <f>'WORKMENS CLUB "A"'!EE11</f>
        <v>0</v>
      </c>
      <c r="D82" s="18">
        <f>'WORKMENS CLUB "A"'!EF11</f>
        <v>0</v>
      </c>
      <c r="E82" s="18">
        <f>'WORKMENS CLUB "A"'!EG11</f>
        <v>0</v>
      </c>
      <c r="F82" s="18">
        <f>'WORKMENS CLUB "A"'!EH11</f>
        <v>0</v>
      </c>
      <c r="G82" s="18">
        <f>'WORKMENS CLUB "A"'!EI11</f>
        <v>0</v>
      </c>
      <c r="H82" s="20">
        <f>'WORKMENS CLUB "A"'!EL11</f>
        <v>0</v>
      </c>
      <c r="I82" s="20">
        <f>'WORKMENS CLUB "A"'!EM11</f>
        <v>0</v>
      </c>
      <c r="J82" s="19">
        <f>'WORKMENS CLUB "A"'!EK11</f>
        <v>0</v>
      </c>
      <c r="K82" s="19">
        <f>'WORKMENS CLUB "A"'!EJ11</f>
        <v>0</v>
      </c>
      <c r="L82" s="5">
        <f t="shared" si="1"/>
        <v>0</v>
      </c>
      <c r="M82" s="17"/>
    </row>
    <row r="83" spans="1:13" x14ac:dyDescent="0.2">
      <c r="A83" s="18">
        <f>'WORKMENS CLUB "A"'!A12</f>
        <v>0</v>
      </c>
      <c r="B83" s="18">
        <f>'WORKMENS CLUB "A"'!ED12</f>
        <v>0</v>
      </c>
      <c r="C83" s="18">
        <f>'WORKMENS CLUB "A"'!EE12</f>
        <v>0</v>
      </c>
      <c r="D83" s="18">
        <f>'WORKMENS CLUB "A"'!EF12</f>
        <v>0</v>
      </c>
      <c r="E83" s="18">
        <f>'WORKMENS CLUB "A"'!EG12</f>
        <v>0</v>
      </c>
      <c r="F83" s="18">
        <f>'WORKMENS CLUB "A"'!EH12</f>
        <v>0</v>
      </c>
      <c r="G83" s="18">
        <f>'WORKMENS CLUB "A"'!EI12</f>
        <v>0</v>
      </c>
      <c r="H83" s="20">
        <f>'WORKMENS CLUB "A"'!EL12</f>
        <v>0</v>
      </c>
      <c r="I83" s="20">
        <f>'WORKMENS CLUB "A"'!EM12</f>
        <v>0</v>
      </c>
      <c r="J83" s="19">
        <f>'WORKMENS CLUB "A"'!EK12</f>
        <v>0</v>
      </c>
      <c r="K83" s="19">
        <f>'WORKMENS CLUB "A"'!EJ12</f>
        <v>0</v>
      </c>
      <c r="L83" s="5">
        <f t="shared" si="1"/>
        <v>0</v>
      </c>
      <c r="M83" s="17"/>
    </row>
    <row r="84" spans="1:13" x14ac:dyDescent="0.2">
      <c r="A84" s="18">
        <f>'WORKMENS CLUB "A"'!A13</f>
        <v>0</v>
      </c>
      <c r="B84" s="18">
        <f>'WORKMENS CLUB "A"'!ED13</f>
        <v>0</v>
      </c>
      <c r="C84" s="18">
        <f>'WORKMENS CLUB "A"'!EE13</f>
        <v>0</v>
      </c>
      <c r="D84" s="18">
        <f>'WORKMENS CLUB "A"'!EF13</f>
        <v>0</v>
      </c>
      <c r="E84" s="18">
        <f>'WORKMENS CLUB "A"'!EG13</f>
        <v>0</v>
      </c>
      <c r="F84" s="18">
        <f>'WORKMENS CLUB "A"'!EH13</f>
        <v>0</v>
      </c>
      <c r="G84" s="18">
        <f>'WORKMENS CLUB "A"'!EI13</f>
        <v>0</v>
      </c>
      <c r="H84" s="20">
        <f>'WORKMENS CLUB "A"'!EL13</f>
        <v>0</v>
      </c>
      <c r="I84" s="20">
        <f>'WORKMENS CLUB "A"'!EM13</f>
        <v>0</v>
      </c>
      <c r="J84" s="19">
        <f>'WORKMENS CLUB "A"'!EK13</f>
        <v>0</v>
      </c>
      <c r="K84" s="19">
        <f>'WORKMENS CLUB "A"'!EJ13</f>
        <v>0</v>
      </c>
      <c r="L84" s="5">
        <f t="shared" si="1"/>
        <v>0</v>
      </c>
      <c r="M84" s="17"/>
    </row>
    <row r="85" spans="1:13" x14ac:dyDescent="0.2">
      <c r="A85" s="18">
        <f>'WORKMENS CLUB "A"'!A14</f>
        <v>0</v>
      </c>
      <c r="B85" s="18">
        <f>'WORKMENS CLUB "A"'!ED14</f>
        <v>0</v>
      </c>
      <c r="C85" s="18">
        <f>'WORKMENS CLUB "A"'!EE14</f>
        <v>0</v>
      </c>
      <c r="D85" s="18">
        <f>'WORKMENS CLUB "A"'!EF14</f>
        <v>0</v>
      </c>
      <c r="E85" s="18">
        <f>'WORKMENS CLUB "A"'!EG14</f>
        <v>0</v>
      </c>
      <c r="F85" s="18">
        <f>'WORKMENS CLUB "A"'!EH14</f>
        <v>0</v>
      </c>
      <c r="G85" s="18">
        <f>'WORKMENS CLUB "A"'!EI14</f>
        <v>0</v>
      </c>
      <c r="H85" s="20">
        <f>'WORKMENS CLUB "A"'!EL14</f>
        <v>0</v>
      </c>
      <c r="I85" s="20">
        <f>'WORKMENS CLUB "A"'!EM14</f>
        <v>0</v>
      </c>
      <c r="J85" s="19">
        <f>'WORKMENS CLUB "A"'!EK14</f>
        <v>0</v>
      </c>
      <c r="K85" s="19">
        <f>'WORKMENS CLUB "A"'!EJ14</f>
        <v>0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2</v>
      </c>
      <c r="C86" s="18">
        <f>'WORKMENS CLUB "B"'!EE3</f>
        <v>1</v>
      </c>
      <c r="D86" s="18">
        <f>'WORKMENS CLUB "B"'!EF3</f>
        <v>5</v>
      </c>
      <c r="E86" s="18">
        <f>'WORKMENS CLUB "B"'!EG3</f>
        <v>2</v>
      </c>
      <c r="F86" s="18">
        <f>'WORKMENS CLUB "B"'!EH3</f>
        <v>2350</v>
      </c>
      <c r="G86" s="18">
        <f>'WORKMENS CLUB "B"'!EI3</f>
        <v>154</v>
      </c>
      <c r="H86" s="20">
        <f>'WORKMENS CLUB "B"'!EL3</f>
        <v>77</v>
      </c>
      <c r="I86" s="20">
        <f>'WORKMENS CLUB "B"'!EM3</f>
        <v>30.8</v>
      </c>
      <c r="J86" s="19">
        <f>'WORKMENS CLUB "B"'!EK3</f>
        <v>470</v>
      </c>
      <c r="K86" s="19">
        <f>'WORKMENS CLUB "B"'!EJ3</f>
        <v>45.779220779220779</v>
      </c>
      <c r="L86" s="5">
        <f t="shared" si="1"/>
        <v>0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2</v>
      </c>
      <c r="C87" s="18">
        <f>'WORKMENS CLUB "B"'!EE4</f>
        <v>2</v>
      </c>
      <c r="D87" s="18">
        <f>'WORKMENS CLUB "B"'!EF4</f>
        <v>5</v>
      </c>
      <c r="E87" s="18">
        <f>'WORKMENS CLUB "B"'!EG4</f>
        <v>4</v>
      </c>
      <c r="F87" s="18">
        <f>'WORKMENS CLUB "B"'!EH4</f>
        <v>2501</v>
      </c>
      <c r="G87" s="18">
        <f>'WORKMENS CLUB "B"'!EI4</f>
        <v>202</v>
      </c>
      <c r="H87" s="20">
        <f>'WORKMENS CLUB "B"'!EL4</f>
        <v>101</v>
      </c>
      <c r="I87" s="20">
        <f>'WORKMENS CLUB "B"'!EM4</f>
        <v>40.4</v>
      </c>
      <c r="J87" s="19">
        <f>'WORKMENS CLUB "B"'!EK4</f>
        <v>500.2</v>
      </c>
      <c r="K87" s="19">
        <f>'WORKMENS CLUB "B"'!EJ4</f>
        <v>37.143564356435647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2</v>
      </c>
      <c r="C88" s="18">
        <f>'WORKMENS CLUB "B"'!EE5</f>
        <v>1</v>
      </c>
      <c r="D88" s="18">
        <f>'WORKMENS CLUB "B"'!EF5</f>
        <v>4</v>
      </c>
      <c r="E88" s="18">
        <f>'WORKMENS CLUB "B"'!EG5</f>
        <v>2</v>
      </c>
      <c r="F88" s="18">
        <f>'WORKMENS CLUB "B"'!EH5</f>
        <v>1817</v>
      </c>
      <c r="G88" s="18">
        <f>'WORKMENS CLUB "B"'!EI5</f>
        <v>147</v>
      </c>
      <c r="H88" s="20">
        <f>'WORKMENS CLUB "B"'!EL5</f>
        <v>73.5</v>
      </c>
      <c r="I88" s="20">
        <f>'WORKMENS CLUB "B"'!EM5</f>
        <v>36.75</v>
      </c>
      <c r="J88" s="19">
        <f>'WORKMENS CLUB "B"'!EK5</f>
        <v>454.25</v>
      </c>
      <c r="K88" s="19">
        <f>'WORKMENS CLUB "B"'!EJ5</f>
        <v>37.08163265306122</v>
      </c>
      <c r="L88" s="5">
        <f t="shared" si="1"/>
        <v>0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2</v>
      </c>
      <c r="C90" s="18">
        <f>'WORKMENS CLUB "B"'!EE7</f>
        <v>2</v>
      </c>
      <c r="D90" s="18">
        <f>'WORKMENS CLUB "B"'!EF7</f>
        <v>4</v>
      </c>
      <c r="E90" s="18">
        <f>'WORKMENS CLUB "B"'!EG7</f>
        <v>4</v>
      </c>
      <c r="F90" s="18">
        <f>'WORKMENS CLUB "B"'!EH7</f>
        <v>2004</v>
      </c>
      <c r="G90" s="18">
        <f>'WORKMENS CLUB "B"'!EI7</f>
        <v>128</v>
      </c>
      <c r="H90" s="20">
        <f>'WORKMENS CLUB "B"'!EL7</f>
        <v>64</v>
      </c>
      <c r="I90" s="20">
        <f>'WORKMENS CLUB "B"'!EM7</f>
        <v>32</v>
      </c>
      <c r="J90" s="19">
        <f>'WORKMENS CLUB "B"'!EK7</f>
        <v>501</v>
      </c>
      <c r="K90" s="19">
        <f>'WORKMENS CLUB "B"'!EJ7</f>
        <v>46.96875</v>
      </c>
      <c r="L90" s="5">
        <f t="shared" si="1"/>
        <v>0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1</v>
      </c>
      <c r="C93" s="18">
        <f>'WORKMENS CLUB "B"'!EE10</f>
        <v>0</v>
      </c>
      <c r="D93" s="18">
        <f>'WORKMENS CLUB "B"'!EF10</f>
        <v>3</v>
      </c>
      <c r="E93" s="18">
        <f>'WORKMENS CLUB "B"'!EG10</f>
        <v>1</v>
      </c>
      <c r="F93" s="18">
        <f>'WORKMENS CLUB "B"'!EH10</f>
        <v>1487</v>
      </c>
      <c r="G93" s="18">
        <f>'WORKMENS CLUB "B"'!EI10</f>
        <v>119</v>
      </c>
      <c r="H93" s="20">
        <f>'WORKMENS CLUB "B"'!EL10</f>
        <v>119</v>
      </c>
      <c r="I93" s="20">
        <f>'WORKMENS CLUB "B"'!EM10</f>
        <v>39.666666666666664</v>
      </c>
      <c r="J93" s="19">
        <f>'WORKMENS CLUB "B"'!EK10</f>
        <v>495.66666666666669</v>
      </c>
      <c r="K93" s="19">
        <f>'WORKMENS CLUB "B"'!EJ10</f>
        <v>37.487394957983192</v>
      </c>
      <c r="L93" s="5">
        <f t="shared" si="1"/>
        <v>0</v>
      </c>
      <c r="M93" s="17"/>
    </row>
    <row r="94" spans="1:13" x14ac:dyDescent="0.2">
      <c r="A94" s="18">
        <f>'WORKMENS CLUB "B"'!A11</f>
        <v>0</v>
      </c>
      <c r="B94" s="18">
        <f>'WORKMENS CLUB "B"'!ED11</f>
        <v>0</v>
      </c>
      <c r="C94" s="18">
        <f>'WORKMENS CLUB "B"'!EE11</f>
        <v>0</v>
      </c>
      <c r="D94" s="18">
        <f>'WORKMENS CLUB "B"'!EF11</f>
        <v>0</v>
      </c>
      <c r="E94" s="18">
        <f>'WORKMENS CLUB "B"'!EG11</f>
        <v>0</v>
      </c>
      <c r="F94" s="18">
        <f>'WORKMENS CLUB "B"'!EH11</f>
        <v>0</v>
      </c>
      <c r="G94" s="18">
        <f>'WORKMENS CLUB "B"'!EI11</f>
        <v>0</v>
      </c>
      <c r="H94" s="20">
        <f>'WORKMENS CLUB "B"'!EL11</f>
        <v>0</v>
      </c>
      <c r="I94" s="20">
        <f>'WORKMENS CLUB "B"'!EM11</f>
        <v>0</v>
      </c>
      <c r="J94" s="19">
        <f>'WORKMENS CLUB "B"'!EK11</f>
        <v>0</v>
      </c>
      <c r="K94" s="19">
        <f>'WORKMENS CLUB "B"'!EJ11</f>
        <v>0</v>
      </c>
      <c r="L94" s="5">
        <f t="shared" si="1"/>
        <v>0</v>
      </c>
      <c r="M94" s="17"/>
    </row>
    <row r="95" spans="1:13" x14ac:dyDescent="0.2">
      <c r="A95" s="18">
        <f>'WORKMENS CLUB "B"'!A12</f>
        <v>0</v>
      </c>
      <c r="B95" s="18">
        <f>'WORKMENS CLUB "B"'!ED12</f>
        <v>0</v>
      </c>
      <c r="C95" s="18">
        <f>'WORKMENS CLUB "B"'!EE12</f>
        <v>0</v>
      </c>
      <c r="D95" s="18">
        <f>'WORKMENS CLUB "B"'!EF12</f>
        <v>0</v>
      </c>
      <c r="E95" s="18">
        <f>'WORKMENS CLUB "B"'!EG12</f>
        <v>0</v>
      </c>
      <c r="F95" s="18">
        <f>'WORKMENS CLUB "B"'!EH12</f>
        <v>0</v>
      </c>
      <c r="G95" s="18">
        <f>'WORKMENS CLUB "B"'!EI12</f>
        <v>0</v>
      </c>
      <c r="H95" s="20">
        <f>'WORKMENS CLUB "B"'!EL12</f>
        <v>0</v>
      </c>
      <c r="I95" s="20">
        <f>'WORKMENS CLUB "B"'!EM12</f>
        <v>0</v>
      </c>
      <c r="J95" s="19">
        <f>'WORKMENS CLUB "B"'!EK12</f>
        <v>0</v>
      </c>
      <c r="K95" s="19">
        <f>'WORKMENS CLUB "B"'!EJ12</f>
        <v>0</v>
      </c>
      <c r="L95" s="5">
        <f t="shared" si="1"/>
        <v>0</v>
      </c>
      <c r="M95" s="17"/>
    </row>
    <row r="96" spans="1:13" x14ac:dyDescent="0.2">
      <c r="A96" s="18">
        <f>'WORKMENS CLUB "B"'!A13</f>
        <v>0</v>
      </c>
      <c r="B96" s="18">
        <f>'WORKMENS CLUB "B"'!ED13</f>
        <v>0</v>
      </c>
      <c r="C96" s="18">
        <f>'WORKMENS CLUB "B"'!EE13</f>
        <v>0</v>
      </c>
      <c r="D96" s="18">
        <f>'WORKMENS CLUB "B"'!EF13</f>
        <v>0</v>
      </c>
      <c r="E96" s="18">
        <f>'WORKMENS CLUB "B"'!EG13</f>
        <v>0</v>
      </c>
      <c r="F96" s="18">
        <f>'WORKMENS CLUB "B"'!EH13</f>
        <v>0</v>
      </c>
      <c r="G96" s="18">
        <f>'WORKMENS CLUB "B"'!EI13</f>
        <v>0</v>
      </c>
      <c r="H96" s="20">
        <f>'WORKMENS CLUB "B"'!EL13</f>
        <v>0</v>
      </c>
      <c r="I96" s="20">
        <f>'WORKMENS CLUB "B"'!EM13</f>
        <v>0</v>
      </c>
      <c r="J96" s="19">
        <f>'WORKMENS CLUB "B"'!EK13</f>
        <v>0</v>
      </c>
      <c r="K96" s="19">
        <f>'WORKMENS CLUB "B"'!EJ13</f>
        <v>0</v>
      </c>
      <c r="L96" s="5">
        <f t="shared" si="1"/>
        <v>0</v>
      </c>
      <c r="M96" s="17"/>
    </row>
    <row r="97" spans="1:13" x14ac:dyDescent="0.2">
      <c r="A97" s="18">
        <f>'WORKMENS CLUB "B"'!A14</f>
        <v>0</v>
      </c>
      <c r="B97" s="18">
        <f>'WORKMENS CLUB "B"'!ED14</f>
        <v>0</v>
      </c>
      <c r="C97" s="18">
        <f>'WORKMENS CLUB "B"'!EE14</f>
        <v>0</v>
      </c>
      <c r="D97" s="18">
        <f>'WORKMENS CLUB "B"'!EF14</f>
        <v>0</v>
      </c>
      <c r="E97" s="18">
        <f>'WORKMENS CLUB "B"'!EG14</f>
        <v>0</v>
      </c>
      <c r="F97" s="18">
        <f>'WORKMENS CLUB "B"'!EH14</f>
        <v>0</v>
      </c>
      <c r="G97" s="18">
        <f>'WORKMENS CLUB "B"'!EI14</f>
        <v>0</v>
      </c>
      <c r="H97" s="20">
        <f>'WORKMENS CLUB "B"'!EL14</f>
        <v>0</v>
      </c>
      <c r="I97" s="20">
        <f>'WORKMENS CLUB "B"'!EM14</f>
        <v>0</v>
      </c>
      <c r="J97" s="19">
        <f>'WORKMENS CLUB "B"'!EK14</f>
        <v>0</v>
      </c>
      <c r="K97" s="19">
        <f>'WORKMENS CLUB "B"'!EJ14</f>
        <v>0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1</v>
      </c>
      <c r="C99" s="18">
        <f>'MASONS ARMS'!EE4</f>
        <v>0</v>
      </c>
      <c r="D99" s="18">
        <f>'MASONS ARMS'!EF4</f>
        <v>2</v>
      </c>
      <c r="E99" s="18">
        <f>'MASONS ARMS'!EG4</f>
        <v>0</v>
      </c>
      <c r="F99" s="18">
        <f>'MASONS ARMS'!EH4</f>
        <v>914</v>
      </c>
      <c r="G99" s="18">
        <f>'MASONS ARMS'!EI4</f>
        <v>54</v>
      </c>
      <c r="H99" s="20">
        <f>'MASONS ARMS'!EL4</f>
        <v>54</v>
      </c>
      <c r="I99" s="20">
        <f>'MASONS ARMS'!EM4</f>
        <v>27</v>
      </c>
      <c r="J99" s="19">
        <f>'MASONS ARMS'!EK4</f>
        <v>457</v>
      </c>
      <c r="K99" s="19">
        <f>'MASONS ARMS'!EJ4</f>
        <v>50.777777777777786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1</v>
      </c>
      <c r="C100" s="18">
        <f>'MASONS ARMS'!EE5</f>
        <v>0</v>
      </c>
      <c r="D100" s="18">
        <f>'MASONS ARMS'!EF5</f>
        <v>2</v>
      </c>
      <c r="E100" s="18">
        <f>'MASONS ARMS'!EG5</f>
        <v>0</v>
      </c>
      <c r="F100" s="18">
        <f>'MASONS ARMS'!EH5</f>
        <v>922</v>
      </c>
      <c r="G100" s="18">
        <f>'MASONS ARMS'!EI5</f>
        <v>48</v>
      </c>
      <c r="H100" s="20">
        <f>'MASONS ARMS'!EL5</f>
        <v>48</v>
      </c>
      <c r="I100" s="20">
        <f>'MASONS ARMS'!EM5</f>
        <v>24</v>
      </c>
      <c r="J100" s="19">
        <f>'MASONS ARMS'!EK5</f>
        <v>461</v>
      </c>
      <c r="K100" s="19">
        <f>'MASONS ARMS'!EJ5</f>
        <v>57.625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1</v>
      </c>
      <c r="C101" s="18">
        <f>'MASONS ARMS'!EE6</f>
        <v>1</v>
      </c>
      <c r="D101" s="18">
        <f>'MASONS ARMS'!EF6</f>
        <v>2</v>
      </c>
      <c r="E101" s="18">
        <f>'MASONS ARMS'!EG6</f>
        <v>2</v>
      </c>
      <c r="F101" s="18">
        <f>'MASONS ARMS'!EH6</f>
        <v>1002</v>
      </c>
      <c r="G101" s="18">
        <f>'MASONS ARMS'!EI6</f>
        <v>58</v>
      </c>
      <c r="H101" s="20">
        <f>'MASONS ARMS'!EL6</f>
        <v>58</v>
      </c>
      <c r="I101" s="20">
        <f>'MASONS ARMS'!EM6</f>
        <v>29</v>
      </c>
      <c r="J101" s="19">
        <f>'MASONS ARMS'!EK6</f>
        <v>501</v>
      </c>
      <c r="K101" s="19">
        <f>'MASONS ARMS'!EJ6</f>
        <v>51.827586206896548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1</v>
      </c>
      <c r="C102" s="18">
        <f>'MASONS ARMS'!EE7</f>
        <v>0</v>
      </c>
      <c r="D102" s="18">
        <f>'MASONS ARMS'!EF7</f>
        <v>2</v>
      </c>
      <c r="E102" s="18">
        <f>'MASONS ARMS'!EG7</f>
        <v>0</v>
      </c>
      <c r="F102" s="18">
        <f>'MASONS ARMS'!EH7</f>
        <v>932</v>
      </c>
      <c r="G102" s="18">
        <f>'MASONS ARMS'!EI7</f>
        <v>54</v>
      </c>
      <c r="H102" s="20">
        <f>'MASONS ARMS'!EL7</f>
        <v>54</v>
      </c>
      <c r="I102" s="20">
        <f>'MASONS ARMS'!EM7</f>
        <v>27</v>
      </c>
      <c r="J102" s="19">
        <f>'MASONS ARMS'!EK7</f>
        <v>466</v>
      </c>
      <c r="K102" s="19">
        <f>'MASONS ARMS'!EJ7</f>
        <v>51.777777777777779</v>
      </c>
      <c r="L102" s="5">
        <f t="shared" si="1"/>
        <v>0</v>
      </c>
      <c r="M102" s="17"/>
    </row>
    <row r="103" spans="1:13" x14ac:dyDescent="0.2">
      <c r="A103" s="18" t="str">
        <f>'MASONS ARMS'!A8</f>
        <v>CALLUM WHITING</v>
      </c>
      <c r="B103" s="18">
        <f>'MASONS ARMS'!ED8</f>
        <v>1</v>
      </c>
      <c r="C103" s="18">
        <f>'MASONS ARMS'!EE8</f>
        <v>1</v>
      </c>
      <c r="D103" s="18">
        <f>'MASONS ARMS'!EF8</f>
        <v>2</v>
      </c>
      <c r="E103" s="18">
        <f>'MASONS ARMS'!EG8</f>
        <v>2</v>
      </c>
      <c r="F103" s="18">
        <f>'MASONS ARMS'!EH8</f>
        <v>1002</v>
      </c>
      <c r="G103" s="18">
        <f>'MASONS ARMS'!EI8</f>
        <v>48</v>
      </c>
      <c r="H103" s="20">
        <f>'MASONS ARMS'!EL8</f>
        <v>48</v>
      </c>
      <c r="I103" s="20">
        <f>'MASONS ARMS'!EM8</f>
        <v>24</v>
      </c>
      <c r="J103" s="19">
        <f>'MASONS ARMS'!EK8</f>
        <v>501</v>
      </c>
      <c r="K103" s="19">
        <f>'MASONS ARMS'!EJ8</f>
        <v>62.625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0</v>
      </c>
      <c r="C105" s="18">
        <f>'MASONS ARMS'!EE10</f>
        <v>0</v>
      </c>
      <c r="D105" s="18">
        <f>'MASONS ARMS'!EF10</f>
        <v>0</v>
      </c>
      <c r="E105" s="18">
        <f>'MASONS ARMS'!EG10</f>
        <v>0</v>
      </c>
      <c r="F105" s="18">
        <f>'MASONS ARMS'!EH10</f>
        <v>0</v>
      </c>
      <c r="G105" s="18">
        <f>'MASONS ARMS'!EI10</f>
        <v>0</v>
      </c>
      <c r="H105" s="20">
        <f>'MASONS ARMS'!EL10</f>
        <v>0</v>
      </c>
      <c r="I105" s="20">
        <f>'MASONS ARMS'!EM10</f>
        <v>0</v>
      </c>
      <c r="J105" s="19">
        <f>'MASONS ARMS'!EK10</f>
        <v>0</v>
      </c>
      <c r="K105" s="19">
        <f>'MASONS ARMS'!EJ10</f>
        <v>0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0</v>
      </c>
      <c r="C106" s="18">
        <f>'MASONS ARMS'!EE11</f>
        <v>0</v>
      </c>
      <c r="D106" s="18">
        <f>'MASONS ARMS'!EF11</f>
        <v>0</v>
      </c>
      <c r="E106" s="18">
        <f>'MASONS ARMS'!EG11</f>
        <v>0</v>
      </c>
      <c r="F106" s="18">
        <f>'MASONS ARMS'!EH11</f>
        <v>0</v>
      </c>
      <c r="G106" s="18">
        <f>'MASONS ARMS'!EI11</f>
        <v>0</v>
      </c>
      <c r="H106" s="20">
        <f>'MASONS ARMS'!EL11</f>
        <v>0</v>
      </c>
      <c r="I106" s="20">
        <f>'MASONS ARMS'!EM11</f>
        <v>0</v>
      </c>
      <c r="J106" s="19">
        <f>'MASONS ARMS'!EK11</f>
        <v>0</v>
      </c>
      <c r="K106" s="19">
        <f>'MASONS ARMS'!EJ11</f>
        <v>0</v>
      </c>
      <c r="L106" s="5">
        <f t="shared" si="1"/>
        <v>0</v>
      </c>
      <c r="M106" s="17"/>
    </row>
    <row r="107" spans="1:13" x14ac:dyDescent="0.2">
      <c r="A107" s="18">
        <f>'MASONS ARMS'!A12</f>
        <v>0</v>
      </c>
      <c r="B107" s="18">
        <f>'MASONS ARMS'!ED12</f>
        <v>0</v>
      </c>
      <c r="C107" s="18">
        <f>'MASONS ARMS'!EE12</f>
        <v>0</v>
      </c>
      <c r="D107" s="18">
        <f>'MASONS ARMS'!EF12</f>
        <v>0</v>
      </c>
      <c r="E107" s="18">
        <f>'MASONS ARMS'!EG12</f>
        <v>0</v>
      </c>
      <c r="F107" s="18">
        <f>'MASONS ARMS'!EH12</f>
        <v>0</v>
      </c>
      <c r="G107" s="18">
        <f>'MASONS ARMS'!EI12</f>
        <v>0</v>
      </c>
      <c r="H107" s="20">
        <f>'MASONS ARMS'!EL12</f>
        <v>0</v>
      </c>
      <c r="I107" s="20">
        <f>'MASONS ARMS'!EM12</f>
        <v>0</v>
      </c>
      <c r="J107" s="19">
        <f>'MASONS ARMS'!EK12</f>
        <v>0</v>
      </c>
      <c r="K107" s="19">
        <f>'MASONS ARMS'!EJ12</f>
        <v>0</v>
      </c>
      <c r="L107" s="5">
        <f t="shared" si="1"/>
        <v>0</v>
      </c>
      <c r="M107" s="17"/>
    </row>
    <row r="108" spans="1:13" x14ac:dyDescent="0.2">
      <c r="A108" s="18">
        <f>'MASONS ARMS'!A13</f>
        <v>0</v>
      </c>
      <c r="B108" s="18">
        <f>'MASONS ARMS'!ED13</f>
        <v>0</v>
      </c>
      <c r="C108" s="18">
        <f>'MASONS ARMS'!EE13</f>
        <v>0</v>
      </c>
      <c r="D108" s="18">
        <f>'MASONS ARMS'!EF13</f>
        <v>0</v>
      </c>
      <c r="E108" s="18">
        <f>'MASONS ARMS'!EG13</f>
        <v>0</v>
      </c>
      <c r="F108" s="18">
        <f>'MASONS ARMS'!EH13</f>
        <v>0</v>
      </c>
      <c r="G108" s="18">
        <f>'MASONS ARMS'!EI13</f>
        <v>0</v>
      </c>
      <c r="H108" s="20">
        <f>'MASONS ARMS'!EL13</f>
        <v>0</v>
      </c>
      <c r="I108" s="20">
        <f>'MASONS ARMS'!EM13</f>
        <v>0</v>
      </c>
      <c r="J108" s="19">
        <f>'MASONS ARMS'!EK13</f>
        <v>0</v>
      </c>
      <c r="K108" s="19">
        <f>'MASONS ARMS'!EJ13</f>
        <v>0</v>
      </c>
      <c r="L108" s="5">
        <f t="shared" si="1"/>
        <v>0</v>
      </c>
      <c r="M108" s="17"/>
    </row>
    <row r="109" spans="1:13" x14ac:dyDescent="0.2">
      <c r="A109" s="18">
        <f>'MASONS ARMS'!A14</f>
        <v>0</v>
      </c>
      <c r="B109" s="18">
        <f>'MASONS ARMS'!ED14</f>
        <v>0</v>
      </c>
      <c r="C109" s="18">
        <f>'MASONS ARMS'!EE14</f>
        <v>0</v>
      </c>
      <c r="D109" s="18">
        <f>'MASONS ARMS'!EF14</f>
        <v>0</v>
      </c>
      <c r="E109" s="18">
        <f>'MASONS ARMS'!EG14</f>
        <v>0</v>
      </c>
      <c r="F109" s="18">
        <f>'MASONS ARMS'!EH14</f>
        <v>0</v>
      </c>
      <c r="G109" s="18">
        <f>'MASONS ARMS'!EI14</f>
        <v>0</v>
      </c>
      <c r="H109" s="20">
        <f>'MASONS ARMS'!EL14</f>
        <v>0</v>
      </c>
      <c r="I109" s="20">
        <f>'MASONS ARMS'!EM14</f>
        <v>0</v>
      </c>
      <c r="J109" s="19">
        <f>'MASONS ARMS'!EK14</f>
        <v>0</v>
      </c>
      <c r="K109" s="19">
        <f>'MASONS ARMS'!EJ14</f>
        <v>0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153</v>
      </c>
      <c r="C2" s="18">
        <v>2</v>
      </c>
      <c r="D2" s="20">
        <v>12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151</v>
      </c>
      <c r="C3" s="18">
        <v>2</v>
      </c>
      <c r="D3" s="20">
        <v>10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2</v>
      </c>
      <c r="B4" s="18" t="s">
        <v>149</v>
      </c>
      <c r="C4" s="18">
        <v>2</v>
      </c>
      <c r="D4" s="20">
        <v>10</v>
      </c>
      <c r="E4" s="23"/>
      <c r="F4" s="13">
        <f t="shared" ref="F4:F67" si="1">IF(D4=D3,A3,G4)</f>
        <v>2</v>
      </c>
      <c r="G4" s="12">
        <f t="shared" ref="G4:G67" si="2">SUM(G3+1)</f>
        <v>3</v>
      </c>
    </row>
    <row r="5" spans="1:9" x14ac:dyDescent="0.2">
      <c r="A5" s="17">
        <f t="shared" si="0"/>
        <v>4</v>
      </c>
      <c r="B5" s="18" t="s">
        <v>180</v>
      </c>
      <c r="C5" s="18">
        <v>2</v>
      </c>
      <c r="D5" s="20">
        <v>9</v>
      </c>
      <c r="E5" s="23"/>
      <c r="F5" s="13">
        <f t="shared" si="1"/>
        <v>4</v>
      </c>
      <c r="G5" s="12">
        <f t="shared" si="2"/>
        <v>4</v>
      </c>
    </row>
    <row r="6" spans="1:9" x14ac:dyDescent="0.2">
      <c r="A6" s="17">
        <f t="shared" si="0"/>
        <v>4</v>
      </c>
      <c r="B6" s="18" t="s">
        <v>154</v>
      </c>
      <c r="C6" s="18">
        <v>2</v>
      </c>
      <c r="D6" s="20">
        <v>9</v>
      </c>
      <c r="E6" s="23"/>
      <c r="F6" s="13">
        <f t="shared" si="1"/>
        <v>4</v>
      </c>
      <c r="G6" s="12">
        <f t="shared" si="2"/>
        <v>5</v>
      </c>
    </row>
    <row r="7" spans="1:9" x14ac:dyDescent="0.2">
      <c r="A7" s="17">
        <f t="shared" si="0"/>
        <v>4</v>
      </c>
      <c r="B7" s="18" t="s">
        <v>155</v>
      </c>
      <c r="C7" s="18">
        <v>2</v>
      </c>
      <c r="D7" s="20">
        <v>9</v>
      </c>
      <c r="E7" s="23"/>
      <c r="F7" s="13">
        <f t="shared" si="1"/>
        <v>4</v>
      </c>
      <c r="G7" s="12">
        <f t="shared" si="2"/>
        <v>6</v>
      </c>
    </row>
    <row r="8" spans="1:9" x14ac:dyDescent="0.2">
      <c r="A8" s="17">
        <f t="shared" si="0"/>
        <v>7</v>
      </c>
      <c r="B8" s="18" t="s">
        <v>165</v>
      </c>
      <c r="C8" s="18">
        <v>2</v>
      </c>
      <c r="D8" s="20">
        <v>8</v>
      </c>
      <c r="E8" s="23"/>
      <c r="F8" s="13">
        <f t="shared" si="1"/>
        <v>7</v>
      </c>
      <c r="G8" s="12">
        <f t="shared" si="2"/>
        <v>7</v>
      </c>
    </row>
    <row r="9" spans="1:9" x14ac:dyDescent="0.2">
      <c r="A9" s="17">
        <f t="shared" si="0"/>
        <v>7</v>
      </c>
      <c r="B9" s="18" t="s">
        <v>158</v>
      </c>
      <c r="C9" s="18">
        <v>2</v>
      </c>
      <c r="D9" s="20">
        <v>8</v>
      </c>
      <c r="E9" s="23"/>
      <c r="F9" s="13">
        <f t="shared" si="1"/>
        <v>7</v>
      </c>
      <c r="G9" s="12">
        <f t="shared" si="2"/>
        <v>8</v>
      </c>
    </row>
    <row r="10" spans="1:9" x14ac:dyDescent="0.2">
      <c r="A10" s="17">
        <f t="shared" si="0"/>
        <v>9</v>
      </c>
      <c r="B10" s="18" t="s">
        <v>147</v>
      </c>
      <c r="C10" s="18">
        <v>2</v>
      </c>
      <c r="D10" s="20">
        <v>7</v>
      </c>
      <c r="E10" s="23"/>
      <c r="F10" s="13">
        <f t="shared" si="1"/>
        <v>9</v>
      </c>
      <c r="G10" s="12">
        <f t="shared" si="2"/>
        <v>9</v>
      </c>
    </row>
    <row r="11" spans="1:9" x14ac:dyDescent="0.2">
      <c r="A11" s="17">
        <f t="shared" si="0"/>
        <v>9</v>
      </c>
      <c r="B11" s="18" t="s">
        <v>163</v>
      </c>
      <c r="C11" s="18">
        <v>2</v>
      </c>
      <c r="D11" s="20">
        <v>7</v>
      </c>
      <c r="E11" s="23"/>
      <c r="F11" s="13">
        <f t="shared" si="1"/>
        <v>9</v>
      </c>
      <c r="G11" s="12">
        <f t="shared" si="2"/>
        <v>10</v>
      </c>
    </row>
    <row r="12" spans="1:9" x14ac:dyDescent="0.2">
      <c r="A12" s="17">
        <f t="shared" si="0"/>
        <v>11</v>
      </c>
      <c r="B12" s="18" t="s">
        <v>164</v>
      </c>
      <c r="C12" s="18">
        <v>2</v>
      </c>
      <c r="D12" s="20">
        <v>6</v>
      </c>
      <c r="E12" s="23"/>
      <c r="F12" s="13">
        <f t="shared" si="1"/>
        <v>11</v>
      </c>
      <c r="G12" s="12">
        <f t="shared" si="2"/>
        <v>11</v>
      </c>
    </row>
    <row r="13" spans="1:9" x14ac:dyDescent="0.2">
      <c r="A13" s="17">
        <f t="shared" si="0"/>
        <v>12</v>
      </c>
      <c r="B13" s="18" t="s">
        <v>152</v>
      </c>
      <c r="C13" s="18">
        <v>2</v>
      </c>
      <c r="D13" s="20">
        <v>5</v>
      </c>
      <c r="E13" s="23"/>
      <c r="F13" s="13">
        <f t="shared" si="1"/>
        <v>12</v>
      </c>
      <c r="G13" s="12">
        <f t="shared" si="2"/>
        <v>12</v>
      </c>
    </row>
    <row r="14" spans="1:9" x14ac:dyDescent="0.2">
      <c r="A14" s="17">
        <f t="shared" si="0"/>
        <v>12</v>
      </c>
      <c r="B14" s="18" t="s">
        <v>184</v>
      </c>
      <c r="C14" s="18">
        <v>2</v>
      </c>
      <c r="D14" s="20">
        <v>5</v>
      </c>
      <c r="E14" s="23"/>
      <c r="F14" s="13">
        <f t="shared" si="1"/>
        <v>12</v>
      </c>
      <c r="G14" s="12">
        <f t="shared" si="2"/>
        <v>13</v>
      </c>
    </row>
    <row r="15" spans="1:9" x14ac:dyDescent="0.2">
      <c r="A15" s="17">
        <f t="shared" si="0"/>
        <v>12</v>
      </c>
      <c r="B15" s="18" t="s">
        <v>239</v>
      </c>
      <c r="C15" s="18">
        <v>2</v>
      </c>
      <c r="D15" s="20">
        <v>5</v>
      </c>
      <c r="E15" s="23"/>
      <c r="F15" s="13">
        <f t="shared" si="1"/>
        <v>12</v>
      </c>
      <c r="G15" s="12">
        <f t="shared" si="2"/>
        <v>14</v>
      </c>
    </row>
    <row r="16" spans="1:9" x14ac:dyDescent="0.2">
      <c r="A16" s="17">
        <f t="shared" si="0"/>
        <v>12</v>
      </c>
      <c r="B16" s="18" t="s">
        <v>192</v>
      </c>
      <c r="C16" s="18">
        <v>2</v>
      </c>
      <c r="D16" s="20">
        <v>5</v>
      </c>
      <c r="E16" s="23"/>
      <c r="F16" s="13">
        <f t="shared" si="1"/>
        <v>12</v>
      </c>
      <c r="G16" s="12">
        <f t="shared" si="2"/>
        <v>15</v>
      </c>
    </row>
    <row r="17" spans="1:7" x14ac:dyDescent="0.2">
      <c r="A17" s="17">
        <f t="shared" si="0"/>
        <v>16</v>
      </c>
      <c r="B17" s="18" t="s">
        <v>144</v>
      </c>
      <c r="C17" s="18">
        <v>1</v>
      </c>
      <c r="D17" s="20">
        <v>4</v>
      </c>
      <c r="E17" s="23"/>
      <c r="F17" s="13">
        <f t="shared" si="1"/>
        <v>16</v>
      </c>
      <c r="G17" s="12">
        <f t="shared" si="2"/>
        <v>16</v>
      </c>
    </row>
    <row r="18" spans="1:7" x14ac:dyDescent="0.2">
      <c r="A18" s="17">
        <f t="shared" si="0"/>
        <v>16</v>
      </c>
      <c r="B18" s="18" t="s">
        <v>157</v>
      </c>
      <c r="C18" s="18">
        <v>2</v>
      </c>
      <c r="D18" s="20">
        <v>4</v>
      </c>
      <c r="E18" s="23"/>
      <c r="F18" s="13">
        <f t="shared" si="1"/>
        <v>16</v>
      </c>
      <c r="G18" s="12">
        <f t="shared" si="2"/>
        <v>17</v>
      </c>
    </row>
    <row r="19" spans="1:7" x14ac:dyDescent="0.2">
      <c r="A19" s="17">
        <f t="shared" si="0"/>
        <v>16</v>
      </c>
      <c r="B19" s="18" t="s">
        <v>199</v>
      </c>
      <c r="C19" s="18">
        <v>2</v>
      </c>
      <c r="D19" s="20">
        <v>4</v>
      </c>
      <c r="E19" s="23"/>
      <c r="F19" s="13">
        <f t="shared" si="1"/>
        <v>16</v>
      </c>
      <c r="G19" s="12">
        <f t="shared" si="2"/>
        <v>18</v>
      </c>
    </row>
    <row r="20" spans="1:7" x14ac:dyDescent="0.2">
      <c r="A20" s="17">
        <f t="shared" si="0"/>
        <v>16</v>
      </c>
      <c r="B20" s="18" t="s">
        <v>146</v>
      </c>
      <c r="C20" s="18">
        <v>1</v>
      </c>
      <c r="D20" s="20">
        <v>4</v>
      </c>
      <c r="E20" s="23"/>
      <c r="F20" s="13">
        <f t="shared" si="1"/>
        <v>16</v>
      </c>
      <c r="G20" s="12">
        <f t="shared" si="2"/>
        <v>19</v>
      </c>
    </row>
    <row r="21" spans="1:7" x14ac:dyDescent="0.2">
      <c r="A21" s="17">
        <f t="shared" si="0"/>
        <v>16</v>
      </c>
      <c r="B21" s="18" t="s">
        <v>185</v>
      </c>
      <c r="C21" s="18">
        <v>2</v>
      </c>
      <c r="D21" s="20">
        <v>4</v>
      </c>
      <c r="E21" s="23"/>
      <c r="F21" s="13">
        <f t="shared" si="1"/>
        <v>16</v>
      </c>
      <c r="G21" s="12">
        <f t="shared" si="2"/>
        <v>20</v>
      </c>
    </row>
    <row r="22" spans="1:7" x14ac:dyDescent="0.2">
      <c r="A22" s="17">
        <f t="shared" si="0"/>
        <v>21</v>
      </c>
      <c r="B22" s="18" t="s">
        <v>195</v>
      </c>
      <c r="C22" s="18">
        <v>2</v>
      </c>
      <c r="D22" s="20">
        <v>3</v>
      </c>
      <c r="E22" s="23"/>
      <c r="F22" s="13">
        <f t="shared" si="1"/>
        <v>21</v>
      </c>
      <c r="G22" s="12">
        <f t="shared" si="2"/>
        <v>21</v>
      </c>
    </row>
    <row r="23" spans="1:7" x14ac:dyDescent="0.2">
      <c r="A23" s="17">
        <f t="shared" si="0"/>
        <v>21</v>
      </c>
      <c r="B23" s="18" t="s">
        <v>160</v>
      </c>
      <c r="C23" s="18">
        <v>1</v>
      </c>
      <c r="D23" s="20">
        <v>3</v>
      </c>
      <c r="E23" s="23"/>
      <c r="F23" s="13">
        <f t="shared" si="1"/>
        <v>21</v>
      </c>
      <c r="G23" s="12">
        <f t="shared" si="2"/>
        <v>22</v>
      </c>
    </row>
    <row r="24" spans="1:7" x14ac:dyDescent="0.2">
      <c r="A24" s="17">
        <f t="shared" si="0"/>
        <v>21</v>
      </c>
      <c r="B24" s="18" t="s">
        <v>196</v>
      </c>
      <c r="C24" s="18">
        <v>2</v>
      </c>
      <c r="D24" s="20">
        <v>3</v>
      </c>
      <c r="E24" s="23"/>
      <c r="F24" s="13">
        <f t="shared" si="1"/>
        <v>21</v>
      </c>
      <c r="G24" s="12">
        <f t="shared" si="2"/>
        <v>23</v>
      </c>
    </row>
    <row r="25" spans="1:7" x14ac:dyDescent="0.2">
      <c r="A25" s="17">
        <f t="shared" si="0"/>
        <v>21</v>
      </c>
      <c r="B25" s="18" t="s">
        <v>202</v>
      </c>
      <c r="C25" s="18">
        <v>2</v>
      </c>
      <c r="D25" s="20">
        <v>3</v>
      </c>
      <c r="E25" s="23"/>
      <c r="F25" s="13">
        <f t="shared" si="1"/>
        <v>21</v>
      </c>
      <c r="G25" s="12">
        <f t="shared" si="2"/>
        <v>24</v>
      </c>
    </row>
    <row r="26" spans="1:7" x14ac:dyDescent="0.2">
      <c r="A26" s="17">
        <f t="shared" si="0"/>
        <v>21</v>
      </c>
      <c r="B26" s="18" t="s">
        <v>183</v>
      </c>
      <c r="C26" s="18">
        <v>1</v>
      </c>
      <c r="D26" s="20">
        <v>3</v>
      </c>
      <c r="E26" s="23"/>
      <c r="F26" s="13">
        <f t="shared" si="1"/>
        <v>21</v>
      </c>
      <c r="G26" s="12">
        <f t="shared" si="2"/>
        <v>25</v>
      </c>
    </row>
    <row r="27" spans="1:7" x14ac:dyDescent="0.2">
      <c r="A27" s="17">
        <f t="shared" si="0"/>
        <v>21</v>
      </c>
      <c r="B27" s="18" t="s">
        <v>159</v>
      </c>
      <c r="C27" s="18">
        <v>2</v>
      </c>
      <c r="D27" s="20">
        <v>3</v>
      </c>
      <c r="E27" s="23"/>
      <c r="F27" s="13">
        <f t="shared" si="1"/>
        <v>21</v>
      </c>
      <c r="G27" s="12">
        <f t="shared" si="2"/>
        <v>26</v>
      </c>
    </row>
    <row r="28" spans="1:7" x14ac:dyDescent="0.2">
      <c r="A28" s="17">
        <f t="shared" si="0"/>
        <v>21</v>
      </c>
      <c r="B28" s="18" t="s">
        <v>234</v>
      </c>
      <c r="C28" s="18">
        <v>1</v>
      </c>
      <c r="D28" s="20">
        <v>3</v>
      </c>
      <c r="E28" s="23"/>
      <c r="F28" s="13">
        <f t="shared" si="1"/>
        <v>21</v>
      </c>
      <c r="G28" s="12">
        <f t="shared" si="2"/>
        <v>27</v>
      </c>
    </row>
    <row r="29" spans="1:7" x14ac:dyDescent="0.2">
      <c r="A29" s="17">
        <f t="shared" si="0"/>
        <v>21</v>
      </c>
      <c r="B29" s="18" t="s">
        <v>150</v>
      </c>
      <c r="C29" s="18">
        <v>2</v>
      </c>
      <c r="D29" s="20">
        <v>3</v>
      </c>
      <c r="E29" s="23"/>
      <c r="F29" s="13">
        <f t="shared" si="1"/>
        <v>21</v>
      </c>
      <c r="G29" s="12">
        <f t="shared" si="2"/>
        <v>28</v>
      </c>
    </row>
    <row r="30" spans="1:7" x14ac:dyDescent="0.2">
      <c r="A30" s="17">
        <f t="shared" si="0"/>
        <v>21</v>
      </c>
      <c r="B30" s="18" t="s">
        <v>191</v>
      </c>
      <c r="C30" s="18">
        <v>2</v>
      </c>
      <c r="D30" s="20">
        <v>3</v>
      </c>
      <c r="E30" s="23"/>
      <c r="F30" s="13">
        <f t="shared" si="1"/>
        <v>21</v>
      </c>
      <c r="G30" s="12">
        <f t="shared" si="2"/>
        <v>29</v>
      </c>
    </row>
    <row r="31" spans="1:7" x14ac:dyDescent="0.2">
      <c r="A31" s="17">
        <f t="shared" si="0"/>
        <v>21</v>
      </c>
      <c r="B31" s="18" t="s">
        <v>188</v>
      </c>
      <c r="C31" s="18">
        <v>1</v>
      </c>
      <c r="D31" s="20">
        <v>3</v>
      </c>
      <c r="E31" s="23"/>
      <c r="F31" s="13">
        <f t="shared" si="1"/>
        <v>21</v>
      </c>
      <c r="G31" s="12">
        <f t="shared" si="2"/>
        <v>30</v>
      </c>
    </row>
    <row r="32" spans="1:7" x14ac:dyDescent="0.2">
      <c r="A32" s="17">
        <f t="shared" si="0"/>
        <v>21</v>
      </c>
      <c r="B32" s="18" t="s">
        <v>189</v>
      </c>
      <c r="C32" s="18">
        <v>1</v>
      </c>
      <c r="D32" s="20">
        <v>3</v>
      </c>
      <c r="E32" s="23"/>
      <c r="F32" s="13">
        <f t="shared" si="1"/>
        <v>21</v>
      </c>
      <c r="G32" s="12">
        <f t="shared" si="2"/>
        <v>31</v>
      </c>
    </row>
    <row r="33" spans="1:7" x14ac:dyDescent="0.2">
      <c r="A33" s="17">
        <f t="shared" si="0"/>
        <v>32</v>
      </c>
      <c r="B33" s="18" t="s">
        <v>141</v>
      </c>
      <c r="C33" s="18">
        <v>1</v>
      </c>
      <c r="D33" s="20">
        <v>2</v>
      </c>
      <c r="E33" s="23"/>
      <c r="F33" s="13">
        <f t="shared" si="1"/>
        <v>32</v>
      </c>
      <c r="G33" s="12">
        <f t="shared" si="2"/>
        <v>32</v>
      </c>
    </row>
    <row r="34" spans="1:7" x14ac:dyDescent="0.2">
      <c r="A34" s="17">
        <f t="shared" si="0"/>
        <v>32</v>
      </c>
      <c r="B34" s="18" t="s">
        <v>145</v>
      </c>
      <c r="C34" s="18">
        <v>1</v>
      </c>
      <c r="D34" s="20">
        <v>2</v>
      </c>
      <c r="E34" s="23"/>
      <c r="F34" s="13">
        <f t="shared" si="1"/>
        <v>32</v>
      </c>
      <c r="G34" s="12">
        <f t="shared" si="2"/>
        <v>33</v>
      </c>
    </row>
    <row r="35" spans="1:7" x14ac:dyDescent="0.2">
      <c r="A35" s="17">
        <f t="shared" si="0"/>
        <v>32</v>
      </c>
      <c r="B35" s="18" t="s">
        <v>142</v>
      </c>
      <c r="C35" s="18">
        <v>1</v>
      </c>
      <c r="D35" s="20">
        <v>2</v>
      </c>
      <c r="E35" s="23"/>
      <c r="F35" s="13">
        <f t="shared" si="1"/>
        <v>32</v>
      </c>
      <c r="G35" s="12">
        <f t="shared" si="2"/>
        <v>34</v>
      </c>
    </row>
    <row r="36" spans="1:7" x14ac:dyDescent="0.2">
      <c r="A36" s="17">
        <f t="shared" si="0"/>
        <v>32</v>
      </c>
      <c r="B36" s="18" t="s">
        <v>233</v>
      </c>
      <c r="C36" s="18">
        <v>1</v>
      </c>
      <c r="D36" s="20">
        <v>2</v>
      </c>
      <c r="E36" s="23"/>
      <c r="F36" s="13">
        <f t="shared" si="1"/>
        <v>32</v>
      </c>
      <c r="G36" s="12">
        <f t="shared" si="2"/>
        <v>35</v>
      </c>
    </row>
    <row r="37" spans="1:7" x14ac:dyDescent="0.2">
      <c r="A37" s="17">
        <f t="shared" si="0"/>
        <v>32</v>
      </c>
      <c r="B37" s="18" t="s">
        <v>148</v>
      </c>
      <c r="C37" s="18">
        <v>2</v>
      </c>
      <c r="D37" s="20">
        <v>2</v>
      </c>
      <c r="E37" s="23"/>
      <c r="F37" s="13">
        <f t="shared" si="1"/>
        <v>32</v>
      </c>
      <c r="G37" s="12">
        <f t="shared" si="2"/>
        <v>36</v>
      </c>
    </row>
    <row r="38" spans="1:7" x14ac:dyDescent="0.2">
      <c r="A38" s="17">
        <f t="shared" si="0"/>
        <v>32</v>
      </c>
      <c r="B38" s="18" t="s">
        <v>186</v>
      </c>
      <c r="C38" s="18">
        <v>2</v>
      </c>
      <c r="D38" s="20">
        <v>2</v>
      </c>
      <c r="E38" s="23"/>
      <c r="F38" s="13">
        <f t="shared" si="1"/>
        <v>32</v>
      </c>
      <c r="G38" s="12">
        <f t="shared" si="2"/>
        <v>37</v>
      </c>
    </row>
    <row r="39" spans="1:7" x14ac:dyDescent="0.2">
      <c r="A39" s="17">
        <f t="shared" si="0"/>
        <v>32</v>
      </c>
      <c r="B39" s="18" t="s">
        <v>187</v>
      </c>
      <c r="C39" s="18">
        <v>2</v>
      </c>
      <c r="D39" s="20">
        <v>2</v>
      </c>
      <c r="E39" s="23"/>
      <c r="F39" s="13">
        <f t="shared" si="1"/>
        <v>32</v>
      </c>
      <c r="G39" s="12">
        <f t="shared" si="2"/>
        <v>38</v>
      </c>
    </row>
    <row r="40" spans="1:7" x14ac:dyDescent="0.2">
      <c r="A40" s="17">
        <f t="shared" si="0"/>
        <v>32</v>
      </c>
      <c r="B40" s="18" t="s">
        <v>181</v>
      </c>
      <c r="C40" s="18">
        <v>2</v>
      </c>
      <c r="D40" s="20">
        <v>2</v>
      </c>
      <c r="E40" s="23"/>
      <c r="F40" s="13">
        <f t="shared" si="1"/>
        <v>32</v>
      </c>
      <c r="G40" s="12">
        <f t="shared" si="2"/>
        <v>39</v>
      </c>
    </row>
    <row r="41" spans="1:7" x14ac:dyDescent="0.2">
      <c r="A41" s="17">
        <f t="shared" si="0"/>
        <v>32</v>
      </c>
      <c r="B41" s="18" t="s">
        <v>236</v>
      </c>
      <c r="C41" s="18">
        <v>1</v>
      </c>
      <c r="D41" s="20">
        <v>2</v>
      </c>
      <c r="E41" s="23"/>
      <c r="F41" s="13">
        <f t="shared" si="1"/>
        <v>32</v>
      </c>
      <c r="G41" s="12">
        <f t="shared" si="2"/>
        <v>40</v>
      </c>
    </row>
    <row r="42" spans="1:7" x14ac:dyDescent="0.2">
      <c r="A42" s="17">
        <f t="shared" si="0"/>
        <v>32</v>
      </c>
      <c r="B42" s="18" t="s">
        <v>156</v>
      </c>
      <c r="C42" s="18">
        <v>2</v>
      </c>
      <c r="D42" s="20">
        <v>2</v>
      </c>
      <c r="E42" s="23"/>
      <c r="F42" s="13">
        <f t="shared" si="1"/>
        <v>32</v>
      </c>
      <c r="G42" s="12">
        <f t="shared" si="2"/>
        <v>41</v>
      </c>
    </row>
    <row r="43" spans="1:7" x14ac:dyDescent="0.2">
      <c r="A43" s="17">
        <f t="shared" si="0"/>
        <v>32</v>
      </c>
      <c r="B43" s="18" t="s">
        <v>243</v>
      </c>
      <c r="C43" s="18">
        <v>1</v>
      </c>
      <c r="D43" s="20">
        <v>2</v>
      </c>
      <c r="E43" s="23"/>
      <c r="F43" s="13">
        <f t="shared" si="1"/>
        <v>32</v>
      </c>
      <c r="G43" s="12">
        <f t="shared" si="2"/>
        <v>42</v>
      </c>
    </row>
    <row r="44" spans="1:7" x14ac:dyDescent="0.2">
      <c r="A44" s="17">
        <f t="shared" si="0"/>
        <v>32</v>
      </c>
      <c r="B44" s="18" t="s">
        <v>227</v>
      </c>
      <c r="C44" s="18">
        <v>1</v>
      </c>
      <c r="D44" s="20">
        <v>2</v>
      </c>
      <c r="E44" s="23"/>
      <c r="F44" s="13">
        <f t="shared" si="1"/>
        <v>32</v>
      </c>
      <c r="G44" s="12">
        <f t="shared" si="2"/>
        <v>43</v>
      </c>
    </row>
    <row r="45" spans="1:7" x14ac:dyDescent="0.2">
      <c r="A45" s="17">
        <f t="shared" si="0"/>
        <v>32</v>
      </c>
      <c r="B45" s="18" t="s">
        <v>228</v>
      </c>
      <c r="C45" s="18">
        <v>1</v>
      </c>
      <c r="D45" s="20">
        <v>2</v>
      </c>
      <c r="E45" s="23"/>
      <c r="F45" s="13">
        <f t="shared" si="1"/>
        <v>32</v>
      </c>
      <c r="G45" s="12">
        <f t="shared" si="2"/>
        <v>44</v>
      </c>
    </row>
    <row r="46" spans="1:7" x14ac:dyDescent="0.2">
      <c r="A46" s="17">
        <f t="shared" si="0"/>
        <v>32</v>
      </c>
      <c r="B46" s="18" t="s">
        <v>229</v>
      </c>
      <c r="C46" s="18">
        <v>1</v>
      </c>
      <c r="D46" s="20">
        <v>2</v>
      </c>
      <c r="E46" s="23"/>
      <c r="F46" s="13">
        <f t="shared" si="1"/>
        <v>32</v>
      </c>
      <c r="G46" s="12">
        <f t="shared" si="2"/>
        <v>45</v>
      </c>
    </row>
    <row r="47" spans="1:7" x14ac:dyDescent="0.2">
      <c r="A47" s="17">
        <f t="shared" si="0"/>
        <v>32</v>
      </c>
      <c r="B47" s="18" t="s">
        <v>230</v>
      </c>
      <c r="C47" s="18">
        <v>0</v>
      </c>
      <c r="D47" s="20">
        <v>2</v>
      </c>
      <c r="E47" s="23"/>
      <c r="F47" s="13">
        <f t="shared" si="1"/>
        <v>32</v>
      </c>
      <c r="G47" s="12">
        <f t="shared" si="2"/>
        <v>46</v>
      </c>
    </row>
    <row r="48" spans="1:7" x14ac:dyDescent="0.2">
      <c r="A48" s="17">
        <f t="shared" si="0"/>
        <v>47</v>
      </c>
      <c r="B48" s="18" t="s">
        <v>161</v>
      </c>
      <c r="C48" s="18">
        <v>2</v>
      </c>
      <c r="D48" s="20">
        <v>1</v>
      </c>
      <c r="E48" s="23"/>
      <c r="F48" s="13">
        <f t="shared" si="1"/>
        <v>47</v>
      </c>
      <c r="G48" s="12">
        <f t="shared" si="2"/>
        <v>47</v>
      </c>
    </row>
    <row r="49" spans="1:7" x14ac:dyDescent="0.2">
      <c r="A49" s="17">
        <f t="shared" si="0"/>
        <v>47</v>
      </c>
      <c r="B49" s="18" t="s">
        <v>162</v>
      </c>
      <c r="C49" s="18">
        <v>2</v>
      </c>
      <c r="D49" s="20">
        <v>1</v>
      </c>
      <c r="E49" s="23"/>
      <c r="F49" s="13">
        <f t="shared" si="1"/>
        <v>47</v>
      </c>
      <c r="G49" s="12">
        <f t="shared" si="2"/>
        <v>48</v>
      </c>
    </row>
    <row r="50" spans="1:7" x14ac:dyDescent="0.2">
      <c r="A50" s="17">
        <f t="shared" si="0"/>
        <v>47</v>
      </c>
      <c r="B50" s="18" t="s">
        <v>197</v>
      </c>
      <c r="C50" s="18">
        <v>1</v>
      </c>
      <c r="D50" s="20">
        <v>1</v>
      </c>
      <c r="E50" s="23"/>
      <c r="F50" s="13">
        <f t="shared" si="1"/>
        <v>47</v>
      </c>
      <c r="G50" s="12">
        <f t="shared" si="2"/>
        <v>49</v>
      </c>
    </row>
    <row r="51" spans="1:7" x14ac:dyDescent="0.2">
      <c r="A51" s="17">
        <f t="shared" si="0"/>
        <v>47</v>
      </c>
      <c r="B51" s="18" t="s">
        <v>226</v>
      </c>
      <c r="C51" s="18">
        <v>0</v>
      </c>
      <c r="D51" s="20">
        <v>1</v>
      </c>
      <c r="E51" s="23"/>
      <c r="F51" s="13">
        <f t="shared" si="1"/>
        <v>47</v>
      </c>
      <c r="G51" s="12">
        <f t="shared" si="2"/>
        <v>50</v>
      </c>
    </row>
    <row r="52" spans="1:7" x14ac:dyDescent="0.2">
      <c r="A52" s="17">
        <f t="shared" si="0"/>
        <v>47</v>
      </c>
      <c r="B52" s="18" t="s">
        <v>143</v>
      </c>
      <c r="C52" s="18">
        <v>1</v>
      </c>
      <c r="D52" s="20">
        <v>1</v>
      </c>
      <c r="E52" s="23"/>
      <c r="F52" s="13">
        <f t="shared" si="1"/>
        <v>47</v>
      </c>
      <c r="G52" s="12">
        <f t="shared" si="2"/>
        <v>51</v>
      </c>
    </row>
    <row r="53" spans="1:7" x14ac:dyDescent="0.2">
      <c r="A53" s="17">
        <f t="shared" si="0"/>
        <v>47</v>
      </c>
      <c r="B53" s="18" t="s">
        <v>238</v>
      </c>
      <c r="C53" s="18">
        <v>0</v>
      </c>
      <c r="D53" s="20">
        <v>1</v>
      </c>
      <c r="E53" s="23"/>
      <c r="F53" s="13">
        <f t="shared" si="1"/>
        <v>47</v>
      </c>
      <c r="G53" s="12">
        <f t="shared" si="2"/>
        <v>52</v>
      </c>
    </row>
    <row r="54" spans="1:7" x14ac:dyDescent="0.2">
      <c r="A54" s="17">
        <f t="shared" si="0"/>
        <v>47</v>
      </c>
      <c r="B54" s="18" t="s">
        <v>200</v>
      </c>
      <c r="C54" s="18">
        <v>1</v>
      </c>
      <c r="D54" s="20">
        <v>1</v>
      </c>
      <c r="E54" s="23"/>
      <c r="F54" s="13">
        <f t="shared" si="1"/>
        <v>47</v>
      </c>
      <c r="G54" s="12">
        <f t="shared" si="2"/>
        <v>53</v>
      </c>
    </row>
    <row r="55" spans="1:7" x14ac:dyDescent="0.2">
      <c r="A55" s="17">
        <f t="shared" si="0"/>
        <v>47</v>
      </c>
      <c r="B55" s="18" t="s">
        <v>198</v>
      </c>
      <c r="C55" s="18">
        <v>1</v>
      </c>
      <c r="D55" s="20">
        <v>1</v>
      </c>
      <c r="E55" s="23"/>
      <c r="F55" s="13">
        <f t="shared" si="1"/>
        <v>47</v>
      </c>
      <c r="G55" s="12">
        <f t="shared" si="2"/>
        <v>54</v>
      </c>
    </row>
    <row r="56" spans="1:7" x14ac:dyDescent="0.2">
      <c r="A56" s="17">
        <f t="shared" si="0"/>
        <v>47</v>
      </c>
      <c r="B56" s="18" t="s">
        <v>242</v>
      </c>
      <c r="C56" s="18">
        <v>1</v>
      </c>
      <c r="D56" s="20">
        <v>1</v>
      </c>
      <c r="E56" s="23"/>
      <c r="F56" s="13">
        <f t="shared" si="1"/>
        <v>47</v>
      </c>
      <c r="G56" s="12">
        <f t="shared" si="2"/>
        <v>55</v>
      </c>
    </row>
    <row r="57" spans="1:7" x14ac:dyDescent="0.2">
      <c r="A57" s="17">
        <f t="shared" si="0"/>
        <v>47</v>
      </c>
      <c r="B57" s="18" t="s">
        <v>206</v>
      </c>
      <c r="C57" s="18">
        <v>1</v>
      </c>
      <c r="D57" s="20">
        <v>1</v>
      </c>
      <c r="E57" s="23"/>
      <c r="F57" s="13">
        <f t="shared" si="1"/>
        <v>47</v>
      </c>
      <c r="G57" s="12">
        <f t="shared" si="2"/>
        <v>56</v>
      </c>
    </row>
    <row r="58" spans="1:7" x14ac:dyDescent="0.2">
      <c r="A58" s="17">
        <f t="shared" si="0"/>
        <v>47</v>
      </c>
      <c r="B58" s="18" t="s">
        <v>204</v>
      </c>
      <c r="C58" s="18">
        <v>1</v>
      </c>
      <c r="D58" s="20">
        <v>1</v>
      </c>
      <c r="E58" s="23"/>
      <c r="F58" s="13">
        <f t="shared" si="1"/>
        <v>47</v>
      </c>
      <c r="G58" s="12">
        <f t="shared" si="2"/>
        <v>57</v>
      </c>
    </row>
    <row r="59" spans="1:7" x14ac:dyDescent="0.2">
      <c r="A59" s="17">
        <f t="shared" si="0"/>
        <v>47</v>
      </c>
      <c r="B59" s="18" t="s">
        <v>205</v>
      </c>
      <c r="C59" s="18">
        <v>1</v>
      </c>
      <c r="D59" s="20">
        <v>1</v>
      </c>
      <c r="E59" s="23"/>
      <c r="F59" s="13">
        <f t="shared" si="1"/>
        <v>47</v>
      </c>
      <c r="G59" s="12">
        <f t="shared" si="2"/>
        <v>58</v>
      </c>
    </row>
    <row r="60" spans="1:7" x14ac:dyDescent="0.2">
      <c r="A60" s="17">
        <f t="shared" si="0"/>
        <v>47</v>
      </c>
      <c r="B60" s="18" t="s">
        <v>201</v>
      </c>
      <c r="C60" s="18">
        <v>1</v>
      </c>
      <c r="D60" s="20">
        <v>1</v>
      </c>
      <c r="E60" s="23"/>
      <c r="F60" s="13">
        <f t="shared" si="1"/>
        <v>47</v>
      </c>
      <c r="G60" s="12">
        <f t="shared" si="2"/>
        <v>59</v>
      </c>
    </row>
    <row r="61" spans="1:7" x14ac:dyDescent="0.2">
      <c r="A61" s="99" t="str">
        <f t="shared" si="0"/>
        <v/>
      </c>
      <c r="B61" s="39"/>
      <c r="C61" s="39"/>
      <c r="D61" s="23"/>
      <c r="E61" s="23"/>
      <c r="F61" s="13">
        <f t="shared" si="1"/>
        <v>60</v>
      </c>
      <c r="G61" s="12">
        <f t="shared" si="2"/>
        <v>60</v>
      </c>
    </row>
    <row r="62" spans="1:7" x14ac:dyDescent="0.2">
      <c r="A62" s="99" t="str">
        <f t="shared" si="0"/>
        <v/>
      </c>
      <c r="B62" s="39"/>
      <c r="C62" s="39"/>
      <c r="D62" s="23"/>
      <c r="E62" s="23"/>
      <c r="F62" s="13" t="str">
        <f t="shared" si="1"/>
        <v/>
      </c>
      <c r="G62" s="12">
        <f t="shared" si="2"/>
        <v>61</v>
      </c>
    </row>
    <row r="63" spans="1:7" x14ac:dyDescent="0.2">
      <c r="A63" s="99" t="str">
        <f t="shared" si="0"/>
        <v/>
      </c>
      <c r="B63" s="39"/>
      <c r="C63" s="39"/>
      <c r="D63" s="23"/>
      <c r="E63" s="23"/>
      <c r="F63" s="13" t="str">
        <f t="shared" si="1"/>
        <v/>
      </c>
      <c r="G63" s="12">
        <f t="shared" si="2"/>
        <v>62</v>
      </c>
    </row>
    <row r="64" spans="1:7" x14ac:dyDescent="0.2">
      <c r="A64" s="99" t="str">
        <f t="shared" si="0"/>
        <v/>
      </c>
      <c r="B64" s="39"/>
      <c r="C64" s="39"/>
      <c r="D64" s="23"/>
      <c r="E64" s="23"/>
      <c r="F64" s="13" t="str">
        <f t="shared" si="1"/>
        <v/>
      </c>
      <c r="G64" s="12">
        <f t="shared" si="2"/>
        <v>63</v>
      </c>
    </row>
    <row r="65" spans="1:7" x14ac:dyDescent="0.2">
      <c r="A65" s="99" t="str">
        <f t="shared" si="0"/>
        <v/>
      </c>
      <c r="B65" s="39"/>
      <c r="C65" s="39"/>
      <c r="D65" s="23"/>
      <c r="E65" s="23"/>
      <c r="F65" s="13" t="str">
        <f t="shared" si="1"/>
        <v/>
      </c>
      <c r="G65" s="12">
        <f t="shared" si="2"/>
        <v>64</v>
      </c>
    </row>
    <row r="66" spans="1:7" x14ac:dyDescent="0.2">
      <c r="A66" s="99" t="str">
        <f t="shared" si="0"/>
        <v/>
      </c>
      <c r="B66" s="39"/>
      <c r="C66" s="39"/>
      <c r="D66" s="23"/>
      <c r="E66" s="23"/>
      <c r="F66" s="13" t="str">
        <f t="shared" si="1"/>
        <v/>
      </c>
      <c r="G66" s="12">
        <f t="shared" si="2"/>
        <v>65</v>
      </c>
    </row>
    <row r="67" spans="1:7" x14ac:dyDescent="0.2">
      <c r="A67" s="99" t="str">
        <f t="shared" si="0"/>
        <v/>
      </c>
      <c r="B67" s="39"/>
      <c r="C67" s="39"/>
      <c r="D67" s="23"/>
      <c r="E67" s="23"/>
      <c r="F67" s="13" t="str">
        <f t="shared" si="1"/>
        <v/>
      </c>
      <c r="G67" s="12">
        <f t="shared" si="2"/>
        <v>66</v>
      </c>
    </row>
    <row r="68" spans="1:7" x14ac:dyDescent="0.2">
      <c r="A68" s="99" t="str">
        <f t="shared" ref="A68:A131" si="3">IF(B68="","",F68)</f>
        <v/>
      </c>
      <c r="B68" s="39"/>
      <c r="C68" s="39"/>
      <c r="D68" s="23"/>
      <c r="E68" s="23"/>
      <c r="F68" s="13" t="str">
        <f t="shared" ref="F68:F121" si="4">IF(D68=D67,A67,G68)</f>
        <v/>
      </c>
      <c r="G68" s="12">
        <f t="shared" ref="G68:G121" si="5">SUM(G67+1)</f>
        <v>67</v>
      </c>
    </row>
    <row r="69" spans="1:7" x14ac:dyDescent="0.2">
      <c r="A69" s="99" t="str">
        <f t="shared" si="3"/>
        <v/>
      </c>
      <c r="B69" s="39"/>
      <c r="C69" s="39"/>
      <c r="D69" s="23"/>
      <c r="E69" s="23"/>
      <c r="F69" s="13" t="str">
        <f t="shared" si="4"/>
        <v/>
      </c>
      <c r="G69" s="12">
        <f t="shared" si="5"/>
        <v>68</v>
      </c>
    </row>
    <row r="70" spans="1:7" x14ac:dyDescent="0.2">
      <c r="A70" s="99" t="str">
        <f t="shared" si="3"/>
        <v/>
      </c>
      <c r="B70" s="39"/>
      <c r="C70" s="39"/>
      <c r="D70" s="23"/>
      <c r="E70" s="23"/>
      <c r="F70" s="13" t="str">
        <f t="shared" si="4"/>
        <v/>
      </c>
      <c r="G70" s="12">
        <f t="shared" si="5"/>
        <v>69</v>
      </c>
    </row>
    <row r="71" spans="1:7" x14ac:dyDescent="0.2">
      <c r="A71" s="99" t="str">
        <f t="shared" si="3"/>
        <v/>
      </c>
      <c r="B71" s="39"/>
      <c r="C71" s="39"/>
      <c r="D71" s="23"/>
      <c r="E71" s="23"/>
      <c r="F71" s="13" t="str">
        <f t="shared" si="4"/>
        <v/>
      </c>
      <c r="G71" s="12">
        <f t="shared" si="5"/>
        <v>70</v>
      </c>
    </row>
    <row r="72" spans="1:7" x14ac:dyDescent="0.2">
      <c r="A72" s="99" t="str">
        <f t="shared" si="3"/>
        <v/>
      </c>
      <c r="B72" s="39"/>
      <c r="C72" s="39"/>
      <c r="D72" s="23"/>
      <c r="E72" s="23"/>
      <c r="F72" s="13" t="str">
        <f t="shared" si="4"/>
        <v/>
      </c>
      <c r="G72" s="12">
        <f t="shared" si="5"/>
        <v>71</v>
      </c>
    </row>
    <row r="73" spans="1:7" x14ac:dyDescent="0.2">
      <c r="A73" s="99" t="str">
        <f t="shared" si="3"/>
        <v/>
      </c>
      <c r="B73" s="39"/>
      <c r="C73" s="39"/>
      <c r="D73" s="23"/>
      <c r="E73" s="23"/>
      <c r="F73" s="13" t="str">
        <f t="shared" si="4"/>
        <v/>
      </c>
      <c r="G73" s="12">
        <f t="shared" si="5"/>
        <v>72</v>
      </c>
    </row>
    <row r="74" spans="1:7" x14ac:dyDescent="0.2">
      <c r="A74" s="99" t="str">
        <f t="shared" si="3"/>
        <v/>
      </c>
      <c r="B74" s="39"/>
      <c r="C74" s="39"/>
      <c r="D74" s="23"/>
      <c r="E74" s="23"/>
      <c r="F74" s="13" t="str">
        <f t="shared" si="4"/>
        <v/>
      </c>
      <c r="G74" s="12">
        <f t="shared" si="5"/>
        <v>73</v>
      </c>
    </row>
    <row r="75" spans="1:7" x14ac:dyDescent="0.2">
      <c r="A75" s="99" t="str">
        <f t="shared" si="3"/>
        <v/>
      </c>
      <c r="B75" s="39"/>
      <c r="C75" s="39"/>
      <c r="D75" s="23"/>
      <c r="E75" s="23"/>
      <c r="F75" s="13" t="str">
        <f t="shared" si="4"/>
        <v/>
      </c>
      <c r="G75" s="12">
        <f t="shared" si="5"/>
        <v>74</v>
      </c>
    </row>
    <row r="76" spans="1:7" x14ac:dyDescent="0.2">
      <c r="A76" s="99" t="str">
        <f t="shared" si="3"/>
        <v/>
      </c>
      <c r="B76" s="39"/>
      <c r="C76" s="39"/>
      <c r="D76" s="23"/>
      <c r="E76" s="23"/>
      <c r="F76" s="13" t="str">
        <f t="shared" si="4"/>
        <v/>
      </c>
      <c r="G76" s="12">
        <f t="shared" si="5"/>
        <v>75</v>
      </c>
    </row>
    <row r="77" spans="1:7" x14ac:dyDescent="0.2">
      <c r="A77" s="99" t="str">
        <f t="shared" si="3"/>
        <v/>
      </c>
      <c r="B77" s="39"/>
      <c r="C77" s="39"/>
      <c r="D77" s="23"/>
      <c r="E77" s="23"/>
      <c r="F77" s="13" t="str">
        <f t="shared" si="4"/>
        <v/>
      </c>
      <c r="G77" s="12">
        <f t="shared" si="5"/>
        <v>76</v>
      </c>
    </row>
    <row r="78" spans="1:7" x14ac:dyDescent="0.2">
      <c r="A78" s="99" t="str">
        <f t="shared" si="3"/>
        <v/>
      </c>
      <c r="B78" s="39"/>
      <c r="C78" s="39"/>
      <c r="D78" s="23"/>
      <c r="E78" s="23"/>
      <c r="F78" s="13" t="str">
        <f t="shared" si="4"/>
        <v/>
      </c>
      <c r="G78" s="12">
        <f t="shared" si="5"/>
        <v>77</v>
      </c>
    </row>
    <row r="79" spans="1:7" x14ac:dyDescent="0.2">
      <c r="A79" s="99" t="str">
        <f t="shared" si="3"/>
        <v/>
      </c>
      <c r="B79" s="39"/>
      <c r="C79" s="39"/>
      <c r="D79" s="23"/>
      <c r="E79" s="23"/>
      <c r="F79" s="13" t="str">
        <f t="shared" si="4"/>
        <v/>
      </c>
      <c r="G79" s="12">
        <f t="shared" si="5"/>
        <v>78</v>
      </c>
    </row>
    <row r="80" spans="1:7" x14ac:dyDescent="0.2">
      <c r="A80" s="99" t="str">
        <f t="shared" si="3"/>
        <v/>
      </c>
      <c r="B80" s="39"/>
      <c r="C80" s="39"/>
      <c r="D80" s="23"/>
      <c r="E80" s="23"/>
      <c r="F80" s="13" t="str">
        <f t="shared" si="4"/>
        <v/>
      </c>
      <c r="G80" s="12">
        <f t="shared" si="5"/>
        <v>79</v>
      </c>
    </row>
    <row r="81" spans="1:7" x14ac:dyDescent="0.2">
      <c r="A81" s="99" t="str">
        <f t="shared" si="3"/>
        <v/>
      </c>
      <c r="B81" s="39"/>
      <c r="C81" s="39"/>
      <c r="D81" s="23"/>
      <c r="E81" s="23"/>
      <c r="F81" s="13" t="str">
        <f t="shared" si="4"/>
        <v/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60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180</v>
      </c>
      <c r="C2" s="18">
        <v>1</v>
      </c>
      <c r="D2" s="5">
        <v>1</v>
      </c>
      <c r="E2" s="1">
        <v>1</v>
      </c>
    </row>
    <row r="3" spans="1:5" x14ac:dyDescent="0.2">
      <c r="A3" s="17">
        <f>IF(B3="","",D3)</f>
        <v>1</v>
      </c>
      <c r="B3" s="18" t="s">
        <v>234</v>
      </c>
      <c r="C3" s="18">
        <v>1</v>
      </c>
      <c r="D3" s="5">
        <f>IF(C3=C2,A2,E3)</f>
        <v>1</v>
      </c>
      <c r="E3" s="1">
        <f>SUM(E2+1)</f>
        <v>2</v>
      </c>
    </row>
    <row r="4" spans="1:5" x14ac:dyDescent="0.2">
      <c r="A4" s="17">
        <f t="shared" ref="A4:A67" si="0">IF(B4="","",D4)</f>
        <v>1</v>
      </c>
      <c r="B4" s="18" t="s">
        <v>192</v>
      </c>
      <c r="C4" s="18">
        <v>1</v>
      </c>
      <c r="D4" s="5">
        <f>IF(C4=C3,A3,E4)</f>
        <v>1</v>
      </c>
      <c r="E4" s="1">
        <f t="shared" ref="E4:E67" si="1">SUM(E3+1)</f>
        <v>3</v>
      </c>
    </row>
    <row r="5" spans="1:5" x14ac:dyDescent="0.2">
      <c r="A5" s="17">
        <f t="shared" si="0"/>
        <v>1</v>
      </c>
      <c r="B5" s="18" t="s">
        <v>151</v>
      </c>
      <c r="C5" s="18">
        <v>1</v>
      </c>
      <c r="D5" s="5">
        <f t="shared" ref="D5:D68" si="2">IF(C5=C4,A4,E5)</f>
        <v>1</v>
      </c>
      <c r="E5" s="1">
        <f t="shared" si="1"/>
        <v>4</v>
      </c>
    </row>
    <row r="6" spans="1:5" x14ac:dyDescent="0.2">
      <c r="A6" s="17">
        <f t="shared" si="0"/>
        <v>1</v>
      </c>
      <c r="B6" s="18" t="s">
        <v>239</v>
      </c>
      <c r="C6" s="18">
        <v>1</v>
      </c>
      <c r="D6" s="5">
        <f t="shared" si="2"/>
        <v>1</v>
      </c>
      <c r="E6" s="1">
        <f t="shared" si="1"/>
        <v>5</v>
      </c>
    </row>
    <row r="7" spans="1:5" x14ac:dyDescent="0.2">
      <c r="A7" s="99" t="str">
        <f t="shared" si="0"/>
        <v/>
      </c>
      <c r="B7" s="39"/>
      <c r="C7" s="39"/>
      <c r="D7" s="5">
        <f t="shared" si="2"/>
        <v>6</v>
      </c>
      <c r="E7" s="1">
        <f t="shared" si="1"/>
        <v>6</v>
      </c>
    </row>
    <row r="8" spans="1:5" x14ac:dyDescent="0.2">
      <c r="A8" s="99" t="str">
        <f t="shared" si="0"/>
        <v/>
      </c>
      <c r="B8" s="39"/>
      <c r="C8" s="39"/>
      <c r="D8" s="5" t="str">
        <f t="shared" si="2"/>
        <v/>
      </c>
      <c r="E8" s="1">
        <f t="shared" si="1"/>
        <v>7</v>
      </c>
    </row>
    <row r="9" spans="1:5" x14ac:dyDescent="0.2">
      <c r="A9" s="99" t="str">
        <f t="shared" si="0"/>
        <v/>
      </c>
      <c r="B9" s="39"/>
      <c r="C9" s="39"/>
      <c r="D9" s="5" t="str">
        <f t="shared" si="2"/>
        <v/>
      </c>
      <c r="E9" s="1">
        <f t="shared" si="1"/>
        <v>8</v>
      </c>
    </row>
    <row r="10" spans="1:5" x14ac:dyDescent="0.2">
      <c r="A10" s="99" t="str">
        <f t="shared" si="0"/>
        <v/>
      </c>
      <c r="B10" s="39"/>
      <c r="C10" s="39"/>
      <c r="D10" s="5" t="str">
        <f t="shared" si="2"/>
        <v/>
      </c>
      <c r="E10" s="1">
        <f t="shared" si="1"/>
        <v>9</v>
      </c>
    </row>
    <row r="11" spans="1:5" x14ac:dyDescent="0.2">
      <c r="A11" s="99" t="str">
        <f t="shared" si="0"/>
        <v/>
      </c>
      <c r="B11" s="39"/>
      <c r="C11" s="39"/>
      <c r="D11" s="5" t="str">
        <f t="shared" si="2"/>
        <v/>
      </c>
      <c r="E11" s="1">
        <f t="shared" si="1"/>
        <v>10</v>
      </c>
    </row>
    <row r="12" spans="1:5" x14ac:dyDescent="0.2">
      <c r="A12" s="99" t="str">
        <f t="shared" si="0"/>
        <v/>
      </c>
      <c r="B12" s="39"/>
      <c r="C12" s="39"/>
      <c r="D12" s="5" t="str">
        <f t="shared" si="2"/>
        <v/>
      </c>
      <c r="E12" s="1">
        <f t="shared" si="1"/>
        <v>11</v>
      </c>
    </row>
    <row r="13" spans="1:5" x14ac:dyDescent="0.2">
      <c r="A13" s="99" t="str">
        <f t="shared" si="0"/>
        <v/>
      </c>
      <c r="B13" s="39"/>
      <c r="C13" s="39"/>
      <c r="D13" s="5" t="str">
        <f t="shared" si="2"/>
        <v/>
      </c>
      <c r="E13" s="1">
        <f t="shared" si="1"/>
        <v>12</v>
      </c>
    </row>
    <row r="14" spans="1:5" x14ac:dyDescent="0.2">
      <c r="A14" s="99" t="str">
        <f t="shared" si="0"/>
        <v/>
      </c>
      <c r="B14" s="39"/>
      <c r="C14" s="39"/>
      <c r="D14" s="5" t="str">
        <f t="shared" si="2"/>
        <v/>
      </c>
      <c r="E14" s="1">
        <f t="shared" si="1"/>
        <v>13</v>
      </c>
    </row>
    <row r="15" spans="1:5" x14ac:dyDescent="0.2">
      <c r="A15" s="99" t="str">
        <f t="shared" si="0"/>
        <v/>
      </c>
      <c r="B15" s="39"/>
      <c r="C15" s="39"/>
      <c r="D15" s="5" t="str">
        <f t="shared" si="2"/>
        <v/>
      </c>
      <c r="E15" s="1">
        <f t="shared" si="1"/>
        <v>14</v>
      </c>
    </row>
    <row r="16" spans="1:5" x14ac:dyDescent="0.2">
      <c r="A16" s="99" t="str">
        <f t="shared" si="0"/>
        <v/>
      </c>
      <c r="B16" s="39"/>
      <c r="C16" s="39"/>
      <c r="D16" s="5" t="str">
        <f t="shared" si="2"/>
        <v/>
      </c>
      <c r="E16" s="1">
        <f t="shared" si="1"/>
        <v>15</v>
      </c>
    </row>
    <row r="17" spans="1:5" x14ac:dyDescent="0.2">
      <c r="A17" s="99" t="str">
        <f t="shared" si="0"/>
        <v/>
      </c>
      <c r="B17" s="39"/>
      <c r="C17" s="39"/>
      <c r="D17" s="5" t="str">
        <f t="shared" si="2"/>
        <v/>
      </c>
      <c r="E17" s="1">
        <f t="shared" si="1"/>
        <v>16</v>
      </c>
    </row>
    <row r="18" spans="1:5" x14ac:dyDescent="0.2">
      <c r="A18" s="99" t="str">
        <f t="shared" si="0"/>
        <v/>
      </c>
      <c r="B18" s="39"/>
      <c r="C18" s="39"/>
      <c r="D18" s="5" t="str">
        <f t="shared" si="2"/>
        <v/>
      </c>
      <c r="E18" s="1">
        <f t="shared" si="1"/>
        <v>17</v>
      </c>
    </row>
    <row r="19" spans="1:5" x14ac:dyDescent="0.2">
      <c r="A19" s="99" t="str">
        <f t="shared" si="0"/>
        <v/>
      </c>
      <c r="B19" s="39"/>
      <c r="C19" s="39"/>
      <c r="D19" s="5" t="str">
        <f t="shared" si="2"/>
        <v/>
      </c>
      <c r="E19" s="1">
        <f t="shared" si="1"/>
        <v>18</v>
      </c>
    </row>
    <row r="20" spans="1:5" x14ac:dyDescent="0.2">
      <c r="A20" s="99" t="str">
        <f t="shared" si="0"/>
        <v/>
      </c>
      <c r="B20" s="39"/>
      <c r="C20" s="39"/>
      <c r="D20" s="5" t="str">
        <f t="shared" si="2"/>
        <v/>
      </c>
      <c r="E20" s="1">
        <f t="shared" si="1"/>
        <v>19</v>
      </c>
    </row>
    <row r="21" spans="1:5" x14ac:dyDescent="0.2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6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195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3</v>
      </c>
      <c r="EH3" s="18">
        <f t="shared" ref="EH3:EH14" si="3">SUM(B3+H3+N3+T3+Z3+AF3+AL3+AR3+AX3+BD3+BJ3+BP3+BV3+CB3+CH3+CN3+CT3+CZ3+DF3+DL3+DR3+DX3)</f>
        <v>2474</v>
      </c>
      <c r="EI3" s="18">
        <f t="shared" ref="EI3:EI14" si="4">SUM(E3+K3+Q3+W3+AC3+AI3+AO3+AU3+BA3+BG3+BM3+BS3+BY3+CE3+CK3+CQ3+CW3+DC3+DI3+DO3+DU3+EA3)</f>
        <v>225</v>
      </c>
      <c r="EJ3" s="19">
        <f t="shared" ref="EJ3:EJ14" si="5">IF(EH3=0,0,(SUM(EH3/EI3)*3))</f>
        <v>32.986666666666665</v>
      </c>
      <c r="EK3" s="20">
        <f>IF(EF3=0,0,(SUM(EH3/EF3)))</f>
        <v>494.8</v>
      </c>
      <c r="EL3" s="20">
        <f>IF(ED3=0,0,SUM(EI3/ED3))</f>
        <v>112.5</v>
      </c>
      <c r="EM3" s="20">
        <f>IF(EF3=0,0,SUM(EI3/EF3))</f>
        <v>45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1.5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2</v>
      </c>
      <c r="EF4" s="18">
        <f t="shared" si="1"/>
        <v>5</v>
      </c>
      <c r="EG4" s="18">
        <f t="shared" si="2"/>
        <v>4</v>
      </c>
      <c r="EH4" s="18">
        <f t="shared" si="3"/>
        <v>2425</v>
      </c>
      <c r="EI4" s="18">
        <f t="shared" si="4"/>
        <v>151</v>
      </c>
      <c r="EJ4" s="19">
        <f t="shared" si="5"/>
        <v>48.178807947019862</v>
      </c>
      <c r="EK4" s="20">
        <f t="shared" ref="EK4:EK14" si="9">IF(EF4=0,0,(SUM(EH4/EF4)))</f>
        <v>485</v>
      </c>
      <c r="EL4" s="20">
        <f t="shared" ref="EL4:EL14" si="10">IF(ED4=0,0,SUM(EI4/ED4))</f>
        <v>75.5</v>
      </c>
      <c r="EM4" s="20">
        <f t="shared" ref="EM4:EM14" si="11">IF(EF4=0,0,SUM(EI4/EF4))</f>
        <v>30.2</v>
      </c>
      <c r="EN4" s="20">
        <f t="shared" si="6"/>
        <v>9</v>
      </c>
      <c r="EO4" s="20">
        <f t="shared" si="7"/>
        <v>4.5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973</v>
      </c>
      <c r="EI5" s="18">
        <f t="shared" si="4"/>
        <v>57</v>
      </c>
      <c r="EJ5" s="19">
        <f t="shared" si="5"/>
        <v>51.210526315789465</v>
      </c>
      <c r="EK5" s="20">
        <f t="shared" si="9"/>
        <v>486.5</v>
      </c>
      <c r="EL5" s="20">
        <f t="shared" si="10"/>
        <v>57</v>
      </c>
      <c r="EM5" s="20">
        <f t="shared" si="11"/>
        <v>28.5</v>
      </c>
      <c r="EN5" s="20">
        <f t="shared" si="6"/>
        <v>3</v>
      </c>
      <c r="EO5" s="20">
        <f t="shared" si="7"/>
        <v>3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0</v>
      </c>
      <c r="EF6" s="18">
        <f t="shared" si="1"/>
        <v>5</v>
      </c>
      <c r="EG6" s="18">
        <f t="shared" si="2"/>
        <v>1</v>
      </c>
      <c r="EH6" s="18">
        <f t="shared" si="3"/>
        <v>2221</v>
      </c>
      <c r="EI6" s="18">
        <f t="shared" si="4"/>
        <v>160</v>
      </c>
      <c r="EJ6" s="19">
        <f t="shared" si="5"/>
        <v>41.643749999999997</v>
      </c>
      <c r="EK6" s="20">
        <f t="shared" si="9"/>
        <v>444.2</v>
      </c>
      <c r="EL6" s="20">
        <f t="shared" si="10"/>
        <v>80</v>
      </c>
      <c r="EM6" s="20">
        <f t="shared" si="11"/>
        <v>32</v>
      </c>
      <c r="EN6" s="20">
        <f t="shared" si="6"/>
        <v>1</v>
      </c>
      <c r="EO6" s="20">
        <f t="shared" si="7"/>
        <v>0.5</v>
      </c>
      <c r="EP6" s="18">
        <f t="shared" si="12"/>
        <v>0</v>
      </c>
    </row>
    <row r="7" spans="1:146" x14ac:dyDescent="0.2">
      <c r="A7" s="27" t="s">
        <v>196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1</v>
      </c>
      <c r="EF7" s="18">
        <f t="shared" si="1"/>
        <v>5</v>
      </c>
      <c r="EG7" s="18">
        <f t="shared" si="2"/>
        <v>3</v>
      </c>
      <c r="EH7" s="18">
        <f t="shared" si="3"/>
        <v>2419</v>
      </c>
      <c r="EI7" s="18">
        <f t="shared" si="4"/>
        <v>117</v>
      </c>
      <c r="EJ7" s="19">
        <f t="shared" si="5"/>
        <v>62.025641025641029</v>
      </c>
      <c r="EK7" s="20">
        <f t="shared" si="9"/>
        <v>483.8</v>
      </c>
      <c r="EL7" s="20">
        <f t="shared" si="10"/>
        <v>58.5</v>
      </c>
      <c r="EM7" s="20">
        <f t="shared" si="11"/>
        <v>23.4</v>
      </c>
      <c r="EN7" s="20">
        <f t="shared" si="6"/>
        <v>3</v>
      </c>
      <c r="EO7" s="20">
        <f t="shared" si="7"/>
        <v>1.5</v>
      </c>
      <c r="EP7" s="18">
        <f t="shared" si="12"/>
        <v>0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1</v>
      </c>
      <c r="EF8" s="18">
        <f t="shared" si="1"/>
        <v>5</v>
      </c>
      <c r="EG8" s="18">
        <f t="shared" si="2"/>
        <v>2</v>
      </c>
      <c r="EH8" s="18">
        <f t="shared" si="3"/>
        <v>2103</v>
      </c>
      <c r="EI8" s="18">
        <f t="shared" si="4"/>
        <v>129</v>
      </c>
      <c r="EJ8" s="19">
        <f t="shared" si="5"/>
        <v>48.906976744186039</v>
      </c>
      <c r="EK8" s="20">
        <f t="shared" si="9"/>
        <v>420.6</v>
      </c>
      <c r="EL8" s="20">
        <f t="shared" si="10"/>
        <v>64.5</v>
      </c>
      <c r="EM8" s="20">
        <f t="shared" si="11"/>
        <v>25.8</v>
      </c>
      <c r="EN8" s="20">
        <f t="shared" si="6"/>
        <v>1</v>
      </c>
      <c r="EO8" s="20">
        <f t="shared" si="7"/>
        <v>0.5</v>
      </c>
      <c r="EP8" s="18">
        <f t="shared" si="12"/>
        <v>0</v>
      </c>
    </row>
    <row r="9" spans="1:146" x14ac:dyDescent="0.2">
      <c r="A9" s="37" t="s">
        <v>197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800</v>
      </c>
      <c r="EI9" s="18">
        <f t="shared" si="4"/>
        <v>60</v>
      </c>
      <c r="EJ9" s="19">
        <f t="shared" si="5"/>
        <v>40</v>
      </c>
      <c r="EK9" s="20">
        <f t="shared" si="9"/>
        <v>400</v>
      </c>
      <c r="EL9" s="20">
        <f t="shared" si="10"/>
        <v>60</v>
      </c>
      <c r="EM9" s="20">
        <f t="shared" si="11"/>
        <v>30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0</v>
      </c>
      <c r="Z42" s="5">
        <v>0</v>
      </c>
      <c r="AF42" s="5">
        <v>0</v>
      </c>
      <c r="AL42" s="5">
        <v>0</v>
      </c>
      <c r="AR42" s="5">
        <v>1</v>
      </c>
      <c r="BD42" s="5">
        <v>1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B1" activePane="topRight" state="frozen"/>
      <selection pane="topRight" activeCell="F3" sqref="F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4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1825</v>
      </c>
      <c r="EI3" s="18">
        <f t="shared" ref="EI3:EI14" si="4">SUM(E3+K3+Q3+W3+AC3+AI3+AO3+AU3+BA3+BG3+BM3+BS3+BY3+CE3+CK3+CQ3+CW3+DC3+DI3+DO3+DU3+EA3)</f>
        <v>97</v>
      </c>
      <c r="EJ3" s="19">
        <f t="shared" ref="EJ3:EJ14" si="5">IF(EH3=0,0,(SUM(EH3/EI3)*3))</f>
        <v>56.443298969072167</v>
      </c>
      <c r="EK3" s="20">
        <f>IF(EF3=0,0,(SUM(EH3/EF3)))</f>
        <v>456.25</v>
      </c>
      <c r="EL3" s="20">
        <f>IF(ED3=0,0,SUM(EI3/ED3))</f>
        <v>48.5</v>
      </c>
      <c r="EM3" s="20">
        <f>IF(EF3=0,0,SUM(EI3/EF3))</f>
        <v>24.25</v>
      </c>
      <c r="EN3" s="20">
        <f t="shared" ref="EN3:EN14" si="6">SUM(F3+L3+R3+X3+AD3+AJ3+AP3+AV3+BB3+BH3+BN3+BT3+BZ3+CF3+CL3+CR3+CX3+DD3+DJ3+DP3+DV3+EB3)</f>
        <v>5</v>
      </c>
      <c r="EO3" s="20">
        <f t="shared" ref="EO3:EO14" si="7">IF(ED3=0,0,(SUM(EN3/ED3)))</f>
        <v>2.5</v>
      </c>
      <c r="EP3" s="18">
        <f>SUM(G3+M3+S3+Y3+AE3+AK3+AQ3+AW3+BC3+BI3+BO3+BU3+CA3+CG3+CM3+CS3+CY3+DE3+DK3+DQ3+DW3+EC3)</f>
        <v>0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2</v>
      </c>
      <c r="EF4" s="18">
        <f t="shared" si="1"/>
        <v>4</v>
      </c>
      <c r="EG4" s="18">
        <f t="shared" si="2"/>
        <v>4</v>
      </c>
      <c r="EH4" s="18">
        <f t="shared" si="3"/>
        <v>2004</v>
      </c>
      <c r="EI4" s="18">
        <f t="shared" si="4"/>
        <v>97</v>
      </c>
      <c r="EJ4" s="19">
        <f t="shared" si="5"/>
        <v>61.979381443298976</v>
      </c>
      <c r="EK4" s="20">
        <f t="shared" ref="EK4:EK14" si="9">IF(EF4=0,0,(SUM(EH4/EF4)))</f>
        <v>501</v>
      </c>
      <c r="EL4" s="20">
        <f t="shared" ref="EL4:EL14" si="10">IF(ED4=0,0,SUM(EI4/ED4))</f>
        <v>48.5</v>
      </c>
      <c r="EM4" s="20">
        <f t="shared" ref="EM4:EM14" si="11">IF(EF4=0,0,SUM(EI4/EF4))</f>
        <v>24.25</v>
      </c>
      <c r="EN4" s="20">
        <f t="shared" si="6"/>
        <v>10</v>
      </c>
      <c r="EO4" s="20">
        <f t="shared" si="7"/>
        <v>5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2</v>
      </c>
      <c r="EF5" s="18">
        <f t="shared" si="1"/>
        <v>4</v>
      </c>
      <c r="EG5" s="18">
        <f t="shared" si="2"/>
        <v>4</v>
      </c>
      <c r="EH5" s="18">
        <f t="shared" si="3"/>
        <v>2004</v>
      </c>
      <c r="EI5" s="18">
        <f t="shared" si="4"/>
        <v>101</v>
      </c>
      <c r="EJ5" s="19">
        <f t="shared" si="5"/>
        <v>59.524752475247524</v>
      </c>
      <c r="EK5" s="20">
        <f t="shared" si="9"/>
        <v>501</v>
      </c>
      <c r="EL5" s="20">
        <f t="shared" si="10"/>
        <v>50.5</v>
      </c>
      <c r="EM5" s="20">
        <f t="shared" si="11"/>
        <v>25.25</v>
      </c>
      <c r="EN5" s="20">
        <f t="shared" si="6"/>
        <v>12</v>
      </c>
      <c r="EO5" s="20">
        <f t="shared" si="7"/>
        <v>6</v>
      </c>
      <c r="EP5" s="18">
        <f t="shared" si="12"/>
        <v>0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1</v>
      </c>
      <c r="EF6" s="18">
        <f t="shared" si="1"/>
        <v>6</v>
      </c>
      <c r="EG6" s="18">
        <f t="shared" si="2"/>
        <v>3</v>
      </c>
      <c r="EH6" s="18">
        <f t="shared" si="3"/>
        <v>2900</v>
      </c>
      <c r="EI6" s="18">
        <f t="shared" si="4"/>
        <v>173</v>
      </c>
      <c r="EJ6" s="19">
        <f t="shared" si="5"/>
        <v>50.289017341040463</v>
      </c>
      <c r="EK6" s="20">
        <f t="shared" si="9"/>
        <v>483.33333333333331</v>
      </c>
      <c r="EL6" s="20">
        <f t="shared" si="10"/>
        <v>86.5</v>
      </c>
      <c r="EM6" s="20">
        <f t="shared" si="11"/>
        <v>28.833333333333332</v>
      </c>
      <c r="EN6" s="20">
        <f t="shared" si="6"/>
        <v>8</v>
      </c>
      <c r="EO6" s="20">
        <f t="shared" si="7"/>
        <v>4</v>
      </c>
      <c r="EP6" s="18">
        <f t="shared" si="12"/>
        <v>0</v>
      </c>
    </row>
    <row r="7" spans="1:146" x14ac:dyDescent="0.2">
      <c r="A7" s="27" t="s">
        <v>226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1</v>
      </c>
      <c r="EO7" s="20">
        <f t="shared" si="7"/>
        <v>0</v>
      </c>
      <c r="EP7" s="18">
        <f t="shared" si="12"/>
        <v>0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2</v>
      </c>
      <c r="EF8" s="18">
        <f t="shared" si="1"/>
        <v>4</v>
      </c>
      <c r="EG8" s="18">
        <f t="shared" si="2"/>
        <v>4</v>
      </c>
      <c r="EH8" s="18">
        <f t="shared" si="3"/>
        <v>2004</v>
      </c>
      <c r="EI8" s="18">
        <f t="shared" si="4"/>
        <v>84</v>
      </c>
      <c r="EJ8" s="19">
        <f t="shared" si="5"/>
        <v>71.571428571428569</v>
      </c>
      <c r="EK8" s="20">
        <f t="shared" si="9"/>
        <v>501</v>
      </c>
      <c r="EL8" s="20">
        <f t="shared" si="10"/>
        <v>42</v>
      </c>
      <c r="EM8" s="20">
        <f t="shared" si="11"/>
        <v>21</v>
      </c>
      <c r="EN8" s="20">
        <f t="shared" si="6"/>
        <v>9</v>
      </c>
      <c r="EO8" s="20">
        <f t="shared" si="7"/>
        <v>4.5</v>
      </c>
      <c r="EP8" s="18">
        <f t="shared" si="12"/>
        <v>0</v>
      </c>
    </row>
    <row r="9" spans="1:146" x14ac:dyDescent="0.2">
      <c r="A9" s="37" t="s">
        <v>202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2856</v>
      </c>
      <c r="EI9" s="18">
        <f t="shared" si="4"/>
        <v>187</v>
      </c>
      <c r="EJ9" s="19">
        <f t="shared" si="5"/>
        <v>45.81818181818182</v>
      </c>
      <c r="EK9" s="20">
        <f t="shared" si="9"/>
        <v>476</v>
      </c>
      <c r="EL9" s="20">
        <f t="shared" si="10"/>
        <v>93.5</v>
      </c>
      <c r="EM9" s="20">
        <f t="shared" si="11"/>
        <v>31.166666666666668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1</v>
      </c>
      <c r="Z42" s="5">
        <v>0</v>
      </c>
      <c r="AF42" s="5">
        <v>1</v>
      </c>
      <c r="AL42" s="5">
        <v>2</v>
      </c>
      <c r="AX42" s="5">
        <v>0</v>
      </c>
      <c r="BD42" s="5">
        <v>2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B1" activePane="topRight" state="frozen"/>
      <selection pane="topRight" activeCell="H65" sqref="H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952</v>
      </c>
      <c r="EI3" s="18">
        <f t="shared" ref="EI3:EI14" si="4">SUM(E3+K3+Q3+W3+AC3+AI3+AO3+AU3+BA3+BG3+BM3+BS3+BY3+CE3+CK3+CQ3+CW3+DC3+DI3+DO3+DU3+EA3)</f>
        <v>48</v>
      </c>
      <c r="EJ3" s="19">
        <f t="shared" ref="EJ3:EJ14" si="5">IF(EH3=0,0,(SUM(EH3/EI3)*3))</f>
        <v>59.5</v>
      </c>
      <c r="EK3" s="20">
        <f>IF(EF3=0,0,(SUM(EH3/EF3)))</f>
        <v>476</v>
      </c>
      <c r="EL3" s="20">
        <f>IF(ED3=0,0,SUM(EI3/ED3))</f>
        <v>48</v>
      </c>
      <c r="EM3" s="20">
        <f>IF(EF3=0,0,SUM(EI3/EF3))</f>
        <v>24</v>
      </c>
      <c r="EN3" s="20">
        <f t="shared" ref="EN3:EN14" si="6">SUM(F3+L3+R3+X3+AD3+AJ3+AP3+AV3+BB3+BH3+BN3+BT3+BZ3+CF3+CL3+CR3+CX3+DD3+DJ3+DP3+DV3+EB3)</f>
        <v>2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190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0</v>
      </c>
      <c r="EF4" s="18">
        <f t="shared" si="1"/>
        <v>3</v>
      </c>
      <c r="EG4" s="18">
        <f t="shared" si="2"/>
        <v>1</v>
      </c>
      <c r="EH4" s="18">
        <f t="shared" si="3"/>
        <v>1427</v>
      </c>
      <c r="EI4" s="18">
        <f t="shared" si="4"/>
        <v>86</v>
      </c>
      <c r="EJ4" s="19">
        <f t="shared" si="5"/>
        <v>49.779069767441861</v>
      </c>
      <c r="EK4" s="20">
        <f t="shared" ref="EK4:EK14" si="9">IF(EF4=0,0,(SUM(EH4/EF4)))</f>
        <v>475.66666666666669</v>
      </c>
      <c r="EL4" s="20">
        <f t="shared" ref="EL4:EL14" si="10">IF(ED4=0,0,SUM(EI4/ED4))</f>
        <v>86</v>
      </c>
      <c r="EM4" s="20">
        <f t="shared" ref="EM4:EM14" si="11">IF(EF4=0,0,SUM(EI4/EF4))</f>
        <v>28.666666666666668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1</v>
      </c>
      <c r="EF5" s="18">
        <f t="shared" si="1"/>
        <v>3</v>
      </c>
      <c r="EG5" s="18">
        <f t="shared" si="2"/>
        <v>2</v>
      </c>
      <c r="EH5" s="18">
        <f t="shared" si="3"/>
        <v>1456</v>
      </c>
      <c r="EI5" s="18">
        <f t="shared" si="4"/>
        <v>86</v>
      </c>
      <c r="EJ5" s="19">
        <f t="shared" si="5"/>
        <v>50.79069767441861</v>
      </c>
      <c r="EK5" s="20">
        <f t="shared" si="9"/>
        <v>485.33333333333331</v>
      </c>
      <c r="EL5" s="20">
        <f t="shared" si="10"/>
        <v>86</v>
      </c>
      <c r="EM5" s="20">
        <f t="shared" si="11"/>
        <v>28.666666666666668</v>
      </c>
      <c r="EN5" s="20">
        <f t="shared" si="6"/>
        <v>4</v>
      </c>
      <c r="EO5" s="20">
        <f t="shared" si="7"/>
        <v>4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0</v>
      </c>
      <c r="EF6" s="18">
        <f t="shared" si="1"/>
        <v>2</v>
      </c>
      <c r="EG6" s="18">
        <f t="shared" si="2"/>
        <v>0</v>
      </c>
      <c r="EH6" s="18">
        <f t="shared" si="3"/>
        <v>823</v>
      </c>
      <c r="EI6" s="18">
        <f t="shared" si="4"/>
        <v>39</v>
      </c>
      <c r="EJ6" s="19">
        <f t="shared" si="5"/>
        <v>63.307692307692307</v>
      </c>
      <c r="EK6" s="20">
        <f t="shared" si="9"/>
        <v>411.5</v>
      </c>
      <c r="EL6" s="20">
        <f t="shared" si="10"/>
        <v>39</v>
      </c>
      <c r="EM6" s="20">
        <f t="shared" si="11"/>
        <v>19.5</v>
      </c>
      <c r="EN6" s="20">
        <f t="shared" si="6"/>
        <v>2</v>
      </c>
      <c r="EO6" s="20">
        <f t="shared" si="7"/>
        <v>2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688</v>
      </c>
      <c r="EI7" s="18">
        <f t="shared" si="4"/>
        <v>51</v>
      </c>
      <c r="EJ7" s="19">
        <f t="shared" si="5"/>
        <v>40.470588235294116</v>
      </c>
      <c r="EK7" s="20">
        <f t="shared" si="9"/>
        <v>344</v>
      </c>
      <c r="EL7" s="20">
        <f t="shared" si="10"/>
        <v>51</v>
      </c>
      <c r="EM7" s="20">
        <f t="shared" si="11"/>
        <v>25.5</v>
      </c>
      <c r="EN7" s="20">
        <f t="shared" si="6"/>
        <v>1</v>
      </c>
      <c r="EO7" s="20">
        <f t="shared" si="7"/>
        <v>1</v>
      </c>
      <c r="EP7" s="18">
        <f t="shared" si="12"/>
        <v>0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1</v>
      </c>
      <c r="EF8" s="18">
        <f t="shared" si="1"/>
        <v>2</v>
      </c>
      <c r="EG8" s="18">
        <f t="shared" si="2"/>
        <v>2</v>
      </c>
      <c r="EH8" s="18">
        <f t="shared" si="3"/>
        <v>1002</v>
      </c>
      <c r="EI8" s="18">
        <f t="shared" si="4"/>
        <v>43</v>
      </c>
      <c r="EJ8" s="19">
        <f t="shared" si="5"/>
        <v>69.906976744186039</v>
      </c>
      <c r="EK8" s="20">
        <f t="shared" si="9"/>
        <v>501</v>
      </c>
      <c r="EL8" s="20">
        <f t="shared" si="10"/>
        <v>43</v>
      </c>
      <c r="EM8" s="20">
        <f t="shared" si="11"/>
        <v>21.5</v>
      </c>
      <c r="EN8" s="20">
        <f t="shared" si="6"/>
        <v>2</v>
      </c>
      <c r="EO8" s="20">
        <f t="shared" si="7"/>
        <v>2</v>
      </c>
      <c r="EP8" s="18">
        <f t="shared" si="12"/>
        <v>0</v>
      </c>
    </row>
    <row r="9" spans="1:146" x14ac:dyDescent="0.2">
      <c r="A9" s="37" t="s">
        <v>237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0</v>
      </c>
      <c r="T42" s="5">
        <v>2</v>
      </c>
      <c r="AF42" s="5">
        <v>3</v>
      </c>
      <c r="AL42" s="5">
        <v>3</v>
      </c>
      <c r="AR42" s="5">
        <v>1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4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1817</v>
      </c>
      <c r="EI3" s="18">
        <f t="shared" ref="EI3:EI14" si="4">SUM(E3+K3+Q3+W3+AC3+AI3+AO3+AU3+BA3+BG3+BM3+BS3+BY3+CE3+CK3+CQ3+CW3+DC3+DI3+DO3+DU3+EA3)</f>
        <v>99</v>
      </c>
      <c r="EJ3" s="19">
        <f t="shared" ref="EJ3:EJ14" si="5">IF(EH3=0,0,(SUM(EH3/EI3)*3))</f>
        <v>55.060606060606062</v>
      </c>
      <c r="EK3" s="20">
        <f>IF(EF3=0,0,(SUM(EH3/EF3)))</f>
        <v>454.25</v>
      </c>
      <c r="EL3" s="20">
        <f>IF(ED3=0,0,SUM(EI3/ED3))</f>
        <v>49.5</v>
      </c>
      <c r="EM3" s="20">
        <f>IF(EF3=0,0,SUM(EI3/EF3))</f>
        <v>24.75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1</v>
      </c>
      <c r="EF4" s="18">
        <f t="shared" si="1"/>
        <v>4</v>
      </c>
      <c r="EG4" s="18">
        <f t="shared" si="2"/>
        <v>2</v>
      </c>
      <c r="EH4" s="18">
        <f t="shared" si="3"/>
        <v>1959</v>
      </c>
      <c r="EI4" s="18">
        <f t="shared" si="4"/>
        <v>111</v>
      </c>
      <c r="EJ4" s="19">
        <f t="shared" si="5"/>
        <v>52.945945945945951</v>
      </c>
      <c r="EK4" s="20">
        <f t="shared" ref="EK4:EK14" si="9">IF(EF4=0,0,(SUM(EH4/EF4)))</f>
        <v>489.75</v>
      </c>
      <c r="EL4" s="20">
        <f t="shared" ref="EL4:EL14" si="10">IF(ED4=0,0,SUM(EI4/ED4))</f>
        <v>55.5</v>
      </c>
      <c r="EM4" s="20">
        <f t="shared" ref="EM4:EM14" si="11">IF(EF4=0,0,SUM(EI4/EF4))</f>
        <v>27.75</v>
      </c>
      <c r="EN4" s="20">
        <f t="shared" si="6"/>
        <v>8</v>
      </c>
      <c r="EO4" s="20">
        <f t="shared" si="7"/>
        <v>4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199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1</v>
      </c>
      <c r="EF5" s="18">
        <f t="shared" si="1"/>
        <v>5</v>
      </c>
      <c r="EG5" s="18">
        <f t="shared" si="2"/>
        <v>3</v>
      </c>
      <c r="EH5" s="18">
        <f t="shared" si="3"/>
        <v>2335</v>
      </c>
      <c r="EI5" s="18">
        <f t="shared" si="4"/>
        <v>139</v>
      </c>
      <c r="EJ5" s="19">
        <f t="shared" si="5"/>
        <v>50.39568345323741</v>
      </c>
      <c r="EK5" s="20">
        <f t="shared" si="9"/>
        <v>467</v>
      </c>
      <c r="EL5" s="20">
        <f t="shared" si="10"/>
        <v>69.5</v>
      </c>
      <c r="EM5" s="20">
        <f t="shared" si="11"/>
        <v>27.8</v>
      </c>
      <c r="EN5" s="20">
        <f t="shared" si="6"/>
        <v>4</v>
      </c>
      <c r="EO5" s="20">
        <f t="shared" si="7"/>
        <v>2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54</v>
      </c>
      <c r="EJ6" s="19">
        <f t="shared" si="5"/>
        <v>55.666666666666671</v>
      </c>
      <c r="EK6" s="20">
        <f t="shared" si="9"/>
        <v>501</v>
      </c>
      <c r="EL6" s="20">
        <f t="shared" si="10"/>
        <v>54</v>
      </c>
      <c r="EM6" s="20">
        <f t="shared" si="11"/>
        <v>27</v>
      </c>
      <c r="EN6" s="20">
        <f t="shared" si="6"/>
        <v>3</v>
      </c>
      <c r="EO6" s="20">
        <f t="shared" si="7"/>
        <v>3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1</v>
      </c>
      <c r="EF7" s="18">
        <f t="shared" si="1"/>
        <v>4</v>
      </c>
      <c r="EG7" s="18">
        <f t="shared" si="2"/>
        <v>2</v>
      </c>
      <c r="EH7" s="18">
        <f t="shared" si="3"/>
        <v>1922</v>
      </c>
      <c r="EI7" s="18">
        <f t="shared" si="4"/>
        <v>115</v>
      </c>
      <c r="EJ7" s="19">
        <f t="shared" si="5"/>
        <v>50.139130434782601</v>
      </c>
      <c r="EK7" s="20">
        <f t="shared" si="9"/>
        <v>480.5</v>
      </c>
      <c r="EL7" s="20">
        <f t="shared" si="10"/>
        <v>57.5</v>
      </c>
      <c r="EM7" s="20">
        <f t="shared" si="11"/>
        <v>28.75</v>
      </c>
      <c r="EN7" s="20">
        <f t="shared" si="6"/>
        <v>3</v>
      </c>
      <c r="EO7" s="20">
        <f t="shared" si="7"/>
        <v>1.5</v>
      </c>
      <c r="EP7" s="18">
        <f t="shared" si="12"/>
        <v>0</v>
      </c>
    </row>
    <row r="8" spans="1:146" x14ac:dyDescent="0.2">
      <c r="A8" s="27" t="s">
        <v>200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1</v>
      </c>
      <c r="EF8" s="18">
        <f t="shared" si="1"/>
        <v>2</v>
      </c>
      <c r="EG8" s="18">
        <f t="shared" si="2"/>
        <v>2</v>
      </c>
      <c r="EH8" s="18">
        <f t="shared" si="3"/>
        <v>1002</v>
      </c>
      <c r="EI8" s="18">
        <f t="shared" si="4"/>
        <v>67</v>
      </c>
      <c r="EJ8" s="19">
        <f t="shared" si="5"/>
        <v>44.865671641791039</v>
      </c>
      <c r="EK8" s="20">
        <f t="shared" si="9"/>
        <v>501</v>
      </c>
      <c r="EL8" s="20">
        <f t="shared" si="10"/>
        <v>67</v>
      </c>
      <c r="EM8" s="20">
        <f t="shared" si="11"/>
        <v>33.5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233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1</v>
      </c>
      <c r="EF9" s="18">
        <f t="shared" si="1"/>
        <v>3</v>
      </c>
      <c r="EG9" s="18">
        <f t="shared" si="2"/>
        <v>2</v>
      </c>
      <c r="EH9" s="18">
        <f t="shared" si="3"/>
        <v>1499</v>
      </c>
      <c r="EI9" s="18">
        <f t="shared" si="4"/>
        <v>129</v>
      </c>
      <c r="EJ9" s="19">
        <f t="shared" si="5"/>
        <v>34.860465116279066</v>
      </c>
      <c r="EK9" s="20">
        <f t="shared" si="9"/>
        <v>499.66666666666669</v>
      </c>
      <c r="EL9" s="20">
        <f t="shared" si="10"/>
        <v>129</v>
      </c>
      <c r="EM9" s="20">
        <f t="shared" si="11"/>
        <v>43</v>
      </c>
      <c r="EN9" s="20">
        <f t="shared" si="6"/>
        <v>2</v>
      </c>
      <c r="EO9" s="20">
        <f t="shared" si="7"/>
        <v>2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3</v>
      </c>
      <c r="EG10" s="18">
        <f t="shared" si="2"/>
        <v>1</v>
      </c>
      <c r="EH10" s="18">
        <f t="shared" si="3"/>
        <v>1467</v>
      </c>
      <c r="EI10" s="18">
        <f t="shared" si="4"/>
        <v>96</v>
      </c>
      <c r="EJ10" s="19">
        <f t="shared" si="5"/>
        <v>45.84375</v>
      </c>
      <c r="EK10" s="20">
        <f t="shared" si="9"/>
        <v>489</v>
      </c>
      <c r="EL10" s="20">
        <f t="shared" si="10"/>
        <v>96</v>
      </c>
      <c r="EM10" s="20">
        <f t="shared" si="11"/>
        <v>32</v>
      </c>
      <c r="EN10" s="20">
        <f t="shared" si="6"/>
        <v>3</v>
      </c>
      <c r="EO10" s="20">
        <f t="shared" si="7"/>
        <v>3</v>
      </c>
      <c r="EP10" s="18">
        <f t="shared" si="12"/>
        <v>1</v>
      </c>
    </row>
    <row r="11" spans="1:146" x14ac:dyDescent="0.2">
      <c r="A11" s="37" t="s">
        <v>235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0</v>
      </c>
      <c r="Z42" s="5">
        <v>0</v>
      </c>
      <c r="AF42" s="5">
        <v>1</v>
      </c>
      <c r="AL42" s="5">
        <v>0</v>
      </c>
      <c r="AR42" s="5">
        <v>1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B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4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2004</v>
      </c>
      <c r="EI3" s="18">
        <f t="shared" ref="EI3:EI14" si="4">SUM(E3+K3+Q3+W3+AC3+AI3+AO3+AU3+BA3+BG3+BM3+BS3+BY3+CE3+CK3+CQ3+CW3+DC3+DI3+DO3+DU3+EA3)</f>
        <v>81</v>
      </c>
      <c r="EJ3" s="19">
        <f t="shared" ref="EJ3:EJ14" si="5">IF(EH3=0,0,(SUM(EH3/EI3)*3))</f>
        <v>74.222222222222229</v>
      </c>
      <c r="EK3" s="20">
        <f>IF(EF3=0,0,(SUM(EH3/EF3)))</f>
        <v>501</v>
      </c>
      <c r="EL3" s="20">
        <f>IF(ED3=0,0,SUM(EI3/ED3))</f>
        <v>40.5</v>
      </c>
      <c r="EM3" s="20">
        <f>IF(EF3=0,0,SUM(EI3/EF3))</f>
        <v>20.25</v>
      </c>
      <c r="EN3" s="20">
        <f t="shared" ref="EN3:EN14" si="6">SUM(F3+L3+R3+X3+AD3+AJ3+AP3+AV3+BB3+BH3+BN3+BT3+BZ3+CF3+CL3+CR3+CX3+DD3+DJ3+DP3+DV3+EB3)</f>
        <v>10</v>
      </c>
      <c r="EO3" s="20">
        <f t="shared" ref="EO3:EO14" si="7">IF(ED3=0,0,(SUM(EN3/ED3)))</f>
        <v>5</v>
      </c>
      <c r="EP3" s="18">
        <f>SUM(G3+M3+S3+Y3+AE3+AK3+AQ3+AW3+BC3+BI3+BO3+BU3+CA3+CG3+CM3+CS3+CY3+DE3+DK3+DQ3+DW3+EC3)</f>
        <v>0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2</v>
      </c>
      <c r="EF4" s="18">
        <f t="shared" si="1"/>
        <v>5</v>
      </c>
      <c r="EG4" s="18">
        <f t="shared" si="2"/>
        <v>4</v>
      </c>
      <c r="EH4" s="18">
        <f t="shared" si="3"/>
        <v>2465</v>
      </c>
      <c r="EI4" s="18">
        <f t="shared" si="4"/>
        <v>140</v>
      </c>
      <c r="EJ4" s="19">
        <f t="shared" si="5"/>
        <v>52.821428571428569</v>
      </c>
      <c r="EK4" s="20">
        <f t="shared" ref="EK4:EK14" si="9">IF(EF4=0,0,(SUM(EH4/EF4)))</f>
        <v>493</v>
      </c>
      <c r="EL4" s="20">
        <f t="shared" ref="EL4:EL14" si="10">IF(ED4=0,0,SUM(EI4/ED4))</f>
        <v>70</v>
      </c>
      <c r="EM4" s="20">
        <f t="shared" ref="EM4:EM14" si="11">IF(EF4=0,0,SUM(EI4/EF4))</f>
        <v>28</v>
      </c>
      <c r="EN4" s="20">
        <f t="shared" si="6"/>
        <v>7</v>
      </c>
      <c r="EO4" s="20">
        <f t="shared" si="7"/>
        <v>3.5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198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972</v>
      </c>
      <c r="EI5" s="18">
        <f t="shared" si="4"/>
        <v>69</v>
      </c>
      <c r="EJ5" s="19">
        <f t="shared" si="5"/>
        <v>42.260869565217391</v>
      </c>
      <c r="EK5" s="20">
        <f t="shared" si="9"/>
        <v>486</v>
      </c>
      <c r="EL5" s="20">
        <f t="shared" si="10"/>
        <v>69</v>
      </c>
      <c r="EM5" s="20">
        <f t="shared" si="11"/>
        <v>34.5</v>
      </c>
      <c r="EN5" s="20">
        <f t="shared" si="6"/>
        <v>1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0</v>
      </c>
      <c r="EF6" s="18">
        <f t="shared" si="1"/>
        <v>4</v>
      </c>
      <c r="EG6" s="18">
        <f t="shared" si="2"/>
        <v>0</v>
      </c>
      <c r="EH6" s="18">
        <f t="shared" si="3"/>
        <v>1938</v>
      </c>
      <c r="EI6" s="18">
        <f t="shared" si="4"/>
        <v>133</v>
      </c>
      <c r="EJ6" s="19">
        <f t="shared" si="5"/>
        <v>43.714285714285715</v>
      </c>
      <c r="EK6" s="20">
        <f t="shared" si="9"/>
        <v>484.5</v>
      </c>
      <c r="EL6" s="20">
        <f t="shared" si="10"/>
        <v>66.5</v>
      </c>
      <c r="EM6" s="20">
        <f t="shared" si="11"/>
        <v>33.25</v>
      </c>
      <c r="EN6" s="20">
        <f t="shared" si="6"/>
        <v>3</v>
      </c>
      <c r="EO6" s="20">
        <f t="shared" si="7"/>
        <v>1.5</v>
      </c>
      <c r="EP6" s="18">
        <f t="shared" si="12"/>
        <v>0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2</v>
      </c>
      <c r="EF7" s="18">
        <f t="shared" si="1"/>
        <v>6</v>
      </c>
      <c r="EG7" s="18">
        <f t="shared" si="2"/>
        <v>4</v>
      </c>
      <c r="EH7" s="18">
        <f t="shared" si="3"/>
        <v>2896</v>
      </c>
      <c r="EI7" s="18">
        <f t="shared" si="4"/>
        <v>217</v>
      </c>
      <c r="EJ7" s="19">
        <f t="shared" si="5"/>
        <v>40.036866359447004</v>
      </c>
      <c r="EK7" s="20">
        <f t="shared" si="9"/>
        <v>482.66666666666669</v>
      </c>
      <c r="EL7" s="20">
        <f t="shared" si="10"/>
        <v>108.5</v>
      </c>
      <c r="EM7" s="20">
        <f t="shared" si="11"/>
        <v>36.166666666666664</v>
      </c>
      <c r="EN7" s="20">
        <f t="shared" si="6"/>
        <v>2</v>
      </c>
      <c r="EO7" s="20">
        <f t="shared" si="7"/>
        <v>1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1</v>
      </c>
      <c r="EF8" s="18">
        <f t="shared" si="1"/>
        <v>4</v>
      </c>
      <c r="EG8" s="18">
        <f t="shared" si="2"/>
        <v>2</v>
      </c>
      <c r="EH8" s="18">
        <f t="shared" si="3"/>
        <v>1862</v>
      </c>
      <c r="EI8" s="18">
        <f t="shared" si="4"/>
        <v>111</v>
      </c>
      <c r="EJ8" s="19">
        <f t="shared" si="5"/>
        <v>50.324324324324323</v>
      </c>
      <c r="EK8" s="20">
        <f t="shared" si="9"/>
        <v>465.5</v>
      </c>
      <c r="EL8" s="20">
        <f t="shared" si="10"/>
        <v>55.5</v>
      </c>
      <c r="EM8" s="20">
        <f t="shared" si="11"/>
        <v>27.75</v>
      </c>
      <c r="EN8" s="20">
        <f t="shared" si="6"/>
        <v>5</v>
      </c>
      <c r="EO8" s="20">
        <f t="shared" si="7"/>
        <v>2.5</v>
      </c>
      <c r="EP8" s="18">
        <f t="shared" si="12"/>
        <v>0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1</v>
      </c>
      <c r="EF9" s="18">
        <f t="shared" si="1"/>
        <v>3</v>
      </c>
      <c r="EG9" s="18">
        <f t="shared" si="2"/>
        <v>2</v>
      </c>
      <c r="EH9" s="18">
        <f t="shared" si="3"/>
        <v>1493</v>
      </c>
      <c r="EI9" s="18">
        <f t="shared" si="4"/>
        <v>77</v>
      </c>
      <c r="EJ9" s="19">
        <f t="shared" si="5"/>
        <v>58.168831168831169</v>
      </c>
      <c r="EK9" s="20">
        <f t="shared" si="9"/>
        <v>497.66666666666669</v>
      </c>
      <c r="EL9" s="20">
        <f t="shared" si="10"/>
        <v>77</v>
      </c>
      <c r="EM9" s="20">
        <f t="shared" si="11"/>
        <v>25.666666666666668</v>
      </c>
      <c r="EN9" s="20">
        <f t="shared" si="6"/>
        <v>4</v>
      </c>
      <c r="EO9" s="20">
        <f t="shared" si="7"/>
        <v>4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T42" s="5">
        <v>3</v>
      </c>
      <c r="Z42" s="5">
        <v>3</v>
      </c>
      <c r="AF42" s="5">
        <v>1</v>
      </c>
      <c r="AL42" s="5">
        <v>1</v>
      </c>
      <c r="AR42" s="5">
        <v>0</v>
      </c>
      <c r="AX42" s="5">
        <v>2</v>
      </c>
      <c r="BD42" s="5">
        <v>0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4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1864</v>
      </c>
      <c r="EI3" s="18">
        <f t="shared" ref="EI3:EI14" si="4">SUM(E3+K3+Q3+W3+AC3+AI3+AO3+AU3+BA3+BG3+BM3+BS3+BY3+CE3+CK3+CQ3+CW3+DC3+DI3+DO3+DU3+EA3)</f>
        <v>125</v>
      </c>
      <c r="EJ3" s="19">
        <f t="shared" ref="EJ3:EJ14" si="5">IF(EH3=0,0,(SUM(EH3/EI3)*3))</f>
        <v>44.736000000000004</v>
      </c>
      <c r="EK3" s="20">
        <f>IF(EF3=0,0,(SUM(EH3/EF3)))</f>
        <v>466</v>
      </c>
      <c r="EL3" s="20">
        <f>IF(ED3=0,0,SUM(EI3/ED3))</f>
        <v>62.5</v>
      </c>
      <c r="EM3" s="20">
        <f>IF(EF3=0,0,SUM(EI3/EF3))</f>
        <v>31.25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1</v>
      </c>
      <c r="EF4" s="18">
        <f t="shared" si="1"/>
        <v>5</v>
      </c>
      <c r="EG4" s="18">
        <f t="shared" si="2"/>
        <v>2</v>
      </c>
      <c r="EH4" s="18">
        <f t="shared" si="3"/>
        <v>2184</v>
      </c>
      <c r="EI4" s="18">
        <f t="shared" si="4"/>
        <v>164</v>
      </c>
      <c r="EJ4" s="19">
        <f t="shared" si="5"/>
        <v>39.951219512195124</v>
      </c>
      <c r="EK4" s="20">
        <f t="shared" ref="EK4:EK14" si="9">IF(EF4=0,0,(SUM(EH4/EF4)))</f>
        <v>436.8</v>
      </c>
      <c r="EL4" s="20">
        <f t="shared" ref="EL4:EL14" si="10">IF(ED4=0,0,SUM(EI4/ED4))</f>
        <v>82</v>
      </c>
      <c r="EM4" s="20">
        <f t="shared" ref="EM4:EM14" si="11">IF(EF4=0,0,SUM(EI4/EF4))</f>
        <v>32.799999999999997</v>
      </c>
      <c r="EN4" s="20">
        <f t="shared" si="6"/>
        <v>2</v>
      </c>
      <c r="EO4" s="20">
        <f t="shared" si="7"/>
        <v>1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0</v>
      </c>
      <c r="EF5" s="18">
        <f t="shared" si="1"/>
        <v>5</v>
      </c>
      <c r="EG5" s="18">
        <f t="shared" si="2"/>
        <v>1</v>
      </c>
      <c r="EH5" s="18">
        <f t="shared" si="3"/>
        <v>2226</v>
      </c>
      <c r="EI5" s="18">
        <f t="shared" si="4"/>
        <v>170</v>
      </c>
      <c r="EJ5" s="19">
        <f t="shared" si="5"/>
        <v>39.28235294117647</v>
      </c>
      <c r="EK5" s="20">
        <f t="shared" si="9"/>
        <v>445.2</v>
      </c>
      <c r="EL5" s="20">
        <f t="shared" si="10"/>
        <v>85</v>
      </c>
      <c r="EM5" s="20">
        <f t="shared" si="11"/>
        <v>34</v>
      </c>
      <c r="EN5" s="20">
        <f t="shared" si="6"/>
        <v>2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239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2</v>
      </c>
      <c r="EF6" s="18">
        <f t="shared" si="1"/>
        <v>5</v>
      </c>
      <c r="EG6" s="18">
        <f t="shared" si="2"/>
        <v>4</v>
      </c>
      <c r="EH6" s="18">
        <f t="shared" si="3"/>
        <v>2485</v>
      </c>
      <c r="EI6" s="18">
        <f t="shared" si="4"/>
        <v>132</v>
      </c>
      <c r="EJ6" s="19">
        <f t="shared" si="5"/>
        <v>56.47727272727272</v>
      </c>
      <c r="EK6" s="20">
        <f t="shared" si="9"/>
        <v>497</v>
      </c>
      <c r="EL6" s="20">
        <f t="shared" si="10"/>
        <v>66</v>
      </c>
      <c r="EM6" s="20">
        <f t="shared" si="11"/>
        <v>26.4</v>
      </c>
      <c r="EN6" s="20">
        <f t="shared" si="6"/>
        <v>5</v>
      </c>
      <c r="EO6" s="20">
        <f t="shared" si="7"/>
        <v>2.5</v>
      </c>
      <c r="EP6" s="18">
        <f t="shared" si="12"/>
        <v>1</v>
      </c>
    </row>
    <row r="7" spans="1:146" x14ac:dyDescent="0.2">
      <c r="A7" s="27" t="s">
        <v>240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721</v>
      </c>
      <c r="EI7" s="18">
        <f t="shared" si="4"/>
        <v>54</v>
      </c>
      <c r="EJ7" s="19">
        <f t="shared" si="5"/>
        <v>40.055555555555557</v>
      </c>
      <c r="EK7" s="20">
        <f t="shared" si="9"/>
        <v>360.5</v>
      </c>
      <c r="EL7" s="20">
        <f t="shared" si="10"/>
        <v>54</v>
      </c>
      <c r="EM7" s="20">
        <f t="shared" si="11"/>
        <v>27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 t="s">
        <v>241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0</v>
      </c>
      <c r="EF8" s="18">
        <f t="shared" si="1"/>
        <v>4</v>
      </c>
      <c r="EG8" s="18">
        <f t="shared" si="2"/>
        <v>0</v>
      </c>
      <c r="EH8" s="18">
        <f t="shared" si="3"/>
        <v>1371</v>
      </c>
      <c r="EI8" s="18">
        <f t="shared" si="4"/>
        <v>108</v>
      </c>
      <c r="EJ8" s="19">
        <f t="shared" si="5"/>
        <v>38.083333333333336</v>
      </c>
      <c r="EK8" s="20">
        <f t="shared" si="9"/>
        <v>342.75</v>
      </c>
      <c r="EL8" s="20">
        <f t="shared" si="10"/>
        <v>54</v>
      </c>
      <c r="EM8" s="20">
        <f t="shared" si="11"/>
        <v>27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242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3</v>
      </c>
      <c r="Z42" s="5">
        <v>3</v>
      </c>
      <c r="AF42" s="5">
        <v>2</v>
      </c>
      <c r="AL42" s="5">
        <v>1</v>
      </c>
      <c r="AR42" s="5">
        <v>2</v>
      </c>
      <c r="AX42" s="5">
        <v>2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1" activePane="topRight" state="frozen"/>
      <selection pane="topRight" activeCell="K46" sqref="K4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1</v>
      </c>
      <c r="EH3" s="18">
        <f t="shared" ref="EH3:EH14" si="3">SUM(B3+H3+N3+T3+Z3+AF3+AL3+AR3+AX3+BD3+BJ3+BP3+BV3+CB3+CH3+CN3+CT3+CZ3+DF3+DL3+DR3+DX3)</f>
        <v>2290</v>
      </c>
      <c r="EI3" s="18">
        <f t="shared" ref="EI3:EI14" si="4">SUM(E3+K3+Q3+W3+AC3+AI3+AO3+AU3+BA3+BG3+BM3+BS3+BY3+CE3+CK3+CQ3+CW3+DC3+DI3+DO3+DU3+EA3)</f>
        <v>168</v>
      </c>
      <c r="EJ3" s="19">
        <f t="shared" ref="EJ3:EJ14" si="5">IF(EH3=0,0,(SUM(EH3/EI3)*3))</f>
        <v>40.892857142857146</v>
      </c>
      <c r="EK3" s="20">
        <f>IF(EF3=0,0,(SUM(EH3/EF3)))</f>
        <v>458</v>
      </c>
      <c r="EL3" s="20">
        <f>IF(ED3=0,0,SUM(EI3/ED3))</f>
        <v>84</v>
      </c>
      <c r="EM3" s="20">
        <f>IF(EF3=0,0,SUM(EI3/EF3))</f>
        <v>33.6</v>
      </c>
      <c r="EN3" s="20">
        <f t="shared" ref="EN3:EN14" si="6">SUM(F3+L3+R3+X3+AD3+AJ3+AP3+AV3+BB3+BH3+BN3+BT3+BZ3+CF3+CL3+CR3+CX3+DD3+DJ3+DP3+DV3+EB3)</f>
        <v>6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0</v>
      </c>
      <c r="EF4" s="18">
        <f t="shared" si="1"/>
        <v>5</v>
      </c>
      <c r="EG4" s="18">
        <f t="shared" si="2"/>
        <v>1</v>
      </c>
      <c r="EH4" s="18">
        <f t="shared" si="3"/>
        <v>2309</v>
      </c>
      <c r="EI4" s="18">
        <f t="shared" si="4"/>
        <v>131</v>
      </c>
      <c r="EJ4" s="19">
        <f t="shared" si="5"/>
        <v>52.877862595419856</v>
      </c>
      <c r="EK4" s="20">
        <f t="shared" ref="EK4:EK14" si="9">IF(EF4=0,0,(SUM(EH4/EF4)))</f>
        <v>461.8</v>
      </c>
      <c r="EL4" s="20">
        <f t="shared" ref="EL4:EL14" si="10">IF(ED4=0,0,SUM(EI4/ED4))</f>
        <v>65.5</v>
      </c>
      <c r="EM4" s="20">
        <f t="shared" ref="EM4:EM14" si="11">IF(EF4=0,0,SUM(EI4/EF4))</f>
        <v>26.2</v>
      </c>
      <c r="EN4" s="20">
        <f t="shared" si="6"/>
        <v>7</v>
      </c>
      <c r="EO4" s="20">
        <f t="shared" si="7"/>
        <v>3.5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1</v>
      </c>
      <c r="EF5" s="18">
        <f t="shared" si="1"/>
        <v>4</v>
      </c>
      <c r="EG5" s="18">
        <f t="shared" si="2"/>
        <v>2</v>
      </c>
      <c r="EH5" s="18">
        <f t="shared" si="3"/>
        <v>1716</v>
      </c>
      <c r="EI5" s="18">
        <f t="shared" si="4"/>
        <v>141</v>
      </c>
      <c r="EJ5" s="19">
        <f t="shared" si="5"/>
        <v>36.51063829787234</v>
      </c>
      <c r="EK5" s="20">
        <f t="shared" si="9"/>
        <v>429</v>
      </c>
      <c r="EL5" s="20">
        <f t="shared" si="10"/>
        <v>70.5</v>
      </c>
      <c r="EM5" s="20">
        <f t="shared" si="11"/>
        <v>35.25</v>
      </c>
      <c r="EN5" s="20">
        <f t="shared" si="6"/>
        <v>2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206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1</v>
      </c>
      <c r="EF7" s="18">
        <f t="shared" si="1"/>
        <v>5</v>
      </c>
      <c r="EG7" s="18">
        <f t="shared" si="2"/>
        <v>3</v>
      </c>
      <c r="EH7" s="18">
        <f t="shared" si="3"/>
        <v>2483</v>
      </c>
      <c r="EI7" s="18">
        <f t="shared" si="4"/>
        <v>149</v>
      </c>
      <c r="EJ7" s="19">
        <f t="shared" si="5"/>
        <v>49.993288590604024</v>
      </c>
      <c r="EK7" s="20">
        <f t="shared" si="9"/>
        <v>496.6</v>
      </c>
      <c r="EL7" s="20">
        <f t="shared" si="10"/>
        <v>74.5</v>
      </c>
      <c r="EM7" s="20">
        <f t="shared" si="11"/>
        <v>29.8</v>
      </c>
      <c r="EN7" s="20">
        <f t="shared" si="6"/>
        <v>9</v>
      </c>
      <c r="EO7" s="20">
        <f t="shared" si="7"/>
        <v>4.5</v>
      </c>
      <c r="EP7" s="18">
        <f t="shared" si="12"/>
        <v>0</v>
      </c>
    </row>
    <row r="8" spans="1:146" x14ac:dyDescent="0.2">
      <c r="A8" s="27" t="s">
        <v>207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1</v>
      </c>
      <c r="EF8" s="18">
        <f t="shared" si="1"/>
        <v>4</v>
      </c>
      <c r="EG8" s="18">
        <f t="shared" si="2"/>
        <v>2</v>
      </c>
      <c r="EH8" s="18">
        <f t="shared" si="3"/>
        <v>1811</v>
      </c>
      <c r="EI8" s="18">
        <f t="shared" si="4"/>
        <v>131</v>
      </c>
      <c r="EJ8" s="19">
        <f t="shared" si="5"/>
        <v>41.473282442748094</v>
      </c>
      <c r="EK8" s="20">
        <f t="shared" si="9"/>
        <v>452.75</v>
      </c>
      <c r="EL8" s="20">
        <f t="shared" si="10"/>
        <v>65.5</v>
      </c>
      <c r="EM8" s="20">
        <f t="shared" si="11"/>
        <v>32.75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3</v>
      </c>
      <c r="EG10" s="18">
        <f t="shared" si="2"/>
        <v>1</v>
      </c>
      <c r="EH10" s="18">
        <f t="shared" si="3"/>
        <v>1454</v>
      </c>
      <c r="EI10" s="18">
        <f t="shared" si="4"/>
        <v>100</v>
      </c>
      <c r="EJ10" s="19">
        <f t="shared" si="5"/>
        <v>43.62</v>
      </c>
      <c r="EK10" s="20">
        <f t="shared" si="9"/>
        <v>484.66666666666669</v>
      </c>
      <c r="EL10" s="20">
        <f t="shared" si="10"/>
        <v>100</v>
      </c>
      <c r="EM10" s="20">
        <f t="shared" si="11"/>
        <v>33.333333333333336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3</v>
      </c>
      <c r="T42" s="5">
        <v>2</v>
      </c>
      <c r="Z42" s="5">
        <v>3</v>
      </c>
      <c r="AL42" s="5">
        <v>3</v>
      </c>
      <c r="AR42" s="5">
        <v>2</v>
      </c>
      <c r="AX42" s="5">
        <v>1</v>
      </c>
      <c r="BD42" s="5">
        <v>3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B1" activePane="topRight" state="frozen"/>
      <selection pane="topRight" activeCell="CL3" sqref="CL3:CY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191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2350</v>
      </c>
      <c r="EI3" s="18">
        <f t="shared" ref="EI3:EI14" si="4">SUM(E3+K3+Q3+W3+AC3+AI3+AO3+AU3+BA3+BG3+BM3+BS3+BY3+CE3+CK3+CQ3+CW3+DC3+DI3+DO3+DU3+EA3)</f>
        <v>154</v>
      </c>
      <c r="EJ3" s="19">
        <f t="shared" ref="EJ3:EJ14" si="5">IF(EH3=0,0,(SUM(EH3/EI3)*3))</f>
        <v>45.779220779220779</v>
      </c>
      <c r="EK3" s="20">
        <f>IF(EF3=0,0,(SUM(EH3/EF3)))</f>
        <v>470</v>
      </c>
      <c r="EL3" s="20">
        <f>IF(ED3=0,0,SUM(EI3/ED3))</f>
        <v>77</v>
      </c>
      <c r="EM3" s="20">
        <f>IF(EF3=0,0,SUM(EI3/EF3))</f>
        <v>30.8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1.5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2</v>
      </c>
      <c r="EF4" s="18">
        <f t="shared" si="1"/>
        <v>5</v>
      </c>
      <c r="EG4" s="18">
        <f t="shared" si="2"/>
        <v>4</v>
      </c>
      <c r="EH4" s="18">
        <f t="shared" si="3"/>
        <v>2501</v>
      </c>
      <c r="EI4" s="18">
        <f t="shared" si="4"/>
        <v>202</v>
      </c>
      <c r="EJ4" s="19">
        <f t="shared" si="5"/>
        <v>37.143564356435647</v>
      </c>
      <c r="EK4" s="20">
        <f t="shared" ref="EK4:EK14" si="9">IF(EF4=0,0,(SUM(EH4/EF4)))</f>
        <v>500.2</v>
      </c>
      <c r="EL4" s="20">
        <f t="shared" ref="EL4:EL14" si="10">IF(ED4=0,0,SUM(EI4/ED4))</f>
        <v>101</v>
      </c>
      <c r="EM4" s="20">
        <f t="shared" ref="EM4:EM14" si="11">IF(EF4=0,0,SUM(EI4/EF4))</f>
        <v>40.4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1</v>
      </c>
      <c r="EF5" s="18">
        <f t="shared" si="1"/>
        <v>4</v>
      </c>
      <c r="EG5" s="18">
        <f t="shared" si="2"/>
        <v>2</v>
      </c>
      <c r="EH5" s="18">
        <f t="shared" si="3"/>
        <v>1817</v>
      </c>
      <c r="EI5" s="18">
        <f t="shared" si="4"/>
        <v>147</v>
      </c>
      <c r="EJ5" s="19">
        <f t="shared" si="5"/>
        <v>37.08163265306122</v>
      </c>
      <c r="EK5" s="20">
        <f t="shared" si="9"/>
        <v>454.25</v>
      </c>
      <c r="EL5" s="20">
        <f t="shared" si="10"/>
        <v>73.5</v>
      </c>
      <c r="EM5" s="20">
        <f t="shared" si="11"/>
        <v>36.75</v>
      </c>
      <c r="EN5" s="20">
        <f t="shared" si="6"/>
        <v>2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203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192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2</v>
      </c>
      <c r="EF7" s="18">
        <f t="shared" si="1"/>
        <v>4</v>
      </c>
      <c r="EG7" s="18">
        <f t="shared" si="2"/>
        <v>4</v>
      </c>
      <c r="EH7" s="18">
        <f t="shared" si="3"/>
        <v>2004</v>
      </c>
      <c r="EI7" s="18">
        <f t="shared" si="4"/>
        <v>128</v>
      </c>
      <c r="EJ7" s="19">
        <f t="shared" si="5"/>
        <v>46.96875</v>
      </c>
      <c r="EK7" s="20">
        <f t="shared" si="9"/>
        <v>501</v>
      </c>
      <c r="EL7" s="20">
        <f t="shared" si="10"/>
        <v>64</v>
      </c>
      <c r="EM7" s="20">
        <f t="shared" si="11"/>
        <v>32</v>
      </c>
      <c r="EN7" s="20">
        <f t="shared" si="6"/>
        <v>5</v>
      </c>
      <c r="EO7" s="20">
        <f t="shared" si="7"/>
        <v>2.5</v>
      </c>
      <c r="EP7" s="18">
        <f t="shared" si="12"/>
        <v>1</v>
      </c>
    </row>
    <row r="8" spans="1:146" x14ac:dyDescent="0.2">
      <c r="A8" s="27" t="s">
        <v>204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205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243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3</v>
      </c>
      <c r="EG10" s="18">
        <f t="shared" si="2"/>
        <v>1</v>
      </c>
      <c r="EH10" s="18">
        <f t="shared" si="3"/>
        <v>1487</v>
      </c>
      <c r="EI10" s="18">
        <f t="shared" si="4"/>
        <v>119</v>
      </c>
      <c r="EJ10" s="19">
        <f t="shared" si="5"/>
        <v>37.487394957983192</v>
      </c>
      <c r="EK10" s="20">
        <f t="shared" si="9"/>
        <v>495.66666666666669</v>
      </c>
      <c r="EL10" s="20">
        <f t="shared" si="10"/>
        <v>119</v>
      </c>
      <c r="EM10" s="20">
        <f t="shared" si="11"/>
        <v>39.666666666666664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Z42" s="5">
        <v>3</v>
      </c>
      <c r="AF42" s="5">
        <v>2</v>
      </c>
      <c r="AL42" s="5">
        <v>2</v>
      </c>
      <c r="AR42" s="5">
        <v>3</v>
      </c>
      <c r="AX42" s="5">
        <v>3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J56" sqref="J5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201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227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0</v>
      </c>
      <c r="EF4" s="18">
        <f t="shared" si="1"/>
        <v>2</v>
      </c>
      <c r="EG4" s="18">
        <f t="shared" si="2"/>
        <v>0</v>
      </c>
      <c r="EH4" s="18">
        <f t="shared" si="3"/>
        <v>914</v>
      </c>
      <c r="EI4" s="18">
        <f t="shared" si="4"/>
        <v>54</v>
      </c>
      <c r="EJ4" s="19">
        <f t="shared" si="5"/>
        <v>50.777777777777786</v>
      </c>
      <c r="EK4" s="20">
        <f t="shared" ref="EK4:EK14" si="9">IF(EF4=0,0,(SUM(EH4/EF4)))</f>
        <v>457</v>
      </c>
      <c r="EL4" s="20">
        <f t="shared" ref="EL4:EL14" si="10">IF(ED4=0,0,SUM(EI4/ED4))</f>
        <v>54</v>
      </c>
      <c r="EM4" s="20">
        <f t="shared" ref="EM4:EM14" si="11">IF(EF4=0,0,SUM(EI4/EF4))</f>
        <v>27</v>
      </c>
      <c r="EN4" s="20">
        <f t="shared" si="6"/>
        <v>2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922</v>
      </c>
      <c r="EI5" s="18">
        <f t="shared" si="4"/>
        <v>48</v>
      </c>
      <c r="EJ5" s="19">
        <f t="shared" si="5"/>
        <v>57.625</v>
      </c>
      <c r="EK5" s="20">
        <f t="shared" si="9"/>
        <v>461</v>
      </c>
      <c r="EL5" s="20">
        <f t="shared" si="10"/>
        <v>48</v>
      </c>
      <c r="EM5" s="20">
        <f t="shared" si="11"/>
        <v>24</v>
      </c>
      <c r="EN5" s="20">
        <f t="shared" si="6"/>
        <v>3</v>
      </c>
      <c r="EO5" s="20">
        <f t="shared" si="7"/>
        <v>3</v>
      </c>
      <c r="EP5" s="18">
        <f t="shared" si="12"/>
        <v>0</v>
      </c>
    </row>
    <row r="6" spans="1:146" x14ac:dyDescent="0.2">
      <c r="A6" s="37" t="s">
        <v>228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58</v>
      </c>
      <c r="EJ6" s="19">
        <f t="shared" si="5"/>
        <v>51.827586206896548</v>
      </c>
      <c r="EK6" s="20">
        <f t="shared" si="9"/>
        <v>501</v>
      </c>
      <c r="EL6" s="20">
        <f t="shared" si="10"/>
        <v>58</v>
      </c>
      <c r="EM6" s="20">
        <f t="shared" si="11"/>
        <v>29</v>
      </c>
      <c r="EN6" s="20">
        <f t="shared" si="6"/>
        <v>2</v>
      </c>
      <c r="EO6" s="20">
        <f t="shared" si="7"/>
        <v>2</v>
      </c>
      <c r="EP6" s="18">
        <f t="shared" si="12"/>
        <v>0</v>
      </c>
    </row>
    <row r="7" spans="1:146" x14ac:dyDescent="0.2">
      <c r="A7" s="27" t="s">
        <v>229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932</v>
      </c>
      <c r="EI7" s="18">
        <f t="shared" si="4"/>
        <v>54</v>
      </c>
      <c r="EJ7" s="19">
        <f t="shared" si="5"/>
        <v>51.777777777777779</v>
      </c>
      <c r="EK7" s="20">
        <f t="shared" si="9"/>
        <v>466</v>
      </c>
      <c r="EL7" s="20">
        <f t="shared" si="10"/>
        <v>54</v>
      </c>
      <c r="EM7" s="20">
        <f t="shared" si="11"/>
        <v>27</v>
      </c>
      <c r="EN7" s="20">
        <f t="shared" si="6"/>
        <v>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189</v>
      </c>
      <c r="B8" s="28">
        <v>1002</v>
      </c>
      <c r="C8" s="29">
        <v>2</v>
      </c>
      <c r="D8" s="29">
        <v>2</v>
      </c>
      <c r="E8" s="29">
        <v>48</v>
      </c>
      <c r="F8" s="29">
        <v>3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1</v>
      </c>
      <c r="EF8" s="18">
        <f t="shared" si="1"/>
        <v>2</v>
      </c>
      <c r="EG8" s="18">
        <f t="shared" si="2"/>
        <v>2</v>
      </c>
      <c r="EH8" s="18">
        <f t="shared" si="3"/>
        <v>1002</v>
      </c>
      <c r="EI8" s="18">
        <f t="shared" si="4"/>
        <v>48</v>
      </c>
      <c r="EJ8" s="19">
        <f t="shared" si="5"/>
        <v>62.625</v>
      </c>
      <c r="EK8" s="20">
        <f t="shared" si="9"/>
        <v>501</v>
      </c>
      <c r="EL8" s="20">
        <f t="shared" si="10"/>
        <v>48</v>
      </c>
      <c r="EM8" s="20">
        <f t="shared" si="11"/>
        <v>24</v>
      </c>
      <c r="EN8" s="20">
        <f t="shared" si="6"/>
        <v>3</v>
      </c>
      <c r="EO8" s="20">
        <f t="shared" si="7"/>
        <v>3</v>
      </c>
      <c r="EP8" s="18">
        <f t="shared" si="12"/>
        <v>0</v>
      </c>
    </row>
    <row r="9" spans="1:146" x14ac:dyDescent="0.2">
      <c r="A9" s="37" t="s">
        <v>230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231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0</v>
      </c>
      <c r="T42" s="5">
        <v>1</v>
      </c>
      <c r="Z42" s="5">
        <v>0</v>
      </c>
      <c r="AF42" s="5">
        <v>2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39" t="s">
        <v>22</v>
      </c>
      <c r="C1" s="139"/>
      <c r="D1" s="139"/>
      <c r="E1" s="139"/>
      <c r="F1" s="139"/>
      <c r="G1" s="139"/>
      <c r="H1" s="139" t="s">
        <v>23</v>
      </c>
      <c r="I1" s="139"/>
      <c r="J1" s="139"/>
      <c r="K1" s="139"/>
      <c r="L1" s="139"/>
      <c r="M1" s="139"/>
      <c r="N1" s="139" t="s">
        <v>24</v>
      </c>
      <c r="O1" s="139"/>
      <c r="P1" s="139"/>
      <c r="Q1" s="139"/>
      <c r="R1" s="139"/>
      <c r="S1" s="139"/>
      <c r="T1" s="139" t="s">
        <v>25</v>
      </c>
      <c r="U1" s="139"/>
      <c r="V1" s="139"/>
      <c r="W1" s="139"/>
      <c r="X1" s="139"/>
      <c r="Y1" s="139"/>
      <c r="Z1" s="139" t="s">
        <v>26</v>
      </c>
      <c r="AA1" s="139"/>
      <c r="AB1" s="139"/>
      <c r="AC1" s="139"/>
      <c r="AD1" s="139"/>
      <c r="AE1" s="139"/>
      <c r="AF1" s="139" t="s">
        <v>27</v>
      </c>
      <c r="AG1" s="139"/>
      <c r="AH1" s="139"/>
      <c r="AI1" s="139"/>
      <c r="AJ1" s="139"/>
      <c r="AK1" s="139"/>
      <c r="AL1" s="139" t="s">
        <v>28</v>
      </c>
      <c r="AM1" s="139"/>
      <c r="AN1" s="139"/>
      <c r="AO1" s="139"/>
      <c r="AP1" s="139"/>
      <c r="AQ1" s="139"/>
      <c r="AR1" s="139" t="s">
        <v>29</v>
      </c>
      <c r="AS1" s="139"/>
      <c r="AT1" s="139"/>
      <c r="AU1" s="139"/>
      <c r="AV1" s="139"/>
      <c r="AW1" s="139"/>
      <c r="AX1" s="139" t="s">
        <v>30</v>
      </c>
      <c r="AY1" s="139"/>
      <c r="AZ1" s="139"/>
      <c r="BA1" s="139"/>
      <c r="BB1" s="139"/>
      <c r="BC1" s="139"/>
      <c r="BD1" s="139" t="s">
        <v>31</v>
      </c>
      <c r="BE1" s="139"/>
      <c r="BF1" s="139"/>
      <c r="BG1" s="139"/>
      <c r="BH1" s="139"/>
      <c r="BI1" s="139"/>
      <c r="BJ1" s="139" t="s">
        <v>32</v>
      </c>
      <c r="BK1" s="139"/>
      <c r="BL1" s="139"/>
      <c r="BM1" s="139"/>
      <c r="BN1" s="139"/>
      <c r="BO1" s="139"/>
      <c r="BP1" s="139" t="s">
        <v>33</v>
      </c>
      <c r="BQ1" s="139"/>
      <c r="BR1" s="139"/>
      <c r="BS1" s="139"/>
      <c r="BT1" s="139"/>
      <c r="BU1" s="139"/>
      <c r="BV1" s="139" t="s">
        <v>34</v>
      </c>
      <c r="BW1" s="139"/>
      <c r="BX1" s="139"/>
      <c r="BY1" s="139"/>
      <c r="BZ1" s="139"/>
      <c r="CA1" s="139"/>
      <c r="CB1" s="139" t="s">
        <v>35</v>
      </c>
      <c r="CC1" s="139"/>
      <c r="CD1" s="139"/>
      <c r="CE1" s="139"/>
      <c r="CF1" s="139"/>
      <c r="CG1" s="139"/>
      <c r="CH1" s="139" t="s">
        <v>36</v>
      </c>
      <c r="CI1" s="139"/>
      <c r="CJ1" s="139"/>
      <c r="CK1" s="139"/>
      <c r="CL1" s="139"/>
      <c r="CM1" s="139"/>
      <c r="CN1" s="139" t="s">
        <v>37</v>
      </c>
      <c r="CO1" s="139"/>
      <c r="CP1" s="139"/>
      <c r="CQ1" s="139"/>
      <c r="CR1" s="139"/>
      <c r="CS1" s="139"/>
      <c r="CT1" s="139" t="s">
        <v>38</v>
      </c>
      <c r="CU1" s="139"/>
      <c r="CV1" s="139"/>
      <c r="CW1" s="139"/>
      <c r="CX1" s="139"/>
      <c r="CY1" s="139"/>
      <c r="CZ1" s="139" t="s">
        <v>39</v>
      </c>
      <c r="DA1" s="139"/>
      <c r="DB1" s="139"/>
      <c r="DC1" s="139"/>
      <c r="DD1" s="139"/>
      <c r="DE1" s="139"/>
      <c r="DF1" s="139" t="s">
        <v>40</v>
      </c>
      <c r="DG1" s="139"/>
      <c r="DH1" s="139"/>
      <c r="DI1" s="139"/>
      <c r="DJ1" s="139"/>
      <c r="DK1" s="139"/>
      <c r="DL1" s="139" t="s">
        <v>41</v>
      </c>
      <c r="DM1" s="139"/>
      <c r="DN1" s="139"/>
      <c r="DO1" s="139"/>
      <c r="DP1" s="139"/>
      <c r="DQ1" s="139"/>
      <c r="DR1" s="139" t="s">
        <v>42</v>
      </c>
      <c r="DS1" s="139"/>
      <c r="DT1" s="139"/>
      <c r="DU1" s="139"/>
      <c r="DV1" s="139"/>
      <c r="DW1" s="139"/>
      <c r="DX1" s="139" t="s">
        <v>43</v>
      </c>
      <c r="DY1" s="139"/>
      <c r="DZ1" s="139"/>
      <c r="EA1" s="139"/>
      <c r="EB1" s="139"/>
      <c r="EC1" s="13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2</v>
      </c>
      <c r="C2" s="20">
        <f>'CRICKET CLUB'!EN3</f>
        <v>3</v>
      </c>
      <c r="D2" s="11">
        <f>'CRICKET CLUB'!EO3</f>
        <v>1.5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2</v>
      </c>
      <c r="C3" s="20">
        <f>'CRICKET CLUB'!EN4</f>
        <v>9</v>
      </c>
      <c r="D3" s="11">
        <f>'CRICKET CLUB'!EO4</f>
        <v>4.5</v>
      </c>
      <c r="E3" s="5">
        <f t="shared" ref="E3:E66" si="0">IF(B3&gt;=10,1,0)</f>
        <v>0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1</v>
      </c>
      <c r="C4" s="20">
        <f>'CRICKET CLUB'!EN5</f>
        <v>3</v>
      </c>
      <c r="D4" s="11">
        <f>'CRICKET CLUB'!EO5</f>
        <v>3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2</v>
      </c>
      <c r="C5" s="20">
        <f>'CRICKET CLUB'!EN6</f>
        <v>1</v>
      </c>
      <c r="D5" s="11">
        <f>'CRICKET CLUB'!EO6</f>
        <v>0.5</v>
      </c>
      <c r="E5" s="5">
        <f t="shared" si="0"/>
        <v>0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2</v>
      </c>
      <c r="C6" s="20">
        <f>'CRICKET CLUB'!EN7</f>
        <v>3</v>
      </c>
      <c r="D6" s="11">
        <f>'CRICKET CLUB'!EO7</f>
        <v>1.5</v>
      </c>
      <c r="E6" s="5">
        <f t="shared" si="0"/>
        <v>0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2</v>
      </c>
      <c r="C7" s="20">
        <f>'CRICKET CLUB'!EN8</f>
        <v>1</v>
      </c>
      <c r="D7" s="11">
        <f>'CRICKET CLUB'!EO8</f>
        <v>0.5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JIM EASTWOOD</v>
      </c>
      <c r="B8" s="18">
        <f>'CRICKET CLUB'!ED9</f>
        <v>1</v>
      </c>
      <c r="C8" s="20">
        <f>'CRICKET CLUB'!EN9</f>
        <v>1</v>
      </c>
      <c r="D8" s="11">
        <f>'CRICKET CLUB'!EO9</f>
        <v>1</v>
      </c>
      <c r="E8" s="5">
        <f t="shared" si="0"/>
        <v>0</v>
      </c>
      <c r="F8" s="17"/>
    </row>
    <row r="9" spans="1:6" s="1" customFormat="1" x14ac:dyDescent="0.2">
      <c r="A9" s="18">
        <f>'CRICKET CLUB'!A10</f>
        <v>0</v>
      </c>
      <c r="B9" s="18">
        <f>'CRICKET CLUB'!ED10</f>
        <v>0</v>
      </c>
      <c r="C9" s="20">
        <f>'CRICKET CLUB'!EN10</f>
        <v>0</v>
      </c>
      <c r="D9" s="11">
        <f>'CRICKET CLUB'!EO10</f>
        <v>0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2</v>
      </c>
      <c r="C14" s="20">
        <f>SPORTSMANS!EN3</f>
        <v>5</v>
      </c>
      <c r="D14" s="11">
        <f>SPORTSMANS!EO3</f>
        <v>2.5</v>
      </c>
      <c r="E14" s="5">
        <f t="shared" si="0"/>
        <v>0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2</v>
      </c>
      <c r="C15" s="20">
        <f>SPORTSMANS!EN4</f>
        <v>10</v>
      </c>
      <c r="D15" s="11">
        <f>SPORTSMANS!EO4</f>
        <v>5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2</v>
      </c>
      <c r="C16" s="20">
        <f>SPORTSMANS!EN5</f>
        <v>12</v>
      </c>
      <c r="D16" s="11">
        <f>SPORTSMANS!EO5</f>
        <v>6</v>
      </c>
      <c r="E16" s="5">
        <f t="shared" si="0"/>
        <v>0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2</v>
      </c>
      <c r="C17" s="20">
        <f>SPORTSMANS!EN6</f>
        <v>8</v>
      </c>
      <c r="D17" s="11">
        <f>SPORTSMANS!EO6</f>
        <v>4</v>
      </c>
      <c r="E17" s="5">
        <f t="shared" si="0"/>
        <v>0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0</v>
      </c>
      <c r="C18" s="20">
        <f>SPORTSMANS!EN7</f>
        <v>1</v>
      </c>
      <c r="D18" s="11">
        <f>SPORTSMANS!EO7</f>
        <v>0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2</v>
      </c>
      <c r="C19" s="20">
        <f>SPORTSMANS!EN8</f>
        <v>9</v>
      </c>
      <c r="D19" s="11">
        <f>SPORTSMANS!EO8</f>
        <v>4.5</v>
      </c>
      <c r="E19" s="5">
        <f t="shared" si="0"/>
        <v>0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2</v>
      </c>
      <c r="C20" s="20">
        <f>SPORTSMANS!EN9</f>
        <v>3</v>
      </c>
      <c r="D20" s="11">
        <f>SPORTSMANS!EO9</f>
        <v>1.5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1</v>
      </c>
      <c r="C26" s="20">
        <f>'TICKLE TOBY'!EN3</f>
        <v>2</v>
      </c>
      <c r="D26" s="11">
        <f>'TICKLE TOBY'!EO3</f>
        <v>2</v>
      </c>
      <c r="E26" s="5">
        <f t="shared" si="0"/>
        <v>0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1</v>
      </c>
      <c r="C27" s="20">
        <f>'TICKLE TOBY'!EN4</f>
        <v>0</v>
      </c>
      <c r="D27" s="11">
        <f>'TICKLE TOBY'!EO4</f>
        <v>0</v>
      </c>
      <c r="E27" s="5">
        <f t="shared" si="0"/>
        <v>0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1</v>
      </c>
      <c r="C28" s="20">
        <f>'TICKLE TOBY'!EN5</f>
        <v>4</v>
      </c>
      <c r="D28" s="11">
        <f>'TICKLE TOBY'!EO5</f>
        <v>4</v>
      </c>
      <c r="E28" s="5">
        <f t="shared" si="0"/>
        <v>0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1</v>
      </c>
      <c r="C29" s="20">
        <f>'TICKLE TOBY'!EN6</f>
        <v>2</v>
      </c>
      <c r="D29" s="11">
        <f>'TICKLE TOBY'!EO6</f>
        <v>2</v>
      </c>
      <c r="E29" s="5">
        <f t="shared" si="0"/>
        <v>0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1</v>
      </c>
      <c r="C30" s="20">
        <f>'TICKLE TOBY'!EN7</f>
        <v>1</v>
      </c>
      <c r="D30" s="11">
        <f>'TICKLE TOBY'!EO7</f>
        <v>1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1</v>
      </c>
      <c r="C31" s="20">
        <f>'TICKLE TOBY'!EN8</f>
        <v>2</v>
      </c>
      <c r="D31" s="11">
        <f>'TICKLE TOBY'!EO8</f>
        <v>2</v>
      </c>
      <c r="E31" s="5">
        <f t="shared" si="0"/>
        <v>0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0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0</v>
      </c>
      <c r="C33" s="20">
        <f>'TICKLE TOBY'!EN10</f>
        <v>1</v>
      </c>
      <c r="D33" s="11">
        <f>'TICKLE TOBY'!EO10</f>
        <v>0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2</v>
      </c>
      <c r="C38" s="20">
        <f>CROWN!EN3</f>
        <v>4</v>
      </c>
      <c r="D38" s="11">
        <f>CROWN!EO3</f>
        <v>2</v>
      </c>
      <c r="E38" s="5">
        <f t="shared" si="0"/>
        <v>0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2</v>
      </c>
      <c r="C39" s="20">
        <f>CROWN!EN4</f>
        <v>8</v>
      </c>
      <c r="D39" s="11">
        <f>CROWN!EO4</f>
        <v>4</v>
      </c>
      <c r="E39" s="5">
        <f t="shared" si="0"/>
        <v>0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2</v>
      </c>
      <c r="C40" s="20">
        <f>CROWN!EN5</f>
        <v>4</v>
      </c>
      <c r="D40" s="11">
        <f>CROWN!EO5</f>
        <v>2</v>
      </c>
      <c r="E40" s="5">
        <f t="shared" si="0"/>
        <v>0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1</v>
      </c>
      <c r="C41" s="20">
        <f>CROWN!EN6</f>
        <v>3</v>
      </c>
      <c r="D41" s="11">
        <f>CROWN!EO6</f>
        <v>3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2</v>
      </c>
      <c r="C42" s="20">
        <f>CROWN!EN7</f>
        <v>3</v>
      </c>
      <c r="D42" s="11">
        <f>CROWN!EO7</f>
        <v>1.5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1</v>
      </c>
      <c r="C43" s="20">
        <f>CROWN!EN8</f>
        <v>1</v>
      </c>
      <c r="D43" s="11">
        <f>CROWN!EO8</f>
        <v>1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1</v>
      </c>
      <c r="C44" s="20">
        <f>CROWN!EN9</f>
        <v>2</v>
      </c>
      <c r="D44" s="11">
        <f>CROWN!EO9</f>
        <v>2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1</v>
      </c>
      <c r="C45" s="20">
        <f>CROWN!EN10</f>
        <v>3</v>
      </c>
      <c r="D45" s="11">
        <f>CROWN!EO10</f>
        <v>3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0</v>
      </c>
      <c r="C46" s="20">
        <f>CROWN!EN11</f>
        <v>0</v>
      </c>
      <c r="D46" s="11">
        <f>CROWN!EO11</f>
        <v>0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2</v>
      </c>
      <c r="C50" s="20">
        <f>'JOLLY MINSTER "A"'!EN3</f>
        <v>10</v>
      </c>
      <c r="D50" s="11">
        <f>'JOLLY MINSTER "A"'!EO3</f>
        <v>5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2</v>
      </c>
      <c r="C51" s="20">
        <f>'JOLLY MINSTER "A"'!EN4</f>
        <v>7</v>
      </c>
      <c r="D51" s="11">
        <f>'JOLLY MINSTER "A"'!EO4</f>
        <v>3.5</v>
      </c>
      <c r="E51" s="5">
        <f t="shared" si="0"/>
        <v>0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1</v>
      </c>
      <c r="C52" s="20">
        <f>'JOLLY MINSTER "A"'!EN5</f>
        <v>1</v>
      </c>
      <c r="D52" s="11">
        <f>'JOLLY MINSTER "A"'!EO5</f>
        <v>1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2</v>
      </c>
      <c r="C53" s="20">
        <f>'JOLLY MINSTER "A"'!EN6</f>
        <v>3</v>
      </c>
      <c r="D53" s="11">
        <f>'JOLLY MINSTER "A"'!EO6</f>
        <v>1.5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2</v>
      </c>
      <c r="C54" s="20">
        <f>'JOLLY MINSTER "A"'!EN7</f>
        <v>2</v>
      </c>
      <c r="D54" s="11">
        <f>'JOLLY MINSTER "A"'!EO7</f>
        <v>1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2</v>
      </c>
      <c r="C55" s="20">
        <f>'JOLLY MINSTER "A"'!EN8</f>
        <v>5</v>
      </c>
      <c r="D55" s="11">
        <f>'JOLLY MINSTER "A"'!EO8</f>
        <v>2.5</v>
      </c>
      <c r="E55" s="5">
        <f t="shared" si="0"/>
        <v>0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1</v>
      </c>
      <c r="C56" s="20">
        <f>'JOLLY MINSTER "A"'!EN9</f>
        <v>4</v>
      </c>
      <c r="D56" s="11">
        <f>'JOLLY MINSTER "A"'!EO9</f>
        <v>4</v>
      </c>
      <c r="E56" s="5">
        <f t="shared" si="0"/>
        <v>0</v>
      </c>
      <c r="F56" s="17"/>
    </row>
    <row r="57" spans="1:6" s="1" customFormat="1" x14ac:dyDescent="0.2">
      <c r="A57" s="18">
        <f>'JOLLY MINSTER "A"'!A10</f>
        <v>0</v>
      </c>
      <c r="B57" s="18">
        <f>'JOLLY MINSTER "A"'!ED10</f>
        <v>0</v>
      </c>
      <c r="C57" s="20">
        <f>'JOLLY MINSTER "A"'!EN10</f>
        <v>0</v>
      </c>
      <c r="D57" s="11">
        <f>'JOLLY MINSTER "A"'!EO10</f>
        <v>0</v>
      </c>
      <c r="E57" s="5">
        <f t="shared" si="0"/>
        <v>0</v>
      </c>
      <c r="F57" s="17"/>
    </row>
    <row r="58" spans="1:6" s="1" customFormat="1" x14ac:dyDescent="0.2">
      <c r="A58" s="18">
        <f>'JOLLY MINSTER "A"'!A11</f>
        <v>0</v>
      </c>
      <c r="B58" s="18">
        <f>'JOLLY MINSTER "A"'!ED11</f>
        <v>0</v>
      </c>
      <c r="C58" s="20">
        <f>'JOLLY MINSTER "A"'!EN11</f>
        <v>0</v>
      </c>
      <c r="D58" s="11">
        <f>'JOLLY MINSTER "A"'!EO11</f>
        <v>0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2</v>
      </c>
      <c r="C62" s="20">
        <f>'JOLLY MINSTER "B"'!EN3</f>
        <v>4</v>
      </c>
      <c r="D62" s="11">
        <f>'JOLLY MINSTER "B"'!EO3</f>
        <v>2</v>
      </c>
      <c r="E62" s="5">
        <f t="shared" si="0"/>
        <v>0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2</v>
      </c>
      <c r="C63" s="20">
        <f>'JOLLY MINSTER "B"'!EN4</f>
        <v>2</v>
      </c>
      <c r="D63" s="11">
        <f>'JOLLY MINSTER "B"'!EO4</f>
        <v>1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2</v>
      </c>
      <c r="C64" s="20">
        <f>'JOLLY MINSTER "B"'!EN5</f>
        <v>2</v>
      </c>
      <c r="D64" s="11">
        <f>'JOLLY MINSTER "B"'!EO5</f>
        <v>1</v>
      </c>
      <c r="E64" s="5">
        <f t="shared" si="0"/>
        <v>0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2</v>
      </c>
      <c r="C65" s="20">
        <f>'JOLLY MINSTER "B"'!EN6</f>
        <v>5</v>
      </c>
      <c r="D65" s="11">
        <f>'JOLLY MINSTER "B"'!EO6</f>
        <v>2.5</v>
      </c>
      <c r="E65" s="5">
        <f t="shared" si="0"/>
        <v>0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1</v>
      </c>
      <c r="C66" s="20">
        <f>'JOLLY MINSTER "B"'!EN7</f>
        <v>0</v>
      </c>
      <c r="D66" s="11">
        <f>'JOLLY MINSTER "B"'!EO7</f>
        <v>0</v>
      </c>
      <c r="E66" s="5">
        <f t="shared" si="0"/>
        <v>0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2</v>
      </c>
      <c r="C67" s="20">
        <f>'JOLLY MINSTER "B"'!EN8</f>
        <v>0</v>
      </c>
      <c r="D67" s="11">
        <f>'JOLLY MINSTER "B"'!EO8</f>
        <v>0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>
        <f>'JOLLY MINSTER "B"'!A10</f>
        <v>0</v>
      </c>
      <c r="B69" s="18">
        <f>'JOLLY MINSTER "B"'!ED10</f>
        <v>0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>
        <f>'JOLLY MINSTER "B"'!A11</f>
        <v>0</v>
      </c>
      <c r="B70" s="18">
        <f>'JOLLY MINSTER "B"'!ED11</f>
        <v>0</v>
      </c>
      <c r="C70" s="20">
        <f>'JOLLY MINSTER "B"'!EN11</f>
        <v>0</v>
      </c>
      <c r="D70" s="11">
        <f>'JOLLY MINSTER "B"'!EO11</f>
        <v>0</v>
      </c>
      <c r="E70" s="5">
        <f t="shared" si="1"/>
        <v>0</v>
      </c>
      <c r="F70" s="17"/>
    </row>
    <row r="71" spans="1:6" s="1" customFormat="1" x14ac:dyDescent="0.2">
      <c r="A71" s="18">
        <f>'JOLLY MINSTER "B"'!A12</f>
        <v>0</v>
      </c>
      <c r="B71" s="18">
        <f>'JOLLY MINSTER "B"'!ED12</f>
        <v>0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>
        <f>'JOLLY MINSTER "B"'!A13</f>
        <v>0</v>
      </c>
      <c r="B72" s="18">
        <f>'JOLLY MINSTER "B"'!ED13</f>
        <v>0</v>
      </c>
      <c r="C72" s="20">
        <f>'JOLLY MINSTER "B"'!EN13</f>
        <v>0</v>
      </c>
      <c r="D72" s="11">
        <f>'JOLLY MINSTER "B"'!EO13</f>
        <v>0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2</v>
      </c>
      <c r="C74" s="20">
        <f>'WORKMENS CLUB "A"'!EN3</f>
        <v>6</v>
      </c>
      <c r="D74" s="11">
        <f>'WORKMENS CLUB "A"'!EO3</f>
        <v>3</v>
      </c>
      <c r="E74" s="5">
        <f t="shared" si="1"/>
        <v>0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2</v>
      </c>
      <c r="C75" s="20">
        <f>'WORKMENS CLUB "A"'!EN4</f>
        <v>7</v>
      </c>
      <c r="D75" s="11">
        <f>'WORKMENS CLUB "A"'!EO4</f>
        <v>3.5</v>
      </c>
      <c r="E75" s="5">
        <f t="shared" si="1"/>
        <v>0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2</v>
      </c>
      <c r="C76" s="20">
        <f>'WORKMENS CLUB "A"'!EN5</f>
        <v>2</v>
      </c>
      <c r="D76" s="11">
        <f>'WORKMENS CLUB "A"'!EO5</f>
        <v>1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2</v>
      </c>
      <c r="C78" s="20">
        <f>'WORKMENS CLUB "A"'!EN7</f>
        <v>9</v>
      </c>
      <c r="D78" s="11">
        <f>'WORKMENS CLUB "A"'!EO7</f>
        <v>4.5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2</v>
      </c>
      <c r="C79" s="20">
        <f>'WORKMENS CLUB "A"'!EN8</f>
        <v>0</v>
      </c>
      <c r="D79" s="11">
        <f>'WORKMENS CLUB "A"'!EO8</f>
        <v>0</v>
      </c>
      <c r="E79" s="5">
        <f t="shared" si="1"/>
        <v>0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0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1</v>
      </c>
      <c r="C81" s="20">
        <f>'WORKMENS CLUB "A"'!EN10</f>
        <v>2</v>
      </c>
      <c r="D81" s="11">
        <f>'WORKMENS CLUB "A"'!EO10</f>
        <v>2</v>
      </c>
      <c r="E81" s="5">
        <f t="shared" si="1"/>
        <v>0</v>
      </c>
      <c r="F81" s="17"/>
    </row>
    <row r="82" spans="1:6" s="1" customFormat="1" x14ac:dyDescent="0.2">
      <c r="A82" s="18">
        <f>'WORKMENS CLUB "A"'!A11</f>
        <v>0</v>
      </c>
      <c r="B82" s="18">
        <f>'WORKMENS CLUB "A"'!ED11</f>
        <v>0</v>
      </c>
      <c r="C82" s="20">
        <f>'WORKMENS CLUB "A"'!EN11</f>
        <v>0</v>
      </c>
      <c r="D82" s="11">
        <f>'WORKMENS CLUB "A"'!EO11</f>
        <v>0</v>
      </c>
      <c r="E82" s="5">
        <f t="shared" si="1"/>
        <v>0</v>
      </c>
      <c r="F82" s="17"/>
    </row>
    <row r="83" spans="1:6" s="1" customFormat="1" x14ac:dyDescent="0.2">
      <c r="A83" s="18">
        <f>'WORKMENS CLUB "A"'!A12</f>
        <v>0</v>
      </c>
      <c r="B83" s="18">
        <f>'WORKMENS CLUB "A"'!ED12</f>
        <v>0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x14ac:dyDescent="0.2">
      <c r="A84" s="18">
        <f>'WORKMENS CLUB "A"'!A13</f>
        <v>0</v>
      </c>
      <c r="B84" s="18">
        <f>'WORKMENS CLUB "A"'!ED13</f>
        <v>0</v>
      </c>
      <c r="C84" s="20">
        <f>'WORKMENS CLUB "A"'!EN13</f>
        <v>0</v>
      </c>
      <c r="D84" s="11">
        <f>'WORKMENS CLUB "A"'!EO13</f>
        <v>0</v>
      </c>
      <c r="E84" s="5">
        <f t="shared" si="1"/>
        <v>0</v>
      </c>
      <c r="F84" s="17"/>
    </row>
    <row r="85" spans="1:6" s="1" customFormat="1" x14ac:dyDescent="0.2">
      <c r="A85" s="18">
        <f>'WORKMENS CLUB "A"'!A14</f>
        <v>0</v>
      </c>
      <c r="B85" s="18">
        <f>'WORKMENS CLUB "A"'!ED14</f>
        <v>0</v>
      </c>
      <c r="C85" s="20">
        <f>'WORKMENS CLUB "A"'!EN14</f>
        <v>0</v>
      </c>
      <c r="D85" s="11">
        <f>'WORKMENS CLUB "A"'!EO14</f>
        <v>0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2</v>
      </c>
      <c r="C86" s="20">
        <f>'WORKMENS CLUB "B"'!EN3</f>
        <v>3</v>
      </c>
      <c r="D86" s="11">
        <f>'WORKMENS CLUB "B"'!EO3</f>
        <v>1.5</v>
      </c>
      <c r="E86" s="5">
        <f t="shared" si="1"/>
        <v>0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2</v>
      </c>
      <c r="C87" s="20">
        <f>'WORKMENS CLUB "B"'!EN4</f>
        <v>0</v>
      </c>
      <c r="D87" s="11">
        <f>'WORKMENS CLUB "B"'!EO4</f>
        <v>0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2</v>
      </c>
      <c r="C88" s="20">
        <f>'WORKMENS CLUB "B"'!EN5</f>
        <v>2</v>
      </c>
      <c r="D88" s="11">
        <f>'WORKMENS CLUB "B"'!EO5</f>
        <v>1</v>
      </c>
      <c r="E88" s="5">
        <f t="shared" si="1"/>
        <v>0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2</v>
      </c>
      <c r="C90" s="20">
        <f>'WORKMENS CLUB "B"'!EN7</f>
        <v>5</v>
      </c>
      <c r="D90" s="11">
        <f>'WORKMENS CLUB "B"'!EO7</f>
        <v>2.5</v>
      </c>
      <c r="E90" s="5">
        <f t="shared" si="1"/>
        <v>0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1</v>
      </c>
      <c r="C93" s="20">
        <f>'WORKMENS CLUB "B"'!EN10</f>
        <v>2</v>
      </c>
      <c r="D93" s="11">
        <f>'WORKMENS CLUB "B"'!EO10</f>
        <v>2</v>
      </c>
      <c r="E93" s="5">
        <f t="shared" si="1"/>
        <v>0</v>
      </c>
      <c r="F93" s="17"/>
    </row>
    <row r="94" spans="1:6" s="1" customFormat="1" x14ac:dyDescent="0.2">
      <c r="A94" s="18">
        <f>'WORKMENS CLUB "B"'!A11</f>
        <v>0</v>
      </c>
      <c r="B94" s="18">
        <f>'WORKMENS CLUB "B"'!ED11</f>
        <v>0</v>
      </c>
      <c r="C94" s="20">
        <f>'WORKMENS CLUB "B"'!EN11</f>
        <v>0</v>
      </c>
      <c r="D94" s="11">
        <f>'WORKMENS CLUB "B"'!EO11</f>
        <v>0</v>
      </c>
      <c r="E94" s="5">
        <f t="shared" si="1"/>
        <v>0</v>
      </c>
      <c r="F94" s="17"/>
    </row>
    <row r="95" spans="1:6" s="1" customFormat="1" x14ac:dyDescent="0.2">
      <c r="A95" s="18">
        <f>'WORKMENS CLUB "B"'!A12</f>
        <v>0</v>
      </c>
      <c r="B95" s="18">
        <f>'WORKMENS CLUB "B"'!ED12</f>
        <v>0</v>
      </c>
      <c r="C95" s="20">
        <f>'WORKMENS CLUB "B"'!EN12</f>
        <v>0</v>
      </c>
      <c r="D95" s="11">
        <f>'WORKMENS CLUB "B"'!EO12</f>
        <v>0</v>
      </c>
      <c r="E95" s="5">
        <f t="shared" si="1"/>
        <v>0</v>
      </c>
      <c r="F95" s="17"/>
    </row>
    <row r="96" spans="1:6" s="1" customFormat="1" x14ac:dyDescent="0.2">
      <c r="A96" s="18">
        <f>'WORKMENS CLUB "B"'!A13</f>
        <v>0</v>
      </c>
      <c r="B96" s="18">
        <f>'WORKMENS CLUB "B"'!ED13</f>
        <v>0</v>
      </c>
      <c r="C96" s="20">
        <f>'WORKMENS CLUB "B"'!EN13</f>
        <v>0</v>
      </c>
      <c r="D96" s="11">
        <f>'WORKMENS CLUB "B"'!EO13</f>
        <v>0</v>
      </c>
      <c r="E96" s="5">
        <f t="shared" si="1"/>
        <v>0</v>
      </c>
      <c r="F96" s="17"/>
    </row>
    <row r="97" spans="1:6" s="1" customFormat="1" x14ac:dyDescent="0.2">
      <c r="A97" s="18">
        <f>'WORKMENS CLUB "B"'!A14</f>
        <v>0</v>
      </c>
      <c r="B97" s="18">
        <f>'WORKMENS CLUB "B"'!ED14</f>
        <v>0</v>
      </c>
      <c r="C97" s="20">
        <f>'WORKMENS CLUB "B"'!EN14</f>
        <v>0</v>
      </c>
      <c r="D97" s="11">
        <f>'WORKMENS CLUB "B"'!EO14</f>
        <v>0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1</v>
      </c>
      <c r="C99" s="20">
        <f>'MASONS ARMS'!EN4</f>
        <v>2</v>
      </c>
      <c r="D99" s="11">
        <f>'MASONS ARMS'!EO4</f>
        <v>2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1</v>
      </c>
      <c r="C100" s="20">
        <f>'MASONS ARMS'!EN5</f>
        <v>3</v>
      </c>
      <c r="D100" s="11">
        <f>'MASONS ARMS'!EO5</f>
        <v>3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1</v>
      </c>
      <c r="C101" s="20">
        <f>'MASONS ARMS'!EN6</f>
        <v>2</v>
      </c>
      <c r="D101" s="11">
        <f>'MASONS ARMS'!EO6</f>
        <v>2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1</v>
      </c>
      <c r="C102" s="20">
        <f>'MASONS ARMS'!EN7</f>
        <v>2</v>
      </c>
      <c r="D102" s="11">
        <f>'MASONS ARMS'!EO7</f>
        <v>2</v>
      </c>
      <c r="E102" s="5">
        <f t="shared" si="1"/>
        <v>0</v>
      </c>
      <c r="F102" s="17"/>
    </row>
    <row r="103" spans="1:6" s="1" customFormat="1" x14ac:dyDescent="0.2">
      <c r="A103" s="18" t="str">
        <f>'MASONS ARMS'!A8</f>
        <v>CALLUM WHITING</v>
      </c>
      <c r="B103" s="18">
        <f>'MASONS ARMS'!ED8</f>
        <v>1</v>
      </c>
      <c r="C103" s="20">
        <f>'MASONS ARMS'!EN8</f>
        <v>3</v>
      </c>
      <c r="D103" s="11">
        <f>'MASONS ARMS'!EO8</f>
        <v>3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0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0</v>
      </c>
      <c r="C106" s="20">
        <f>'MASONS ARMS'!EN11</f>
        <v>0</v>
      </c>
      <c r="D106" s="11">
        <f>'MASONS ARMS'!EO11</f>
        <v>0</v>
      </c>
      <c r="E106" s="5">
        <f t="shared" si="1"/>
        <v>0</v>
      </c>
      <c r="F106" s="17"/>
    </row>
    <row r="107" spans="1:6" s="1" customFormat="1" x14ac:dyDescent="0.2">
      <c r="A107" s="18">
        <f>'MASONS ARMS'!A12</f>
        <v>0</v>
      </c>
      <c r="B107" s="18">
        <f>'MASONS ARMS'!ED12</f>
        <v>0</v>
      </c>
      <c r="C107" s="20">
        <f>'MASONS ARMS'!EN12</f>
        <v>0</v>
      </c>
      <c r="D107" s="11">
        <f>'MASONS ARMS'!EO12</f>
        <v>0</v>
      </c>
      <c r="E107" s="5">
        <f t="shared" si="1"/>
        <v>0</v>
      </c>
      <c r="F107" s="17"/>
    </row>
    <row r="108" spans="1:6" s="1" customFormat="1" x14ac:dyDescent="0.2">
      <c r="A108" s="18">
        <f>'MASONS ARMS'!A13</f>
        <v>0</v>
      </c>
      <c r="B108" s="18">
        <f>'MASONS ARMS'!ED13</f>
        <v>0</v>
      </c>
      <c r="C108" s="20">
        <f>'MASONS ARMS'!EN13</f>
        <v>0</v>
      </c>
      <c r="D108" s="11">
        <f>'MASONS ARMS'!EO13</f>
        <v>0</v>
      </c>
      <c r="E108" s="5">
        <f t="shared" si="1"/>
        <v>0</v>
      </c>
      <c r="F108" s="17"/>
    </row>
    <row r="109" spans="1:6" s="1" customFormat="1" x14ac:dyDescent="0.2">
      <c r="A109" s="18">
        <f>'MASONS ARMS'!A14</f>
        <v>0</v>
      </c>
      <c r="B109" s="18">
        <f>'MASONS ARMS'!ED14</f>
        <v>0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1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0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JIM EASTWOOD</v>
      </c>
      <c r="B8" s="18">
        <f>'CRICKET CLUB'!EP9</f>
        <v>0</v>
      </c>
      <c r="C8" s="17"/>
    </row>
    <row r="9" spans="1:4" x14ac:dyDescent="0.2">
      <c r="A9" s="18">
        <f>'CRICKET CLUB'!A10</f>
        <v>0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0</v>
      </c>
      <c r="C14" s="17"/>
    </row>
    <row r="15" spans="1:4" x14ac:dyDescent="0.2">
      <c r="A15" s="18" t="str">
        <f>SPORTSMANS!A4</f>
        <v>KYLE YOUNG</v>
      </c>
      <c r="B15" s="18">
        <f>SPORTSMANS!EP4</f>
        <v>1</v>
      </c>
      <c r="C15" s="17"/>
    </row>
    <row r="16" spans="1:4" x14ac:dyDescent="0.2">
      <c r="A16" s="18" t="str">
        <f>SPORTSMANS!A5</f>
        <v>IAN WHITTAKER</v>
      </c>
      <c r="B16" s="18">
        <f>SPORTSMANS!EP5</f>
        <v>0</v>
      </c>
      <c r="C16" s="17"/>
    </row>
    <row r="17" spans="1:3" x14ac:dyDescent="0.2">
      <c r="A17" s="18" t="str">
        <f>SPORTSMANS!A6</f>
        <v>GARY OUTRAM</v>
      </c>
      <c r="B17" s="18">
        <f>SPORTSMANS!EP6</f>
        <v>0</v>
      </c>
      <c r="C17" s="17"/>
    </row>
    <row r="18" spans="1:3" x14ac:dyDescent="0.2">
      <c r="A18" s="18" t="str">
        <f>SPORTSMANS!A7</f>
        <v>GABE BRADLEY</v>
      </c>
      <c r="B18" s="18">
        <f>SPORTSMANS!EP7</f>
        <v>0</v>
      </c>
      <c r="C18" s="17"/>
    </row>
    <row r="19" spans="1:3" x14ac:dyDescent="0.2">
      <c r="A19" s="18" t="str">
        <f>SPORTSMANS!A8</f>
        <v>NIGE OUTRAM</v>
      </c>
      <c r="B19" s="18">
        <f>SPORTSMANS!EP8</f>
        <v>0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0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0</v>
      </c>
      <c r="C30" s="17"/>
    </row>
    <row r="31" spans="1:3" x14ac:dyDescent="0.2">
      <c r="A31" s="18" t="str">
        <f>'TICKLE TOBY'!A8</f>
        <v>SEAN KENDREW</v>
      </c>
      <c r="B31" s="18">
        <f>'TICKLE TOBY'!EP8</f>
        <v>0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0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0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0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0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0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>
        <f>'JOLLY MINSTER "A"'!A10</f>
        <v>0</v>
      </c>
      <c r="B57" s="18">
        <f>'JOLLY MINSTER "A"'!EP10</f>
        <v>0</v>
      </c>
      <c r="C57" s="17"/>
    </row>
    <row r="58" spans="1:3" x14ac:dyDescent="0.2">
      <c r="A58" s="18">
        <f>'JOLLY MINSTER "A"'!A11</f>
        <v>0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0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1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>
        <f>'JOLLY MINSTER "B"'!A10</f>
        <v>0</v>
      </c>
      <c r="B69" s="18">
        <f>'JOLLY MINSTER "B"'!EP10</f>
        <v>0</v>
      </c>
      <c r="C69" s="17"/>
    </row>
    <row r="70" spans="1:3" x14ac:dyDescent="0.2">
      <c r="A70" s="18">
        <f>'JOLLY MINSTER "B"'!A11</f>
        <v>0</v>
      </c>
      <c r="B70" s="18">
        <f>'JOLLY MINSTER "B"'!EP11</f>
        <v>0</v>
      </c>
      <c r="C70" s="17"/>
    </row>
    <row r="71" spans="1:3" x14ac:dyDescent="0.2">
      <c r="A71" s="18">
        <f>'JOLLY MINSTER "B"'!A12</f>
        <v>0</v>
      </c>
      <c r="B71" s="18">
        <f>'JOLLY MINSTER "B"'!EP12</f>
        <v>0</v>
      </c>
      <c r="C71" s="17"/>
    </row>
    <row r="72" spans="1:3" x14ac:dyDescent="0.2">
      <c r="A72" s="18">
        <f>'JOLLY MINSTER "B"'!A13</f>
        <v>0</v>
      </c>
      <c r="B72" s="18">
        <f>'JOLLY MINSTER "B"'!EP13</f>
        <v>0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>
        <f>'WORKMENS CLUB "A"'!A11</f>
        <v>0</v>
      </c>
      <c r="B82" s="18">
        <f>'WORKMENS CLUB "A"'!EP11</f>
        <v>0</v>
      </c>
      <c r="C82" s="17"/>
    </row>
    <row r="83" spans="1:3" x14ac:dyDescent="0.2">
      <c r="A83" s="18">
        <f>'WORKMENS CLUB "A"'!A12</f>
        <v>0</v>
      </c>
      <c r="B83" s="18">
        <f>'WORKMENS CLUB "A"'!EP12</f>
        <v>0</v>
      </c>
      <c r="C83" s="17"/>
    </row>
    <row r="84" spans="1:3" x14ac:dyDescent="0.2">
      <c r="A84" s="18">
        <f>'WORKMENS CLUB "A"'!A13</f>
        <v>0</v>
      </c>
      <c r="B84" s="18">
        <f>'WORKMENS CLUB "A"'!EP13</f>
        <v>0</v>
      </c>
      <c r="C84" s="17"/>
    </row>
    <row r="85" spans="1:3" x14ac:dyDescent="0.2">
      <c r="A85" s="18">
        <f>'WORKMENS CLUB "A"'!A14</f>
        <v>0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>
        <f>'WORKMENS CLUB "B"'!A11</f>
        <v>0</v>
      </c>
      <c r="B94" s="18">
        <f>'WORKMENS CLUB "B"'!EP11</f>
        <v>0</v>
      </c>
      <c r="C94" s="17"/>
    </row>
    <row r="95" spans="1:3" x14ac:dyDescent="0.2">
      <c r="A95" s="18">
        <f>'WORKMENS CLUB "B"'!A12</f>
        <v>0</v>
      </c>
      <c r="B95" s="18">
        <f>'WORKMENS CLUB "B"'!EP12</f>
        <v>0</v>
      </c>
      <c r="C95" s="17"/>
    </row>
    <row r="96" spans="1:3" x14ac:dyDescent="0.2">
      <c r="A96" s="18">
        <f>'WORKMENS CLUB "B"'!A13</f>
        <v>0</v>
      </c>
      <c r="B96" s="18">
        <f>'WORKMENS CLUB "B"'!EP13</f>
        <v>0</v>
      </c>
      <c r="C96" s="17"/>
    </row>
    <row r="97" spans="1:3" x14ac:dyDescent="0.2">
      <c r="A97" s="18">
        <f>'WORKMENS CLUB "B"'!A14</f>
        <v>0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0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 t="str">
        <f>'MASONS ARMS'!A8</f>
        <v>CALLUM WHITING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>
        <f>'MASONS ARMS'!A12</f>
        <v>0</v>
      </c>
      <c r="B107" s="18">
        <f>'MASONS ARMS'!EP12</f>
        <v>0</v>
      </c>
      <c r="C107" s="17"/>
    </row>
    <row r="108" spans="1:3" x14ac:dyDescent="0.2">
      <c r="A108" s="18">
        <f>'MASONS ARMS'!A13</f>
        <v>0</v>
      </c>
      <c r="B108" s="18">
        <f>'MASONS ARMS'!EP13</f>
        <v>0</v>
      </c>
      <c r="C108" s="17"/>
    </row>
    <row r="109" spans="1:3" x14ac:dyDescent="0.2">
      <c r="A109" s="18">
        <f>'MASONS ARMS'!A14</f>
        <v>0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3</v>
      </c>
      <c r="E2" s="47">
        <v>1</v>
      </c>
      <c r="F2" s="47">
        <v>0</v>
      </c>
      <c r="G2" s="47">
        <v>2</v>
      </c>
      <c r="H2" s="47">
        <v>1</v>
      </c>
      <c r="I2" s="47">
        <v>6</v>
      </c>
      <c r="J2" s="47">
        <v>0</v>
      </c>
      <c r="K2" s="47">
        <v>0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35</v>
      </c>
    </row>
    <row r="3" spans="1:25" x14ac:dyDescent="0.2">
      <c r="A3" t="s">
        <v>139</v>
      </c>
      <c r="B3" s="47">
        <v>7</v>
      </c>
      <c r="C3" s="47">
        <v>7</v>
      </c>
      <c r="D3" s="47">
        <v>8</v>
      </c>
      <c r="E3" s="47">
        <v>3</v>
      </c>
      <c r="F3" s="47">
        <v>1</v>
      </c>
      <c r="G3" s="47">
        <v>4</v>
      </c>
      <c r="H3" s="47">
        <v>4</v>
      </c>
      <c r="I3" s="47">
        <v>0</v>
      </c>
      <c r="J3" s="47">
        <v>1</v>
      </c>
      <c r="K3" s="47">
        <v>0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52</v>
      </c>
    </row>
    <row r="4" spans="1:25" x14ac:dyDescent="0.2">
      <c r="A4" t="s">
        <v>137</v>
      </c>
      <c r="B4" s="47">
        <v>0</v>
      </c>
      <c r="C4" s="47">
        <v>2</v>
      </c>
      <c r="D4" s="47">
        <v>4</v>
      </c>
      <c r="E4" s="47">
        <v>7</v>
      </c>
      <c r="F4" s="47">
        <v>0</v>
      </c>
      <c r="G4" s="47">
        <v>7</v>
      </c>
      <c r="H4" s="47">
        <v>0</v>
      </c>
      <c r="I4" s="47">
        <v>4</v>
      </c>
      <c r="J4" s="47">
        <v>4</v>
      </c>
      <c r="K4" s="47">
        <v>6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57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0</v>
      </c>
      <c r="F5" s="47">
        <v>1</v>
      </c>
      <c r="G5" s="47">
        <v>1</v>
      </c>
      <c r="H5" s="47">
        <v>0</v>
      </c>
      <c r="I5" s="47">
        <v>1</v>
      </c>
      <c r="J5" s="47">
        <v>0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15</v>
      </c>
    </row>
    <row r="6" spans="1:25" x14ac:dyDescent="0.2">
      <c r="A6" t="s">
        <v>134</v>
      </c>
      <c r="B6" s="47">
        <v>6</v>
      </c>
      <c r="C6" s="47">
        <v>5</v>
      </c>
      <c r="D6" s="47">
        <v>0</v>
      </c>
      <c r="E6" s="47">
        <v>8</v>
      </c>
      <c r="F6" s="47">
        <v>8</v>
      </c>
      <c r="G6" s="47">
        <v>2</v>
      </c>
      <c r="H6" s="47">
        <v>5</v>
      </c>
      <c r="I6" s="47">
        <v>0</v>
      </c>
      <c r="J6" s="47">
        <v>5</v>
      </c>
      <c r="K6" s="47">
        <v>1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63</v>
      </c>
    </row>
    <row r="7" spans="1:25" x14ac:dyDescent="0.2">
      <c r="A7" t="s">
        <v>135</v>
      </c>
      <c r="B7" s="47">
        <v>2</v>
      </c>
      <c r="C7" s="47">
        <v>5</v>
      </c>
      <c r="D7" s="47">
        <v>6</v>
      </c>
      <c r="E7" s="47">
        <v>0</v>
      </c>
      <c r="F7" s="47">
        <v>8</v>
      </c>
      <c r="G7" s="47">
        <v>7</v>
      </c>
      <c r="H7" s="47">
        <v>2</v>
      </c>
      <c r="I7" s="47">
        <v>5</v>
      </c>
      <c r="J7" s="47">
        <v>5</v>
      </c>
      <c r="K7" s="47">
        <v>0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69</v>
      </c>
    </row>
    <row r="8" spans="1:25" x14ac:dyDescent="0.2">
      <c r="A8" t="s">
        <v>132</v>
      </c>
      <c r="B8" s="47">
        <v>3</v>
      </c>
      <c r="C8" s="47">
        <v>4</v>
      </c>
      <c r="D8" s="47">
        <v>5</v>
      </c>
      <c r="E8" s="47">
        <v>6</v>
      </c>
      <c r="F8" s="47">
        <v>8</v>
      </c>
      <c r="G8" s="47">
        <v>0</v>
      </c>
      <c r="H8" s="47">
        <v>8</v>
      </c>
      <c r="I8" s="47">
        <v>8</v>
      </c>
      <c r="J8" s="47">
        <v>4</v>
      </c>
      <c r="K8" s="47">
        <v>8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84</v>
      </c>
    </row>
    <row r="9" spans="1:25" x14ac:dyDescent="0.2">
      <c r="A9" t="s">
        <v>133</v>
      </c>
      <c r="B9" s="47">
        <v>6</v>
      </c>
      <c r="C9" s="47">
        <v>4</v>
      </c>
      <c r="D9" s="47">
        <v>0</v>
      </c>
      <c r="E9" s="47">
        <v>0</v>
      </c>
      <c r="F9" s="47">
        <v>0</v>
      </c>
      <c r="G9" s="47">
        <v>8</v>
      </c>
      <c r="H9" s="47">
        <v>7</v>
      </c>
      <c r="I9" s="47">
        <v>0</v>
      </c>
      <c r="J9" s="47">
        <v>8</v>
      </c>
      <c r="K9" s="47">
        <v>3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59</v>
      </c>
    </row>
    <row r="10" spans="1:25" x14ac:dyDescent="0.2">
      <c r="A10" t="s">
        <v>167</v>
      </c>
      <c r="B10" s="47">
        <v>5</v>
      </c>
      <c r="C10" s="47">
        <v>0</v>
      </c>
      <c r="D10" s="47">
        <v>0</v>
      </c>
      <c r="E10" s="47">
        <v>2</v>
      </c>
      <c r="F10" s="47">
        <v>1</v>
      </c>
      <c r="G10" s="47">
        <v>5</v>
      </c>
      <c r="H10" s="47">
        <v>0</v>
      </c>
      <c r="I10" s="47">
        <v>3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16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132</v>
      </c>
      <c r="B30" s="47">
        <v>17</v>
      </c>
      <c r="C30" s="47">
        <v>84</v>
      </c>
    </row>
    <row r="31" spans="1:24" x14ac:dyDescent="0.2">
      <c r="A31" t="s">
        <v>135</v>
      </c>
      <c r="B31" s="47">
        <v>17</v>
      </c>
      <c r="C31" s="47">
        <v>69</v>
      </c>
    </row>
    <row r="32" spans="1:24" x14ac:dyDescent="0.2">
      <c r="A32" t="s">
        <v>134</v>
      </c>
      <c r="B32" s="47">
        <v>17</v>
      </c>
      <c r="C32" s="47">
        <v>63</v>
      </c>
    </row>
    <row r="33" spans="1:4" x14ac:dyDescent="0.2">
      <c r="A33" t="s">
        <v>133</v>
      </c>
      <c r="B33" s="47">
        <v>17</v>
      </c>
      <c r="C33" s="47">
        <v>59</v>
      </c>
    </row>
    <row r="34" spans="1:4" x14ac:dyDescent="0.2">
      <c r="A34" t="s">
        <v>137</v>
      </c>
      <c r="B34" s="47">
        <v>17</v>
      </c>
      <c r="C34" s="47">
        <v>57</v>
      </c>
    </row>
    <row r="35" spans="1:4" x14ac:dyDescent="0.2">
      <c r="A35" t="s">
        <v>139</v>
      </c>
      <c r="B35" s="47">
        <v>17</v>
      </c>
      <c r="C35" s="47">
        <v>52</v>
      </c>
    </row>
    <row r="36" spans="1:4" x14ac:dyDescent="0.2">
      <c r="A36" t="s">
        <v>138</v>
      </c>
      <c r="B36" s="47">
        <v>17</v>
      </c>
      <c r="C36" s="47">
        <v>35</v>
      </c>
    </row>
    <row r="37" spans="1:4" x14ac:dyDescent="0.2">
      <c r="A37" t="s">
        <v>167</v>
      </c>
      <c r="B37" s="47">
        <v>17</v>
      </c>
      <c r="C37" s="47">
        <v>16</v>
      </c>
    </row>
    <row r="38" spans="1:4" x14ac:dyDescent="0.2">
      <c r="A38" t="s">
        <v>136</v>
      </c>
      <c r="B38" s="47">
        <v>17</v>
      </c>
      <c r="C38" s="47">
        <v>15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abSelected="1" topLeftCell="B1" workbookViewId="0">
      <selection activeCell="J44" sqref="J44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1" t="s">
        <v>209</v>
      </c>
      <c r="C1" s="141"/>
      <c r="D1" s="141"/>
      <c r="E1" s="141"/>
      <c r="F1" s="141"/>
      <c r="H1" s="142" t="s">
        <v>107</v>
      </c>
      <c r="I1" s="142"/>
      <c r="J1" s="142"/>
      <c r="K1" s="142"/>
      <c r="L1" s="14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43" t="s">
        <v>80</v>
      </c>
      <c r="C3" s="143"/>
      <c r="D3" s="143"/>
      <c r="E3" s="143"/>
      <c r="F3" s="14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44" t="s">
        <v>61</v>
      </c>
      <c r="C5" s="144"/>
      <c r="D5" s="56" t="s">
        <v>78</v>
      </c>
      <c r="E5" s="145">
        <v>45936</v>
      </c>
      <c r="F5" s="145"/>
      <c r="H5" s="84"/>
      <c r="I5" s="80"/>
      <c r="J5" s="81"/>
      <c r="K5" s="81"/>
      <c r="L5" s="85"/>
    </row>
    <row r="6" spans="2:13" x14ac:dyDescent="0.25">
      <c r="C6" s="140"/>
      <c r="D6" s="140"/>
      <c r="E6" s="140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 t="shared" ref="I8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210</v>
      </c>
      <c r="F13" s="135" t="s">
        <v>211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48" t="s">
        <v>111</v>
      </c>
      <c r="C23" s="148"/>
      <c r="D23" s="148"/>
      <c r="E23" s="62">
        <v>2</v>
      </c>
      <c r="F23" s="58">
        <v>3</v>
      </c>
    </row>
    <row r="24" spans="1:12" ht="18.75" hidden="1" customHeight="1" x14ac:dyDescent="0.25">
      <c r="B24" s="148" t="s">
        <v>112</v>
      </c>
      <c r="C24" s="148"/>
      <c r="D24" s="148"/>
      <c r="E24" s="62">
        <v>2</v>
      </c>
      <c r="F24" s="58">
        <v>3</v>
      </c>
    </row>
    <row r="25" spans="1:12" ht="18.75" hidden="1" customHeight="1" x14ac:dyDescent="0.25">
      <c r="B25" s="148" t="s">
        <v>55</v>
      </c>
      <c r="C25" s="148"/>
      <c r="D25" s="148"/>
      <c r="E25" s="62">
        <v>2</v>
      </c>
      <c r="F25" s="58">
        <v>3</v>
      </c>
    </row>
    <row r="26" spans="1:12" ht="18.75" hidden="1" customHeight="1" x14ac:dyDescent="0.25">
      <c r="B26" s="148"/>
      <c r="C26" s="148"/>
      <c r="D26" s="148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213</v>
      </c>
      <c r="F28" s="129" t="s">
        <v>251</v>
      </c>
    </row>
    <row r="29" spans="1:12" ht="14.25" customHeight="1" x14ac:dyDescent="0.25">
      <c r="B29" s="131"/>
      <c r="C29" s="124"/>
      <c r="D29" s="113"/>
      <c r="E29" s="124"/>
      <c r="F29" s="129" t="s">
        <v>252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253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215</v>
      </c>
      <c r="F37" s="129" t="s">
        <v>216</v>
      </c>
    </row>
    <row r="38" spans="2:6" ht="14.25" customHeight="1" x14ac:dyDescent="0.25">
      <c r="B38" s="133"/>
      <c r="C38" s="124"/>
      <c r="D38" s="125"/>
      <c r="E38" s="123"/>
      <c r="F38" s="129" t="s">
        <v>254</v>
      </c>
    </row>
    <row r="39" spans="2:6" ht="14.25" customHeight="1" x14ac:dyDescent="0.25">
      <c r="B39" s="133"/>
      <c r="C39" s="124"/>
      <c r="D39" s="125"/>
      <c r="E39" s="123"/>
      <c r="F39" s="129" t="s">
        <v>255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193</v>
      </c>
      <c r="C41" s="124"/>
      <c r="D41" s="125"/>
      <c r="E41" s="128" t="s">
        <v>256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194</v>
      </c>
      <c r="C43" s="124"/>
      <c r="D43" s="125"/>
      <c r="E43" s="128"/>
      <c r="F43" s="114" t="s">
        <v>258</v>
      </c>
    </row>
    <row r="44" spans="2:6" ht="14.25" customHeight="1" x14ac:dyDescent="0.25">
      <c r="B44" s="133"/>
      <c r="C44" s="127"/>
      <c r="D44" s="125"/>
      <c r="E44" s="126"/>
      <c r="F44" s="114" t="s">
        <v>257</v>
      </c>
    </row>
    <row r="45" spans="2:6" ht="14.25" customHeight="1" x14ac:dyDescent="0.25">
      <c r="B45" s="126"/>
      <c r="C45" s="127"/>
      <c r="D45" s="125"/>
      <c r="E45" s="126"/>
      <c r="F45" s="114" t="s">
        <v>259</v>
      </c>
    </row>
    <row r="46" spans="2:6" ht="14.25" customHeight="1" x14ac:dyDescent="0.25">
      <c r="B46" s="112"/>
      <c r="C46" s="112"/>
      <c r="D46" s="112"/>
      <c r="E46" s="112"/>
      <c r="F46" s="114" t="s">
        <v>260</v>
      </c>
    </row>
    <row r="47" spans="2:6" ht="14.25" customHeight="1" x14ac:dyDescent="0.25">
      <c r="B47" s="112"/>
      <c r="C47" s="112"/>
      <c r="D47" s="112"/>
      <c r="E47" s="112"/>
      <c r="F47" s="114" t="s">
        <v>223</v>
      </c>
    </row>
    <row r="48" spans="2:6" ht="14.25" customHeight="1" x14ac:dyDescent="0.25">
      <c r="B48" s="112"/>
      <c r="C48" s="112"/>
      <c r="D48" s="112"/>
      <c r="E48" s="112"/>
      <c r="F48" s="114" t="s">
        <v>261</v>
      </c>
    </row>
    <row r="49" spans="2:6" ht="26.25" customHeight="1" x14ac:dyDescent="0.25">
      <c r="B49" s="146"/>
      <c r="C49" s="147"/>
      <c r="D49" s="147"/>
      <c r="E49" s="147"/>
      <c r="F49" s="147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1" t="s">
        <v>209</v>
      </c>
      <c r="C1" s="141"/>
      <c r="D1" s="141"/>
      <c r="E1" s="141"/>
      <c r="F1" s="141"/>
      <c r="H1" s="142" t="s">
        <v>107</v>
      </c>
      <c r="I1" s="142"/>
      <c r="J1" s="142"/>
      <c r="K1" s="142"/>
      <c r="L1" s="14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43" t="s">
        <v>80</v>
      </c>
      <c r="C3" s="143"/>
      <c r="D3" s="143"/>
      <c r="E3" s="143"/>
      <c r="F3" s="14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44" t="s">
        <v>60</v>
      </c>
      <c r="C5" s="144"/>
      <c r="D5" s="56" t="s">
        <v>78</v>
      </c>
      <c r="E5" s="145" t="s">
        <v>208</v>
      </c>
      <c r="F5" s="145"/>
      <c r="H5" s="84"/>
      <c r="I5" s="80"/>
      <c r="J5" s="81"/>
      <c r="K5" s="81"/>
      <c r="L5" s="85"/>
    </row>
    <row r="6" spans="2:13" x14ac:dyDescent="0.25">
      <c r="C6" s="140"/>
      <c r="D6" s="140"/>
      <c r="E6" s="140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212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210</v>
      </c>
      <c r="F13" s="135" t="s">
        <v>211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48"/>
      <c r="P22" s="148"/>
      <c r="Q22" s="148"/>
      <c r="R22" s="62"/>
      <c r="S22" s="58"/>
    </row>
    <row r="23" spans="1:19" ht="18.75" hidden="1" customHeight="1" x14ac:dyDescent="0.25">
      <c r="B23" s="149" t="s">
        <v>111</v>
      </c>
      <c r="C23" s="149"/>
      <c r="D23" s="149"/>
      <c r="E23" s="120">
        <v>2</v>
      </c>
      <c r="F23" s="117">
        <v>3</v>
      </c>
    </row>
    <row r="24" spans="1:19" ht="18.75" hidden="1" customHeight="1" x14ac:dyDescent="0.25">
      <c r="B24" s="149" t="s">
        <v>112</v>
      </c>
      <c r="C24" s="149"/>
      <c r="D24" s="149"/>
      <c r="E24" s="120">
        <v>2</v>
      </c>
      <c r="F24" s="117">
        <v>3</v>
      </c>
    </row>
    <row r="25" spans="1:19" ht="18.75" hidden="1" customHeight="1" x14ac:dyDescent="0.25">
      <c r="B25" s="149" t="s">
        <v>55</v>
      </c>
      <c r="C25" s="149"/>
      <c r="D25" s="149"/>
      <c r="E25" s="120">
        <v>2</v>
      </c>
      <c r="F25" s="117">
        <v>3</v>
      </c>
    </row>
    <row r="26" spans="1:19" ht="18.75" hidden="1" customHeight="1" x14ac:dyDescent="0.25">
      <c r="B26" s="149"/>
      <c r="C26" s="149"/>
      <c r="D26" s="149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213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215</v>
      </c>
      <c r="F38" s="129" t="s">
        <v>216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 t="s">
        <v>219</v>
      </c>
      <c r="F40" s="129" t="s">
        <v>217</v>
      </c>
    </row>
    <row r="41" spans="2:6" ht="14.25" customHeight="1" x14ac:dyDescent="0.25">
      <c r="B41" s="133"/>
      <c r="C41" s="124"/>
      <c r="D41" s="125"/>
      <c r="E41" s="128"/>
      <c r="F41" s="129" t="s">
        <v>218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194</v>
      </c>
      <c r="C43" s="124"/>
      <c r="D43" s="125"/>
      <c r="E43" s="128"/>
      <c r="F43" s="114" t="s">
        <v>220</v>
      </c>
    </row>
    <row r="44" spans="2:6" ht="14.25" customHeight="1" x14ac:dyDescent="0.25">
      <c r="B44" s="133"/>
      <c r="C44" s="127"/>
      <c r="D44" s="125"/>
      <c r="E44" s="126"/>
      <c r="F44" s="114" t="s">
        <v>221</v>
      </c>
    </row>
    <row r="45" spans="2:6" ht="14.25" customHeight="1" x14ac:dyDescent="0.25">
      <c r="B45" s="126"/>
      <c r="C45" s="127"/>
      <c r="D45" s="125"/>
      <c r="E45" s="126"/>
      <c r="F45" s="114" t="s">
        <v>222</v>
      </c>
    </row>
    <row r="46" spans="2:6" ht="14.25" customHeight="1" x14ac:dyDescent="0.25">
      <c r="B46" s="112"/>
      <c r="C46" s="112"/>
      <c r="D46" s="112"/>
      <c r="E46" s="112"/>
      <c r="F46" s="114" t="s">
        <v>223</v>
      </c>
    </row>
    <row r="47" spans="2:6" ht="14.25" customHeight="1" x14ac:dyDescent="0.25">
      <c r="B47" s="112"/>
      <c r="C47" s="112"/>
      <c r="D47" s="112"/>
      <c r="E47" s="112"/>
      <c r="F47" s="114" t="s">
        <v>224</v>
      </c>
    </row>
    <row r="48" spans="2:6" ht="14.25" customHeight="1" x14ac:dyDescent="0.25">
      <c r="B48" s="112"/>
      <c r="C48" s="112"/>
      <c r="D48" s="112"/>
      <c r="E48" s="112"/>
      <c r="F48" s="114" t="s">
        <v>225</v>
      </c>
    </row>
    <row r="49" spans="2:6" ht="26.25" customHeight="1" x14ac:dyDescent="0.25">
      <c r="B49" s="146"/>
      <c r="C49" s="147"/>
      <c r="D49" s="147"/>
      <c r="E49" s="147"/>
      <c r="F49" s="147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1" t="s">
        <v>169</v>
      </c>
      <c r="C1" s="141"/>
      <c r="D1" s="141"/>
      <c r="E1" s="141"/>
      <c r="F1" s="141"/>
      <c r="H1" s="142" t="s">
        <v>107</v>
      </c>
      <c r="I1" s="142"/>
      <c r="J1" s="142"/>
      <c r="K1" s="142"/>
      <c r="L1" s="142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74.22</v>
      </c>
      <c r="M2" s="55"/>
    </row>
    <row r="3" spans="2:13" ht="18.75" x14ac:dyDescent="0.25">
      <c r="B3" s="143" t="s">
        <v>80</v>
      </c>
      <c r="C3" s="143"/>
      <c r="D3" s="143"/>
      <c r="E3" s="143"/>
      <c r="F3" s="143"/>
      <c r="G3" s="54"/>
      <c r="H3" s="79"/>
      <c r="I3" s="80"/>
      <c r="J3" s="81" t="str">
        <f>'Player Averages'!$B$3</f>
        <v>NIGE OUTRAM</v>
      </c>
      <c r="K3" s="82" t="s">
        <v>97</v>
      </c>
      <c r="L3" s="83">
        <f>ROUND('Player Averages'!$L$3,2)</f>
        <v>71.569999999999993</v>
      </c>
      <c r="M3" s="55"/>
    </row>
    <row r="4" spans="2:13" x14ac:dyDescent="0.25">
      <c r="H4" s="84"/>
      <c r="I4" s="80"/>
      <c r="J4" s="81" t="str">
        <f>'Player Averages'!$B$4</f>
        <v>SEAN KENDREW</v>
      </c>
      <c r="K4" s="82" t="s">
        <v>97</v>
      </c>
      <c r="L4" s="83">
        <f>ROUND('Player Averages'!$L$4,2)</f>
        <v>69.91</v>
      </c>
      <c r="M4" s="55"/>
    </row>
    <row r="5" spans="2:13" x14ac:dyDescent="0.25">
      <c r="B5" s="144" t="s">
        <v>61</v>
      </c>
      <c r="C5" s="144"/>
      <c r="D5" s="56" t="s">
        <v>78</v>
      </c>
      <c r="E5" s="145">
        <v>45818</v>
      </c>
      <c r="F5" s="145"/>
      <c r="H5" s="84"/>
      <c r="I5" s="80"/>
      <c r="J5" s="81"/>
      <c r="K5" s="81"/>
      <c r="L5" s="85"/>
    </row>
    <row r="6" spans="2:13" x14ac:dyDescent="0.25">
      <c r="C6" s="140"/>
      <c r="D6" s="140"/>
      <c r="E6" s="140"/>
      <c r="H6" s="86" t="s">
        <v>106</v>
      </c>
      <c r="I6" s="87">
        <f>SUM(I7:I12)</f>
        <v>1</v>
      </c>
      <c r="J6" s="81" t="str">
        <f>CONCATENATE(J2,K2,L2)</f>
        <v>CRAIG MONK - 74.22</v>
      </c>
      <c r="K6" s="81"/>
      <c r="L6" s="85"/>
    </row>
    <row r="7" spans="2:13" ht="14.25" customHeight="1" x14ac:dyDescent="0.25">
      <c r="B7" s="57" t="s">
        <v>138</v>
      </c>
      <c r="C7" s="58">
        <v>5</v>
      </c>
      <c r="D7" s="59" t="s">
        <v>79</v>
      </c>
      <c r="E7" s="58">
        <v>4</v>
      </c>
      <c r="F7" s="57" t="s">
        <v>136</v>
      </c>
      <c r="H7" s="88" t="s">
        <v>105</v>
      </c>
      <c r="I7" s="89" t="str">
        <f>IF(B7="BYE",IF(F7="BYE",1,""),"")</f>
        <v/>
      </c>
      <c r="J7" s="81" t="str">
        <f>CONCATENATE(J3,K3,L3)</f>
        <v>NIGE OUTRAM - 71.57</v>
      </c>
      <c r="K7" s="81"/>
      <c r="L7" s="85"/>
    </row>
    <row r="8" spans="2:13" ht="14.25" customHeight="1" x14ac:dyDescent="0.25">
      <c r="B8" s="57" t="s">
        <v>132</v>
      </c>
      <c r="C8" s="58">
        <v>4</v>
      </c>
      <c r="D8" s="59" t="s">
        <v>79</v>
      </c>
      <c r="E8" s="58">
        <v>5</v>
      </c>
      <c r="F8" s="57" t="s">
        <v>134</v>
      </c>
      <c r="H8" s="88" t="s">
        <v>105</v>
      </c>
      <c r="I8" s="89" t="str">
        <f t="shared" ref="I8:I12" si="0">IF(B8="BYE",IF(F8="BYE",1,""),"")</f>
        <v/>
      </c>
      <c r="J8" s="81" t="str">
        <f>CONCATENATE(J4,K4,L4)</f>
        <v>SEAN KENDREW - 69.91</v>
      </c>
      <c r="K8" s="81"/>
      <c r="L8" s="85"/>
    </row>
    <row r="9" spans="2:13" ht="14.25" customHeight="1" x14ac:dyDescent="0.25">
      <c r="B9" s="57" t="s">
        <v>137</v>
      </c>
      <c r="C9" s="58">
        <v>2</v>
      </c>
      <c r="D9" s="59" t="s">
        <v>79</v>
      </c>
      <c r="E9" s="58">
        <v>7</v>
      </c>
      <c r="F9" s="57" t="s">
        <v>139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135</v>
      </c>
      <c r="C10" s="58">
        <v>5</v>
      </c>
      <c r="D10" s="59" t="s">
        <v>79</v>
      </c>
      <c r="E10" s="58">
        <v>4</v>
      </c>
      <c r="F10" s="57" t="s">
        <v>133</v>
      </c>
      <c r="H10" s="88" t="s">
        <v>105</v>
      </c>
      <c r="I10" s="89" t="str">
        <f t="shared" si="0"/>
        <v/>
      </c>
      <c r="J10" s="81" t="str">
        <f>'180''s'!$B2</f>
        <v>DARREN COLLIN</v>
      </c>
      <c r="K10" s="82" t="s">
        <v>97</v>
      </c>
      <c r="L10" s="91">
        <f>'180''s'!$C2</f>
        <v>1</v>
      </c>
    </row>
    <row r="11" spans="2:13" ht="14.25" customHeight="1" x14ac:dyDescent="0.25">
      <c r="B11" s="57" t="s">
        <v>167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DAVE WARD</v>
      </c>
      <c r="K11" s="82" t="s">
        <v>97</v>
      </c>
      <c r="L11" s="91">
        <f>'180''s'!$C3</f>
        <v>1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DARREN COLLIN - 1</v>
      </c>
      <c r="K13" s="80"/>
      <c r="L13" s="90"/>
    </row>
    <row r="14" spans="2:13" ht="16.5" customHeight="1" thickBot="1" x14ac:dyDescent="0.3">
      <c r="B14" s="150" t="s">
        <v>81</v>
      </c>
      <c r="C14" s="150"/>
      <c r="D14" s="150"/>
      <c r="E14" s="61" t="s">
        <v>82</v>
      </c>
      <c r="F14" s="61" t="s">
        <v>83</v>
      </c>
      <c r="H14" s="84"/>
      <c r="I14" s="80"/>
      <c r="J14" s="81" t="str">
        <f>CONCATENATE(J11,K11,L11)</f>
        <v>DAVE WARD - 1</v>
      </c>
      <c r="K14" s="80"/>
      <c r="L14" s="90"/>
    </row>
    <row r="15" spans="2:13" ht="18.75" customHeight="1" thickTop="1" x14ac:dyDescent="0.25">
      <c r="B15" s="151" t="s">
        <v>132</v>
      </c>
      <c r="C15" s="151"/>
      <c r="D15" s="151"/>
      <c r="E15" s="58">
        <v>17</v>
      </c>
      <c r="F15" s="62">
        <v>84</v>
      </c>
      <c r="H15" s="84"/>
      <c r="I15" s="80"/>
      <c r="J15" s="80"/>
      <c r="K15" s="80"/>
      <c r="L15" s="90"/>
    </row>
    <row r="16" spans="2:13" ht="18.75" customHeight="1" x14ac:dyDescent="0.25">
      <c r="B16" s="148" t="s">
        <v>135</v>
      </c>
      <c r="C16" s="148"/>
      <c r="D16" s="148"/>
      <c r="E16" s="58">
        <v>17</v>
      </c>
      <c r="F16" s="62">
        <v>69</v>
      </c>
      <c r="H16" s="84"/>
      <c r="I16" s="80"/>
      <c r="J16" s="81" t="str">
        <f>'100+ Scores'!$B2</f>
        <v>IAN WHITTAKER</v>
      </c>
      <c r="K16" s="82" t="s">
        <v>97</v>
      </c>
      <c r="L16" s="91">
        <f>'100+ Scores'!$D2</f>
        <v>12</v>
      </c>
    </row>
    <row r="17" spans="1:12" ht="18.75" customHeight="1" x14ac:dyDescent="0.25">
      <c r="B17" s="148" t="s">
        <v>134</v>
      </c>
      <c r="C17" s="148"/>
      <c r="D17" s="148"/>
      <c r="E17" s="62">
        <v>17</v>
      </c>
      <c r="F17" s="62">
        <v>63</v>
      </c>
      <c r="H17" s="84"/>
      <c r="I17" s="80"/>
      <c r="J17" s="81" t="str">
        <f>'100+ Scores'!$B3</f>
        <v>KYLE YOUNG</v>
      </c>
      <c r="K17" s="82" t="s">
        <v>97</v>
      </c>
      <c r="L17" s="91">
        <f>'100+ Scores'!$D3</f>
        <v>10</v>
      </c>
    </row>
    <row r="18" spans="1:12" ht="18.75" customHeight="1" x14ac:dyDescent="0.25">
      <c r="B18" s="148" t="s">
        <v>133</v>
      </c>
      <c r="C18" s="148"/>
      <c r="D18" s="148"/>
      <c r="E18" s="62">
        <v>17</v>
      </c>
      <c r="F18" s="62">
        <v>59</v>
      </c>
      <c r="H18" s="84"/>
      <c r="I18" s="80"/>
      <c r="J18" s="80"/>
      <c r="K18" s="80"/>
      <c r="L18" s="90"/>
    </row>
    <row r="19" spans="1:12" ht="18.75" customHeight="1" x14ac:dyDescent="0.25">
      <c r="B19" s="148" t="s">
        <v>137</v>
      </c>
      <c r="C19" s="148"/>
      <c r="D19" s="148"/>
      <c r="E19" s="62">
        <v>17</v>
      </c>
      <c r="F19" s="58">
        <v>57</v>
      </c>
      <c r="H19" s="84"/>
      <c r="I19" s="80"/>
      <c r="J19" s="81" t="str">
        <f>CONCATENATE(J16,K16,L16)</f>
        <v>IAN WHITTAKER - 12</v>
      </c>
      <c r="K19" s="80"/>
      <c r="L19" s="90"/>
    </row>
    <row r="20" spans="1:12" ht="18.75" customHeight="1" thickBot="1" x14ac:dyDescent="0.3">
      <c r="B20" s="148" t="s">
        <v>139</v>
      </c>
      <c r="C20" s="148"/>
      <c r="D20" s="148"/>
      <c r="E20" s="62">
        <v>17</v>
      </c>
      <c r="F20" s="58">
        <v>52</v>
      </c>
      <c r="H20" s="92"/>
      <c r="I20" s="93"/>
      <c r="J20" s="94" t="str">
        <f>CONCATENATE(J17,K17,L17)</f>
        <v>KYLE YOUNG - 10</v>
      </c>
      <c r="K20" s="93"/>
      <c r="L20" s="95"/>
    </row>
    <row r="21" spans="1:12" ht="18.75" customHeight="1" x14ac:dyDescent="0.25">
      <c r="B21" s="148" t="s">
        <v>138</v>
      </c>
      <c r="C21" s="148"/>
      <c r="D21" s="148"/>
      <c r="E21" s="62">
        <v>17</v>
      </c>
      <c r="F21" s="58">
        <v>35</v>
      </c>
    </row>
    <row r="22" spans="1:12" ht="18.75" customHeight="1" x14ac:dyDescent="0.25">
      <c r="B22" s="148" t="s">
        <v>167</v>
      </c>
      <c r="C22" s="148"/>
      <c r="D22" s="148"/>
      <c r="E22" s="62">
        <v>17</v>
      </c>
      <c r="F22" s="58">
        <v>16</v>
      </c>
    </row>
    <row r="23" spans="1:12" ht="18.75" customHeight="1" x14ac:dyDescent="0.25">
      <c r="B23" s="148" t="s">
        <v>111</v>
      </c>
      <c r="C23" s="148"/>
      <c r="D23" s="148"/>
      <c r="E23" s="62">
        <v>2</v>
      </c>
      <c r="F23" s="58">
        <v>3</v>
      </c>
    </row>
    <row r="24" spans="1:12" ht="18.75" customHeight="1" x14ac:dyDescent="0.25">
      <c r="B24" s="148" t="s">
        <v>112</v>
      </c>
      <c r="C24" s="148"/>
      <c r="D24" s="148"/>
      <c r="E24" s="62">
        <v>2</v>
      </c>
      <c r="F24" s="58">
        <v>3</v>
      </c>
    </row>
    <row r="25" spans="1:12" ht="18.75" customHeight="1" x14ac:dyDescent="0.25">
      <c r="B25" s="148" t="s">
        <v>55</v>
      </c>
      <c r="C25" s="148"/>
      <c r="D25" s="148"/>
      <c r="E25" s="62">
        <v>2</v>
      </c>
      <c r="F25" s="58">
        <v>3</v>
      </c>
    </row>
    <row r="26" spans="1:12" ht="18.75" customHeight="1" x14ac:dyDescent="0.25">
      <c r="B26" s="148"/>
      <c r="C26" s="148"/>
      <c r="D26" s="148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244</v>
      </c>
      <c r="D39" s="70"/>
      <c r="E39" s="71"/>
      <c r="F39" s="71"/>
    </row>
    <row r="40" spans="2:6" ht="14.25" customHeight="1" x14ac:dyDescent="0.25">
      <c r="B40" s="69"/>
      <c r="C40" s="68" t="s">
        <v>245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246</v>
      </c>
      <c r="D42" s="70"/>
      <c r="E42" s="71"/>
      <c r="F42" s="71"/>
    </row>
    <row r="43" spans="2:6" ht="14.25" customHeight="1" x14ac:dyDescent="0.25">
      <c r="B43" s="69"/>
      <c r="C43" s="68" t="s">
        <v>247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248</v>
      </c>
      <c r="D45" s="68"/>
      <c r="E45" s="68"/>
      <c r="F45" s="71"/>
    </row>
    <row r="46" spans="2:6" ht="14.25" customHeight="1" x14ac:dyDescent="0.25">
      <c r="B46" s="71"/>
      <c r="C46" s="72" t="s">
        <v>249</v>
      </c>
      <c r="D46" s="70"/>
      <c r="E46" s="71"/>
      <c r="F46" s="71"/>
    </row>
    <row r="47" spans="2:6" ht="14.25" customHeight="1" x14ac:dyDescent="0.25">
      <c r="B47" s="71"/>
      <c r="C47" s="72" t="s">
        <v>250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46"/>
      <c r="C49" s="147"/>
      <c r="D49" s="147"/>
      <c r="E49" s="147"/>
      <c r="F49" s="147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11</vt:i4>
      </vt:variant>
    </vt:vector>
  </HeadingPairs>
  <TitlesOfParts>
    <vt:vector size="34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2</vt:lpstr>
      <vt:lpstr>Week 1</vt:lpstr>
      <vt:lpstr>League Table Template</vt:lpstr>
      <vt:lpstr>'Week 1'!AveragesLeaders</vt:lpstr>
      <vt:lpstr>'Week 2'!AveragesLeaders</vt:lpstr>
      <vt:lpstr>AveragesLeaders</vt:lpstr>
      <vt:lpstr>'Week 1'!Leaders100s</vt:lpstr>
      <vt:lpstr>'Week 2'!Leaders100s</vt:lpstr>
      <vt:lpstr>Leaders100s</vt:lpstr>
      <vt:lpstr>'Week 1'!Leaders180s</vt:lpstr>
      <vt:lpstr>'Week 2'!Leaders180s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2025-10-07T14:26:48Z</cp:lastPrinted>
  <dcterms:created xsi:type="dcterms:W3CDTF">2006-06-20T14:15:56Z</dcterms:created>
  <dcterms:modified xsi:type="dcterms:W3CDTF">2025-10-07T14:30:49Z</dcterms:modified>
</cp:coreProperties>
</file>