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02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C BACKUP\Users\STEVE\Desktop\"/>
    </mc:Choice>
  </mc:AlternateContent>
  <xr:revisionPtr revIDLastSave="0" documentId="8_{4E8872C0-3101-4114-882D-59DF7FA9A07A}" xr6:coauthVersionLast="47" xr6:coauthVersionMax="47" xr10:uidLastSave="{00000000-0000-0000-0000-000000000000}"/>
  <bookViews>
    <workbookView xWindow="-120" yWindow="-120" windowWidth="29040" windowHeight="15720" tabRatio="869" firstSheet="20" activeTab="20" xr2:uid="{00000000-000D-0000-FFFF-FFFF00000000}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SPORTSMANS" sheetId="1" r:id="rId6"/>
    <sheet name="CROWN" sheetId="12" r:id="rId7"/>
    <sheet name="HAREWOOD ARMS" sheetId="11" r:id="rId8"/>
    <sheet name="WORKMENS CLUB &quot;A&quot;" sheetId="10" r:id="rId9"/>
    <sheet name="WORKMENS CLUB &quot;B&quot;" sheetId="9" r:id="rId10"/>
    <sheet name="MASONS ARMS" sheetId="8" r:id="rId11"/>
    <sheet name="CRICKET CLUB" sheetId="7" r:id="rId12"/>
    <sheet name="Team 8 - Unused" sheetId="6" state="hidden" r:id="rId13"/>
    <sheet name="Team 9 - Unused" sheetId="5" state="hidden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2" sheetId="33" r:id="rId21"/>
    <sheet name="Week 1" sheetId="32" r:id="rId22"/>
    <sheet name="League Table Template" sheetId="31" state="hidden" r:id="rId23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1">'Week 1'!$C17:$C19</definedName>
    <definedName name="AveragesLeaders" localSheetId="20">'Week 2'!$C17:$C19</definedName>
    <definedName name="AveragesLeaders">'League Table Template'!$C17:$C19</definedName>
    <definedName name="Leaders100s" localSheetId="21">'Week 1'!$C14:$C15</definedName>
    <definedName name="Leaders100s" localSheetId="20">'Week 2'!$C14:$C15</definedName>
    <definedName name="Leaders100s">'League Table Template'!$C14:$C15</definedName>
    <definedName name="Leaders180s" localSheetId="21">'Week 1'!$C11:$C12</definedName>
    <definedName name="Leaders180s" localSheetId="20">'Week 2'!$C11:$C12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33" l="1"/>
  <c r="I11" i="33"/>
  <c r="I10" i="33"/>
  <c r="I9" i="33"/>
  <c r="I12" i="32"/>
  <c r="I11" i="32"/>
  <c r="I10" i="32"/>
  <c r="I9" i="32"/>
  <c r="DX40" i="27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S28" i="27" s="1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BC27" i="27" s="1"/>
  <c r="AR39" i="27"/>
  <c r="AL39" i="27"/>
  <c r="AF39" i="27"/>
  <c r="AK27" i="27" s="1"/>
  <c r="Z39" i="27"/>
  <c r="AE27" i="27" s="1"/>
  <c r="T39" i="27"/>
  <c r="N39" i="27"/>
  <c r="H39" i="27"/>
  <c r="B39" i="27"/>
  <c r="G27" i="27" s="1"/>
  <c r="DX38" i="27"/>
  <c r="DR38" i="27"/>
  <c r="DL38" i="27"/>
  <c r="DQ26" i="27" s="1"/>
  <c r="DF38" i="27"/>
  <c r="DK26" i="27" s="1"/>
  <c r="CZ38" i="27"/>
  <c r="CT38" i="27"/>
  <c r="CN38" i="27"/>
  <c r="CH38" i="27"/>
  <c r="CM26" i="27" s="1"/>
  <c r="CB38" i="27"/>
  <c r="BV38" i="27"/>
  <c r="BP38" i="27"/>
  <c r="BU26" i="27" s="1"/>
  <c r="BJ38" i="27"/>
  <c r="BO26" i="27" s="1"/>
  <c r="BD38" i="27"/>
  <c r="AX38" i="27"/>
  <c r="AR38" i="27"/>
  <c r="AL38" i="27"/>
  <c r="AQ26" i="27" s="1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CA25" i="27" s="1"/>
  <c r="BP37" i="27"/>
  <c r="BJ37" i="27"/>
  <c r="BD37" i="27"/>
  <c r="BI25" i="27" s="1"/>
  <c r="AX37" i="27"/>
  <c r="BC25" i="27" s="1"/>
  <c r="AR37" i="27"/>
  <c r="AL37" i="27"/>
  <c r="AF37" i="27"/>
  <c r="Z37" i="27"/>
  <c r="AE25" i="27" s="1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O24" i="27" s="1"/>
  <c r="BD36" i="27"/>
  <c r="AX36" i="27"/>
  <c r="AR36" i="27"/>
  <c r="AW24" i="27" s="1"/>
  <c r="AL36" i="27"/>
  <c r="AQ24" i="27" s="1"/>
  <c r="AF36" i="27"/>
  <c r="Z36" i="27"/>
  <c r="T36" i="27"/>
  <c r="N36" i="27"/>
  <c r="S24" i="27" s="1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BC23" i="27" s="1"/>
  <c r="AR35" i="27"/>
  <c r="AL35" i="27"/>
  <c r="AF35" i="27"/>
  <c r="AK23" i="27" s="1"/>
  <c r="Z35" i="27"/>
  <c r="AE23" i="27" s="1"/>
  <c r="T35" i="27"/>
  <c r="N35" i="27"/>
  <c r="H35" i="27"/>
  <c r="B35" i="27"/>
  <c r="G23" i="27" s="1"/>
  <c r="DX34" i="27"/>
  <c r="DR34" i="27"/>
  <c r="DL34" i="27"/>
  <c r="DQ22" i="27" s="1"/>
  <c r="DF34" i="27"/>
  <c r="DK22" i="27" s="1"/>
  <c r="CZ34" i="27"/>
  <c r="CT34" i="27"/>
  <c r="CN34" i="27"/>
  <c r="CH34" i="27"/>
  <c r="CM22" i="27" s="1"/>
  <c r="CB34" i="27"/>
  <c r="BV34" i="27"/>
  <c r="BP34" i="27"/>
  <c r="BU22" i="27" s="1"/>
  <c r="BJ34" i="27"/>
  <c r="BO22" i="27" s="1"/>
  <c r="BD34" i="27"/>
  <c r="AX34" i="27"/>
  <c r="AR34" i="27"/>
  <c r="AL34" i="27"/>
  <c r="AQ22" i="27" s="1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CA21" i="27" s="1"/>
  <c r="BP33" i="27"/>
  <c r="BJ33" i="27"/>
  <c r="BD33" i="27"/>
  <c r="BI21" i="27" s="1"/>
  <c r="AX33" i="27"/>
  <c r="BC21" i="27" s="1"/>
  <c r="AR33" i="27"/>
  <c r="AL33" i="27"/>
  <c r="AF33" i="27"/>
  <c r="Z33" i="27"/>
  <c r="AE21" i="27" s="1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O20" i="27" s="1"/>
  <c r="BD32" i="27"/>
  <c r="AX32" i="27"/>
  <c r="AR32" i="27"/>
  <c r="AW20" i="27" s="1"/>
  <c r="AL32" i="27"/>
  <c r="AQ20" i="27" s="1"/>
  <c r="AF32" i="27"/>
  <c r="Z32" i="27"/>
  <c r="T32" i="27"/>
  <c r="N32" i="27"/>
  <c r="S20" i="27" s="1"/>
  <c r="H32" i="27"/>
  <c r="B32" i="27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BC19" i="27" s="1"/>
  <c r="AR31" i="27"/>
  <c r="AL31" i="27"/>
  <c r="AQ19" i="27" s="1"/>
  <c r="AF31" i="27"/>
  <c r="AK19" i="27" s="1"/>
  <c r="Z31" i="27"/>
  <c r="AE19" i="27" s="1"/>
  <c r="T31" i="27"/>
  <c r="N31" i="27"/>
  <c r="H31" i="27"/>
  <c r="B31" i="27"/>
  <c r="EE5" i="27" s="1"/>
  <c r="C136" i="13" s="1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Q18" i="27" s="1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CA17" i="27" s="1"/>
  <c r="BP29" i="27"/>
  <c r="BJ29" i="27"/>
  <c r="BD29" i="27"/>
  <c r="BI17" i="27" s="1"/>
  <c r="AX29" i="27"/>
  <c r="BC17" i="27" s="1"/>
  <c r="AR29" i="27"/>
  <c r="AL29" i="27"/>
  <c r="AF29" i="27"/>
  <c r="Z29" i="27"/>
  <c r="T29" i="27"/>
  <c r="N29" i="27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R24" i="27"/>
  <c r="N24" i="27"/>
  <c r="M24" i="27"/>
  <c r="L24" i="27"/>
  <c r="H24" i="27"/>
  <c r="G24" i="27"/>
  <c r="F24" i="27"/>
  <c r="B24" i="27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P4" i="27"/>
  <c r="B135" i="16" s="1"/>
  <c r="EN4" i="27"/>
  <c r="C135" i="15" s="1"/>
  <c r="EI4" i="27"/>
  <c r="G135" i="13" s="1"/>
  <c r="EH4" i="27"/>
  <c r="F135" i="13" s="1"/>
  <c r="EG4" i="27"/>
  <c r="E135" i="13" s="1"/>
  <c r="EF4" i="27"/>
  <c r="EM4" i="27" s="1"/>
  <c r="I135" i="13" s="1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Q28" i="21" s="1"/>
  <c r="AF40" i="21"/>
  <c r="Z40" i="21"/>
  <c r="T40" i="21"/>
  <c r="Y28" i="21" s="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DE27" i="21" s="1"/>
  <c r="CT39" i="21"/>
  <c r="CY27" i="21" s="1"/>
  <c r="CN39" i="21"/>
  <c r="CS27" i="21" s="1"/>
  <c r="CH39" i="21"/>
  <c r="CB39" i="21"/>
  <c r="CG27" i="21" s="1"/>
  <c r="BV39" i="21"/>
  <c r="CA27" i="21" s="1"/>
  <c r="BP39" i="21"/>
  <c r="BJ39" i="21"/>
  <c r="BD39" i="21"/>
  <c r="BI27" i="21" s="1"/>
  <c r="AX39" i="21"/>
  <c r="BC27" i="21" s="1"/>
  <c r="AR39" i="21"/>
  <c r="AW27" i="21" s="1"/>
  <c r="AL39" i="21"/>
  <c r="AF39" i="21"/>
  <c r="AK27" i="21" s="1"/>
  <c r="Z39" i="21"/>
  <c r="AE27" i="21" s="1"/>
  <c r="T39" i="21"/>
  <c r="N39" i="21"/>
  <c r="H39" i="21"/>
  <c r="M27" i="21" s="1"/>
  <c r="B39" i="21"/>
  <c r="G27" i="21" s="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S26" i="21" s="1"/>
  <c r="CH38" i="21"/>
  <c r="CB38" i="21"/>
  <c r="CG26" i="21" s="1"/>
  <c r="BV38" i="21"/>
  <c r="BP38" i="21"/>
  <c r="BU26" i="21" s="1"/>
  <c r="BJ38" i="21"/>
  <c r="BO26" i="21" s="1"/>
  <c r="BD38" i="21"/>
  <c r="AX38" i="21"/>
  <c r="AR38" i="21"/>
  <c r="AW26" i="21" s="1"/>
  <c r="AL38" i="21"/>
  <c r="AQ26" i="21" s="1"/>
  <c r="AF38" i="21"/>
  <c r="AK26" i="21" s="1"/>
  <c r="Z38" i="21"/>
  <c r="T38" i="21"/>
  <c r="Y26" i="21" s="1"/>
  <c r="N38" i="21"/>
  <c r="S26" i="21" s="1"/>
  <c r="H38" i="21"/>
  <c r="B38" i="21"/>
  <c r="DX37" i="21"/>
  <c r="EC25" i="21" s="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CG25" i="21" s="1"/>
  <c r="BV37" i="21"/>
  <c r="CA25" i="21" s="1"/>
  <c r="BP37" i="21"/>
  <c r="BU25" i="21" s="1"/>
  <c r="BJ37" i="21"/>
  <c r="BD37" i="21"/>
  <c r="BI25" i="21" s="1"/>
  <c r="AX37" i="21"/>
  <c r="BC25" i="21" s="1"/>
  <c r="AR37" i="21"/>
  <c r="AL37" i="21"/>
  <c r="AF37" i="21"/>
  <c r="AK25" i="21" s="1"/>
  <c r="Z37" i="21"/>
  <c r="AE25" i="21" s="1"/>
  <c r="T37" i="21"/>
  <c r="Y25" i="21" s="1"/>
  <c r="N37" i="21"/>
  <c r="H37" i="21"/>
  <c r="M25" i="21" s="1"/>
  <c r="B37" i="21"/>
  <c r="G25" i="21" s="1"/>
  <c r="DX36" i="21"/>
  <c r="DR36" i="21"/>
  <c r="DL36" i="21"/>
  <c r="DQ24" i="21" s="1"/>
  <c r="DF36" i="21"/>
  <c r="DK24" i="21" s="1"/>
  <c r="CZ36" i="21"/>
  <c r="DE24" i="21" s="1"/>
  <c r="CT36" i="21"/>
  <c r="CN36" i="21"/>
  <c r="CS24" i="21" s="1"/>
  <c r="CH36" i="21"/>
  <c r="CM24" i="21" s="1"/>
  <c r="CB36" i="21"/>
  <c r="BV36" i="21"/>
  <c r="BP36" i="21"/>
  <c r="BU24" i="21" s="1"/>
  <c r="BJ36" i="21"/>
  <c r="BO24" i="21" s="1"/>
  <c r="BD36" i="21"/>
  <c r="BI24" i="21" s="1"/>
  <c r="AX36" i="21"/>
  <c r="AR36" i="21"/>
  <c r="AW24" i="21" s="1"/>
  <c r="AL36" i="21"/>
  <c r="AQ24" i="21" s="1"/>
  <c r="AF36" i="21"/>
  <c r="Z36" i="21"/>
  <c r="T36" i="21"/>
  <c r="Y24" i="21" s="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DE23" i="21" s="1"/>
  <c r="CT35" i="21"/>
  <c r="CN35" i="21"/>
  <c r="CS23" i="21" s="1"/>
  <c r="CH35" i="21"/>
  <c r="CB35" i="21"/>
  <c r="CG23" i="21" s="1"/>
  <c r="BV35" i="21"/>
  <c r="CA23" i="21" s="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AE23" i="21" s="1"/>
  <c r="T35" i="21"/>
  <c r="N35" i="21"/>
  <c r="H35" i="21"/>
  <c r="M23" i="21" s="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S22" i="21" s="1"/>
  <c r="CH34" i="21"/>
  <c r="CM22" i="21" s="1"/>
  <c r="CB34" i="21"/>
  <c r="CG22" i="21" s="1"/>
  <c r="BV34" i="21"/>
  <c r="BP34" i="21"/>
  <c r="BU22" i="21" s="1"/>
  <c r="BJ34" i="21"/>
  <c r="BO22" i="21" s="1"/>
  <c r="BD34" i="21"/>
  <c r="AX34" i="21"/>
  <c r="AR34" i="21"/>
  <c r="AW22" i="21" s="1"/>
  <c r="AL34" i="21"/>
  <c r="AQ22" i="21" s="1"/>
  <c r="AF34" i="21"/>
  <c r="AK22" i="21" s="1"/>
  <c r="Z34" i="21"/>
  <c r="T34" i="21"/>
  <c r="N34" i="21"/>
  <c r="S22" i="21" s="1"/>
  <c r="H34" i="21"/>
  <c r="B34" i="21"/>
  <c r="DX33" i="21"/>
  <c r="EC21" i="21" s="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CG21" i="21" s="1"/>
  <c r="BV33" i="21"/>
  <c r="CA21" i="21" s="1"/>
  <c r="BP33" i="21"/>
  <c r="BU21" i="21" s="1"/>
  <c r="BJ33" i="21"/>
  <c r="BD33" i="21"/>
  <c r="BI21" i="21" s="1"/>
  <c r="AX33" i="21"/>
  <c r="BC21" i="21" s="1"/>
  <c r="AR33" i="21"/>
  <c r="AL33" i="21"/>
  <c r="AF33" i="21"/>
  <c r="AK21" i="21" s="1"/>
  <c r="Z33" i="21"/>
  <c r="AE21" i="21" s="1"/>
  <c r="T33" i="21"/>
  <c r="N33" i="21"/>
  <c r="H33" i="21"/>
  <c r="M21" i="21" s="1"/>
  <c r="B33" i="21"/>
  <c r="G21" i="21" s="1"/>
  <c r="DX32" i="21"/>
  <c r="DR32" i="21"/>
  <c r="DL32" i="21"/>
  <c r="DQ20" i="21" s="1"/>
  <c r="DF32" i="21"/>
  <c r="CZ32" i="21"/>
  <c r="DE20" i="21" s="1"/>
  <c r="CT32" i="21"/>
  <c r="CN32" i="21"/>
  <c r="CS20" i="21" s="1"/>
  <c r="CH32" i="21"/>
  <c r="CB32" i="21"/>
  <c r="BV32" i="21"/>
  <c r="BP32" i="21"/>
  <c r="BU20" i="21" s="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Y20" i="21" s="1"/>
  <c r="N32" i="21"/>
  <c r="S20" i="21" s="1"/>
  <c r="H32" i="21"/>
  <c r="B32" i="21"/>
  <c r="DX31" i="21"/>
  <c r="EC19" i="21" s="1"/>
  <c r="DR31" i="21"/>
  <c r="DL31" i="21"/>
  <c r="DF31" i="21"/>
  <c r="CZ31" i="21"/>
  <c r="DE19" i="21" s="1"/>
  <c r="CT31" i="21"/>
  <c r="CY19" i="21" s="1"/>
  <c r="CN31" i="21"/>
  <c r="CS19" i="21" s="1"/>
  <c r="CH31" i="21"/>
  <c r="CB31" i="21"/>
  <c r="CG19" i="21" s="1"/>
  <c r="BV31" i="21"/>
  <c r="CA19" i="21" s="1"/>
  <c r="BP31" i="21"/>
  <c r="BJ31" i="21"/>
  <c r="BD31" i="21"/>
  <c r="BI19" i="21" s="1"/>
  <c r="AX31" i="21"/>
  <c r="BC19" i="21" s="1"/>
  <c r="AR31" i="21"/>
  <c r="AW19" i="21" s="1"/>
  <c r="AL31" i="21"/>
  <c r="AF31" i="21"/>
  <c r="AK19" i="21" s="1"/>
  <c r="Z31" i="21"/>
  <c r="AE19" i="21" s="1"/>
  <c r="T31" i="21"/>
  <c r="N31" i="21"/>
  <c r="H31" i="21"/>
  <c r="M19" i="21" s="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S18" i="21" s="1"/>
  <c r="CH30" i="21"/>
  <c r="CM18" i="21" s="1"/>
  <c r="CB30" i="21"/>
  <c r="CG18" i="21" s="1"/>
  <c r="BV30" i="21"/>
  <c r="BP30" i="21"/>
  <c r="BU18" i="21" s="1"/>
  <c r="BJ30" i="21"/>
  <c r="BO18" i="21" s="1"/>
  <c r="BD30" i="21"/>
  <c r="AX30" i="21"/>
  <c r="AR30" i="21"/>
  <c r="AW18" i="21" s="1"/>
  <c r="AL30" i="21"/>
  <c r="AF30" i="21"/>
  <c r="AK18" i="21" s="1"/>
  <c r="Z30" i="21"/>
  <c r="T30" i="21"/>
  <c r="Y18" i="21" s="1"/>
  <c r="N30" i="21"/>
  <c r="S18" i="21" s="1"/>
  <c r="H30" i="21"/>
  <c r="B30" i="21"/>
  <c r="DX29" i="21"/>
  <c r="EC17" i="21" s="1"/>
  <c r="DR29" i="21"/>
  <c r="DR41" i="21" s="1"/>
  <c r="DL29" i="21"/>
  <c r="DF29" i="21"/>
  <c r="CZ29" i="21"/>
  <c r="DE17" i="21" s="1"/>
  <c r="CT29" i="21"/>
  <c r="CN29" i="21"/>
  <c r="CH29" i="21"/>
  <c r="CB29" i="21"/>
  <c r="CG17" i="21" s="1"/>
  <c r="BV29" i="21"/>
  <c r="CA17" i="21" s="1"/>
  <c r="BP29" i="21"/>
  <c r="BU17" i="21" s="1"/>
  <c r="BJ29" i="21"/>
  <c r="BD29" i="21"/>
  <c r="BI17" i="21" s="1"/>
  <c r="AX29" i="21"/>
  <c r="BC17" i="21" s="1"/>
  <c r="AR29" i="21"/>
  <c r="AL29" i="21"/>
  <c r="AF29" i="21"/>
  <c r="AK17" i="21" s="1"/>
  <c r="Z29" i="21"/>
  <c r="Z41" i="21" s="1"/>
  <c r="T29" i="21"/>
  <c r="Y17" i="21" s="1"/>
  <c r="N29" i="21"/>
  <c r="H29" i="21"/>
  <c r="M17" i="21" s="1"/>
  <c r="B29" i="21"/>
  <c r="G17" i="21" s="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P28" i="21"/>
  <c r="AL28" i="21"/>
  <c r="AK28" i="21"/>
  <c r="AJ28" i="21"/>
  <c r="AF28" i="21"/>
  <c r="AE28" i="21"/>
  <c r="AD28" i="21"/>
  <c r="Z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D27" i="21"/>
  <c r="CZ27" i="21"/>
  <c r="CX27" i="21"/>
  <c r="CT27" i="21"/>
  <c r="CR27" i="21"/>
  <c r="CN27" i="21"/>
  <c r="CM27" i="21"/>
  <c r="CL27" i="21"/>
  <c r="CH27" i="21"/>
  <c r="CF27" i="21"/>
  <c r="CB27" i="21"/>
  <c r="BZ27" i="21"/>
  <c r="BV27" i="21"/>
  <c r="BU27" i="21"/>
  <c r="BT27" i="21"/>
  <c r="BP27" i="21"/>
  <c r="BO27" i="21"/>
  <c r="BN27" i="21"/>
  <c r="BJ27" i="21"/>
  <c r="BH27" i="21"/>
  <c r="BD27" i="21"/>
  <c r="BB27" i="21"/>
  <c r="AX27" i="21"/>
  <c r="AV27" i="21"/>
  <c r="AR27" i="21"/>
  <c r="AQ27" i="21"/>
  <c r="AP27" i="21"/>
  <c r="AL27" i="21"/>
  <c r="AJ27" i="21"/>
  <c r="AF27" i="21"/>
  <c r="AD27" i="21"/>
  <c r="Z27" i="21"/>
  <c r="Y27" i="21"/>
  <c r="X27" i="21"/>
  <c r="T27" i="21"/>
  <c r="S27" i="21"/>
  <c r="R27" i="21"/>
  <c r="N27" i="21"/>
  <c r="L27" i="21"/>
  <c r="H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N26" i="21"/>
  <c r="BJ26" i="21"/>
  <c r="BI26" i="21"/>
  <c r="BH26" i="21"/>
  <c r="BD26" i="21"/>
  <c r="BC26" i="21"/>
  <c r="BB26" i="21"/>
  <c r="AX26" i="21"/>
  <c r="AV26" i="21"/>
  <c r="AR26" i="21"/>
  <c r="AP26" i="21"/>
  <c r="AL26" i="21"/>
  <c r="AJ26" i="21"/>
  <c r="AF26" i="21"/>
  <c r="AE26" i="21"/>
  <c r="AD26" i="21"/>
  <c r="Z26" i="21"/>
  <c r="X26" i="21"/>
  <c r="T26" i="21"/>
  <c r="R26" i="21"/>
  <c r="N26" i="21"/>
  <c r="M26" i="21"/>
  <c r="L26" i="21"/>
  <c r="H26" i="21"/>
  <c r="G26" i="21"/>
  <c r="F26" i="21"/>
  <c r="B26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F25" i="21"/>
  <c r="CB25" i="21"/>
  <c r="BZ25" i="21"/>
  <c r="BV25" i="21"/>
  <c r="BT25" i="21"/>
  <c r="BP25" i="21"/>
  <c r="BO25" i="21"/>
  <c r="BN25" i="21"/>
  <c r="BJ25" i="21"/>
  <c r="BH25" i="21"/>
  <c r="BD25" i="21"/>
  <c r="BB25" i="21"/>
  <c r="AX25" i="21"/>
  <c r="AW25" i="21"/>
  <c r="AV25" i="21"/>
  <c r="AR25" i="21"/>
  <c r="AQ25" i="21"/>
  <c r="AP25" i="21"/>
  <c r="AL25" i="21"/>
  <c r="AJ25" i="21"/>
  <c r="AF25" i="21"/>
  <c r="AD25" i="21"/>
  <c r="Z25" i="21"/>
  <c r="X25" i="21"/>
  <c r="T25" i="21"/>
  <c r="S25" i="21"/>
  <c r="R25" i="21"/>
  <c r="N25" i="21"/>
  <c r="L25" i="21"/>
  <c r="H25" i="21"/>
  <c r="F25" i="21"/>
  <c r="B25" i="21"/>
  <c r="EC24" i="21"/>
  <c r="EB24" i="21"/>
  <c r="DX24" i="21"/>
  <c r="DW24" i="21"/>
  <c r="DV24" i="21"/>
  <c r="DR24" i="21"/>
  <c r="DP24" i="21"/>
  <c r="DL24" i="21"/>
  <c r="DJ24" i="21"/>
  <c r="DF24" i="21"/>
  <c r="DD24" i="21"/>
  <c r="CZ24" i="21"/>
  <c r="CY24" i="21"/>
  <c r="CX24" i="21"/>
  <c r="CT24" i="21"/>
  <c r="CR24" i="21"/>
  <c r="CN24" i="21"/>
  <c r="CL24" i="21"/>
  <c r="CH24" i="21"/>
  <c r="CG24" i="21"/>
  <c r="CF24" i="21"/>
  <c r="CB24" i="21"/>
  <c r="CA24" i="21"/>
  <c r="BZ24" i="21"/>
  <c r="BV24" i="21"/>
  <c r="BT24" i="21"/>
  <c r="BP24" i="21"/>
  <c r="BN24" i="21"/>
  <c r="BJ24" i="21"/>
  <c r="BH24" i="21"/>
  <c r="BD24" i="21"/>
  <c r="BC24" i="21"/>
  <c r="BB24" i="21"/>
  <c r="AX24" i="21"/>
  <c r="AV24" i="21"/>
  <c r="AR24" i="21"/>
  <c r="AP24" i="21"/>
  <c r="AL24" i="21"/>
  <c r="AK24" i="21"/>
  <c r="AJ24" i="21"/>
  <c r="AF24" i="21"/>
  <c r="AE24" i="21"/>
  <c r="AD24" i="21"/>
  <c r="Z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D23" i="21"/>
  <c r="Z23" i="21"/>
  <c r="Y23" i="21"/>
  <c r="X23" i="21"/>
  <c r="T23" i="21"/>
  <c r="S23" i="21"/>
  <c r="R23" i="21"/>
  <c r="N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R22" i="21"/>
  <c r="CN22" i="21"/>
  <c r="CL22" i="21"/>
  <c r="CH22" i="21"/>
  <c r="CF22" i="21"/>
  <c r="CB22" i="21"/>
  <c r="CA22" i="21"/>
  <c r="BZ22" i="21"/>
  <c r="BV22" i="21"/>
  <c r="BT22" i="21"/>
  <c r="BP22" i="21"/>
  <c r="BN22" i="21"/>
  <c r="BJ22" i="21"/>
  <c r="BI22" i="21"/>
  <c r="BH22" i="21"/>
  <c r="BD22" i="21"/>
  <c r="BC22" i="21"/>
  <c r="BB22" i="21"/>
  <c r="AX22" i="21"/>
  <c r="AV22" i="21"/>
  <c r="AR22" i="21"/>
  <c r="AP22" i="21"/>
  <c r="AL22" i="21"/>
  <c r="AJ22" i="21"/>
  <c r="AF22" i="21"/>
  <c r="AE22" i="21"/>
  <c r="AD22" i="21"/>
  <c r="Z22" i="21"/>
  <c r="X22" i="21"/>
  <c r="T22" i="21"/>
  <c r="R22" i="21"/>
  <c r="N22" i="21"/>
  <c r="M22" i="21"/>
  <c r="L22" i="21"/>
  <c r="H22" i="21"/>
  <c r="G22" i="21"/>
  <c r="F22" i="21"/>
  <c r="B22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F21" i="21"/>
  <c r="CB21" i="21"/>
  <c r="BZ21" i="21"/>
  <c r="BV21" i="21"/>
  <c r="BT21" i="21"/>
  <c r="BP21" i="21"/>
  <c r="BO21" i="21"/>
  <c r="BN21" i="21"/>
  <c r="BJ21" i="21"/>
  <c r="BH21" i="21"/>
  <c r="BD21" i="21"/>
  <c r="BB21" i="21"/>
  <c r="AX21" i="21"/>
  <c r="AW21" i="21"/>
  <c r="AV21" i="21"/>
  <c r="AR21" i="21"/>
  <c r="AQ21" i="21"/>
  <c r="AP21" i="21"/>
  <c r="AL21" i="21"/>
  <c r="AJ21" i="21"/>
  <c r="AF21" i="21"/>
  <c r="AD21" i="21"/>
  <c r="Z21" i="21"/>
  <c r="X21" i="21"/>
  <c r="T21" i="21"/>
  <c r="S21" i="21"/>
  <c r="R21" i="21"/>
  <c r="N21" i="21"/>
  <c r="L21" i="21"/>
  <c r="H21" i="21"/>
  <c r="F21" i="21"/>
  <c r="B21" i="21"/>
  <c r="EC20" i="21"/>
  <c r="EB20" i="21"/>
  <c r="DX20" i="21"/>
  <c r="DW20" i="21"/>
  <c r="DV20" i="21"/>
  <c r="DR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D19" i="21"/>
  <c r="CZ19" i="21"/>
  <c r="CX19" i="21"/>
  <c r="CT19" i="21"/>
  <c r="CR19" i="21"/>
  <c r="CN19" i="21"/>
  <c r="CM19" i="21"/>
  <c r="CL19" i="21"/>
  <c r="CH19" i="21"/>
  <c r="CF19" i="21"/>
  <c r="CB19" i="21"/>
  <c r="BZ19" i="21"/>
  <c r="BV19" i="21"/>
  <c r="BU19" i="21"/>
  <c r="BT19" i="21"/>
  <c r="BP19" i="21"/>
  <c r="BO19" i="21"/>
  <c r="BN19" i="21"/>
  <c r="BJ19" i="21"/>
  <c r="BH19" i="21"/>
  <c r="BD19" i="21"/>
  <c r="BB19" i="21"/>
  <c r="AX19" i="21"/>
  <c r="AV19" i="21"/>
  <c r="AR19" i="21"/>
  <c r="AQ19" i="21"/>
  <c r="AP19" i="21"/>
  <c r="AL19" i="21"/>
  <c r="AJ19" i="21"/>
  <c r="AF19" i="21"/>
  <c r="AD19" i="21"/>
  <c r="Z19" i="21"/>
  <c r="Y19" i="21"/>
  <c r="X19" i="21"/>
  <c r="T19" i="21"/>
  <c r="S19" i="21"/>
  <c r="R19" i="21"/>
  <c r="N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R18" i="21"/>
  <c r="CN18" i="21"/>
  <c r="CL18" i="21"/>
  <c r="CH18" i="21"/>
  <c r="CF18" i="21"/>
  <c r="CB18" i="21"/>
  <c r="CA18" i="21"/>
  <c r="BZ18" i="21"/>
  <c r="BV18" i="21"/>
  <c r="BT18" i="21"/>
  <c r="BP18" i="21"/>
  <c r="BN18" i="21"/>
  <c r="BJ18" i="21"/>
  <c r="BI18" i="21"/>
  <c r="BH18" i="21"/>
  <c r="BD18" i="21"/>
  <c r="BC18" i="21"/>
  <c r="BB18" i="21"/>
  <c r="AX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R18" i="21"/>
  <c r="N18" i="21"/>
  <c r="M18" i="21"/>
  <c r="L18" i="21"/>
  <c r="H18" i="21"/>
  <c r="G18" i="21"/>
  <c r="F18" i="21"/>
  <c r="B18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F17" i="21"/>
  <c r="CB17" i="21"/>
  <c r="BZ17" i="21"/>
  <c r="BV17" i="21"/>
  <c r="BT17" i="21"/>
  <c r="BP17" i="21"/>
  <c r="BO17" i="21"/>
  <c r="BN17" i="21"/>
  <c r="BJ17" i="21"/>
  <c r="BH17" i="21"/>
  <c r="BD17" i="21"/>
  <c r="BB17" i="21"/>
  <c r="AX17" i="21"/>
  <c r="AW17" i="21"/>
  <c r="AV17" i="21"/>
  <c r="AR17" i="21"/>
  <c r="AQ17" i="21"/>
  <c r="AP17" i="21"/>
  <c r="AL17" i="21"/>
  <c r="AJ17" i="21"/>
  <c r="AF17" i="21"/>
  <c r="AD17" i="21"/>
  <c r="Z17" i="21"/>
  <c r="X17" i="21"/>
  <c r="T17" i="21"/>
  <c r="S17" i="21"/>
  <c r="R17" i="21"/>
  <c r="N17" i="21"/>
  <c r="L17" i="21"/>
  <c r="H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U28" i="2" s="1"/>
  <c r="BJ40" i="2"/>
  <c r="BO28" i="2" s="1"/>
  <c r="BD40" i="2"/>
  <c r="AX40" i="2"/>
  <c r="AR40" i="2"/>
  <c r="AL40" i="2"/>
  <c r="AQ28" i="2" s="1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CG27" i="2" s="1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AK27" i="2" s="1"/>
  <c r="Z39" i="2"/>
  <c r="AE27" i="2" s="1"/>
  <c r="T39" i="2"/>
  <c r="Y27" i="2" s="1"/>
  <c r="N39" i="2"/>
  <c r="H39" i="2"/>
  <c r="M27" i="2" s="1"/>
  <c r="B39" i="2"/>
  <c r="DX38" i="2"/>
  <c r="DR38" i="2"/>
  <c r="DL38" i="2"/>
  <c r="DF38" i="2"/>
  <c r="DK26" i="2" s="1"/>
  <c r="CZ38" i="2"/>
  <c r="DE26" i="2" s="1"/>
  <c r="CT38" i="2"/>
  <c r="CN38" i="2"/>
  <c r="CS26" i="2" s="1"/>
  <c r="CH38" i="2"/>
  <c r="CM26" i="2" s="1"/>
  <c r="CB38" i="2"/>
  <c r="CG26" i="2" s="1"/>
  <c r="BV38" i="2"/>
  <c r="BP38" i="2"/>
  <c r="BU26" i="2" s="1"/>
  <c r="BJ38" i="2"/>
  <c r="BO26" i="2" s="1"/>
  <c r="BD38" i="2"/>
  <c r="BI26" i="2" s="1"/>
  <c r="AX38" i="2"/>
  <c r="AR38" i="2"/>
  <c r="AW26" i="2" s="1"/>
  <c r="AL38" i="2"/>
  <c r="AQ26" i="2" s="1"/>
  <c r="AF38" i="2"/>
  <c r="AK26" i="2" s="1"/>
  <c r="Z38" i="2"/>
  <c r="T38" i="2"/>
  <c r="Y26" i="2" s="1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U25" i="2" s="1"/>
  <c r="BJ37" i="2"/>
  <c r="BD37" i="2"/>
  <c r="BI25" i="2" s="1"/>
  <c r="AX37" i="2"/>
  <c r="BC25" i="2" s="1"/>
  <c r="AR37" i="2"/>
  <c r="AW25" i="2" s="1"/>
  <c r="AL37" i="2"/>
  <c r="AF37" i="2"/>
  <c r="AK25" i="2" s="1"/>
  <c r="Z37" i="2"/>
  <c r="AE25" i="2" s="1"/>
  <c r="T37" i="2"/>
  <c r="Y25" i="2" s="1"/>
  <c r="N37" i="2"/>
  <c r="H37" i="2"/>
  <c r="M25" i="2" s="1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BI24" i="2" s="1"/>
  <c r="AX36" i="2"/>
  <c r="AR36" i="2"/>
  <c r="AW24" i="2" s="1"/>
  <c r="AL36" i="2"/>
  <c r="AQ24" i="2" s="1"/>
  <c r="AF36" i="2"/>
  <c r="AK24" i="2" s="1"/>
  <c r="Z36" i="2"/>
  <c r="T36" i="2"/>
  <c r="Y24" i="2" s="1"/>
  <c r="N36" i="2"/>
  <c r="S24" i="2" s="1"/>
  <c r="H36" i="2"/>
  <c r="M24" i="2" s="1"/>
  <c r="B36" i="2"/>
  <c r="DX35" i="2"/>
  <c r="DR35" i="2"/>
  <c r="DW23" i="2" s="1"/>
  <c r="DL35" i="2"/>
  <c r="DQ23" i="2" s="1"/>
  <c r="DF35" i="2"/>
  <c r="CZ35" i="2"/>
  <c r="DE23" i="2" s="1"/>
  <c r="CT35" i="2"/>
  <c r="CY23" i="2" s="1"/>
  <c r="CN35" i="2"/>
  <c r="CH35" i="2"/>
  <c r="CB35" i="2"/>
  <c r="CG23" i="2" s="1"/>
  <c r="BV35" i="2"/>
  <c r="CA23" i="2" s="1"/>
  <c r="BP35" i="2"/>
  <c r="BU23" i="2" s="1"/>
  <c r="BJ35" i="2"/>
  <c r="BD35" i="2"/>
  <c r="BI23" i="2" s="1"/>
  <c r="AX35" i="2"/>
  <c r="BC23" i="2" s="1"/>
  <c r="AR35" i="2"/>
  <c r="AW23" i="2" s="1"/>
  <c r="AL35" i="2"/>
  <c r="AF35" i="2"/>
  <c r="AK23" i="2" s="1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CG22" i="2" s="1"/>
  <c r="BV34" i="2"/>
  <c r="BP34" i="2"/>
  <c r="BU22" i="2" s="1"/>
  <c r="BJ34" i="2"/>
  <c r="BO22" i="2" s="1"/>
  <c r="BD34" i="2"/>
  <c r="BI22" i="2" s="1"/>
  <c r="AX34" i="2"/>
  <c r="AR34" i="2"/>
  <c r="AW22" i="2" s="1"/>
  <c r="AL34" i="2"/>
  <c r="AQ22" i="2" s="1"/>
  <c r="AF34" i="2"/>
  <c r="AK22" i="2" s="1"/>
  <c r="Z34" i="2"/>
  <c r="T34" i="2"/>
  <c r="Y22" i="2" s="1"/>
  <c r="N34" i="2"/>
  <c r="S22" i="2" s="1"/>
  <c r="H34" i="2"/>
  <c r="M22" i="2" s="1"/>
  <c r="B34" i="2"/>
  <c r="DX33" i="2"/>
  <c r="EC21" i="2" s="1"/>
  <c r="DR33" i="2"/>
  <c r="DW21" i="2" s="1"/>
  <c r="DL33" i="2"/>
  <c r="DF33" i="2"/>
  <c r="CZ33" i="2"/>
  <c r="CT33" i="2"/>
  <c r="CY21" i="2" s="1"/>
  <c r="CN33" i="2"/>
  <c r="CS21" i="2" s="1"/>
  <c r="CH33" i="2"/>
  <c r="CB33" i="2"/>
  <c r="CG21" i="2" s="1"/>
  <c r="BV33" i="2"/>
  <c r="CA21" i="2" s="1"/>
  <c r="BP33" i="2"/>
  <c r="BU21" i="2" s="1"/>
  <c r="BJ33" i="2"/>
  <c r="BD33" i="2"/>
  <c r="BI21" i="2" s="1"/>
  <c r="AX33" i="2"/>
  <c r="BC21" i="2" s="1"/>
  <c r="AR33" i="2"/>
  <c r="AW21" i="2" s="1"/>
  <c r="AL33" i="2"/>
  <c r="AF33" i="2"/>
  <c r="AK21" i="2" s="1"/>
  <c r="Z33" i="2"/>
  <c r="AE21" i="2" s="1"/>
  <c r="T33" i="2"/>
  <c r="Y21" i="2" s="1"/>
  <c r="N33" i="2"/>
  <c r="H33" i="2"/>
  <c r="M21" i="2" s="1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O20" i="2" s="1"/>
  <c r="BD32" i="2"/>
  <c r="AX32" i="2"/>
  <c r="AR32" i="2"/>
  <c r="AW20" i="2" s="1"/>
  <c r="AL32" i="2"/>
  <c r="AQ20" i="2" s="1"/>
  <c r="AF32" i="2"/>
  <c r="AK20" i="2" s="1"/>
  <c r="Z32" i="2"/>
  <c r="T32" i="2"/>
  <c r="Y20" i="2" s="1"/>
  <c r="N32" i="2"/>
  <c r="S20" i="2" s="1"/>
  <c r="H32" i="2"/>
  <c r="B32" i="2"/>
  <c r="DX31" i="2"/>
  <c r="DR31" i="2"/>
  <c r="DW19" i="2" s="1"/>
  <c r="DL31" i="2"/>
  <c r="DF31" i="2"/>
  <c r="CZ31" i="2"/>
  <c r="CT31" i="2"/>
  <c r="CY19" i="2" s="1"/>
  <c r="CN31" i="2"/>
  <c r="CH31" i="2"/>
  <c r="CB31" i="2"/>
  <c r="CG19" i="2" s="1"/>
  <c r="BV31" i="2"/>
  <c r="CA19" i="2" s="1"/>
  <c r="BP31" i="2"/>
  <c r="BU19" i="2" s="1"/>
  <c r="BJ31" i="2"/>
  <c r="BD31" i="2"/>
  <c r="BI19" i="2" s="1"/>
  <c r="AX31" i="2"/>
  <c r="BC19" i="2" s="1"/>
  <c r="AR31" i="2"/>
  <c r="AL31" i="2"/>
  <c r="AF31" i="2"/>
  <c r="Z31" i="2"/>
  <c r="AE19" i="2" s="1"/>
  <c r="T31" i="2"/>
  <c r="N31" i="2"/>
  <c r="H31" i="2"/>
  <c r="M19" i="2" s="1"/>
  <c r="B31" i="2"/>
  <c r="G19" i="2" s="1"/>
  <c r="DX30" i="2"/>
  <c r="DR30" i="2"/>
  <c r="DL30" i="2"/>
  <c r="DF30" i="2"/>
  <c r="DK18" i="2" s="1"/>
  <c r="CZ30" i="2"/>
  <c r="DE18" i="2" s="1"/>
  <c r="CT30" i="2"/>
  <c r="CN30" i="2"/>
  <c r="CH30" i="2"/>
  <c r="CM18" i="2" s="1"/>
  <c r="CB30" i="2"/>
  <c r="BV30" i="2"/>
  <c r="BP30" i="2"/>
  <c r="BU18" i="2" s="1"/>
  <c r="BJ30" i="2"/>
  <c r="BO18" i="2" s="1"/>
  <c r="BD30" i="2"/>
  <c r="BI18" i="2" s="1"/>
  <c r="AX30" i="2"/>
  <c r="AR30" i="2"/>
  <c r="AL30" i="2"/>
  <c r="AQ18" i="2" s="1"/>
  <c r="AF30" i="2"/>
  <c r="Z30" i="2"/>
  <c r="T30" i="2"/>
  <c r="Y18" i="2" s="1"/>
  <c r="N30" i="2"/>
  <c r="S18" i="2" s="1"/>
  <c r="H30" i="2"/>
  <c r="M18" i="2" s="1"/>
  <c r="B30" i="2"/>
  <c r="DX29" i="2"/>
  <c r="DR29" i="2"/>
  <c r="DW17" i="2" s="1"/>
  <c r="DL29" i="2"/>
  <c r="DF29" i="2"/>
  <c r="CZ29" i="2"/>
  <c r="CT29" i="2"/>
  <c r="CT41" i="2" s="1"/>
  <c r="CN29" i="2"/>
  <c r="CH29" i="2"/>
  <c r="CB29" i="2"/>
  <c r="BV29" i="2"/>
  <c r="CA17" i="2" s="1"/>
  <c r="BP29" i="2"/>
  <c r="BJ29" i="2"/>
  <c r="BD29" i="2"/>
  <c r="BI17" i="2" s="1"/>
  <c r="AX29" i="2"/>
  <c r="AR29" i="2"/>
  <c r="AW17" i="2" s="1"/>
  <c r="AL29" i="2"/>
  <c r="AF29" i="2"/>
  <c r="AK17" i="2" s="1"/>
  <c r="Z29" i="2"/>
  <c r="AE17" i="2" s="1"/>
  <c r="T29" i="2"/>
  <c r="N29" i="2"/>
  <c r="H29" i="2"/>
  <c r="B29" i="2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J26" i="2"/>
  <c r="AF26" i="2"/>
  <c r="AE26" i="2"/>
  <c r="AD26" i="2"/>
  <c r="Z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T25" i="2"/>
  <c r="BP25" i="2"/>
  <c r="BO25" i="2"/>
  <c r="BN25" i="2"/>
  <c r="BJ25" i="2"/>
  <c r="BH25" i="2"/>
  <c r="BD25" i="2"/>
  <c r="BB25" i="2"/>
  <c r="AX25" i="2"/>
  <c r="AV25" i="2"/>
  <c r="AR25" i="2"/>
  <c r="AQ25" i="2"/>
  <c r="AP25" i="2"/>
  <c r="AL25" i="2"/>
  <c r="AJ25" i="2"/>
  <c r="AF25" i="2"/>
  <c r="AD25" i="2"/>
  <c r="Z25" i="2"/>
  <c r="X25" i="2"/>
  <c r="T25" i="2"/>
  <c r="S25" i="2"/>
  <c r="R25" i="2"/>
  <c r="N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H24" i="2"/>
  <c r="BD24" i="2"/>
  <c r="BC24" i="2"/>
  <c r="BB24" i="2"/>
  <c r="AX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L24" i="2"/>
  <c r="H24" i="2"/>
  <c r="G24" i="2"/>
  <c r="F24" i="2"/>
  <c r="B24" i="2"/>
  <c r="EC23" i="2"/>
  <c r="EB23" i="2"/>
  <c r="DX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V23" i="2"/>
  <c r="AR23" i="2"/>
  <c r="AQ23" i="2"/>
  <c r="AP23" i="2"/>
  <c r="AL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F22" i="2"/>
  <c r="CB22" i="2"/>
  <c r="CA22" i="2"/>
  <c r="BZ22" i="2"/>
  <c r="BV22" i="2"/>
  <c r="BT22" i="2"/>
  <c r="BP22" i="2"/>
  <c r="BN22" i="2"/>
  <c r="BJ22" i="2"/>
  <c r="BH22" i="2"/>
  <c r="BD22" i="2"/>
  <c r="BC22" i="2"/>
  <c r="BB22" i="2"/>
  <c r="AX22" i="2"/>
  <c r="AV22" i="2"/>
  <c r="AR22" i="2"/>
  <c r="AP22" i="2"/>
  <c r="AL22" i="2"/>
  <c r="AJ22" i="2"/>
  <c r="AF22" i="2"/>
  <c r="AE22" i="2"/>
  <c r="AD22" i="2"/>
  <c r="Z22" i="2"/>
  <c r="X22" i="2"/>
  <c r="T22" i="2"/>
  <c r="R22" i="2"/>
  <c r="N22" i="2"/>
  <c r="L22" i="2"/>
  <c r="H22" i="2"/>
  <c r="G22" i="2"/>
  <c r="F22" i="2"/>
  <c r="B22" i="2"/>
  <c r="EB21" i="2"/>
  <c r="DX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BZ21" i="2"/>
  <c r="BV21" i="2"/>
  <c r="BT21" i="2"/>
  <c r="BP21" i="2"/>
  <c r="BO21" i="2"/>
  <c r="BN21" i="2"/>
  <c r="BJ21" i="2"/>
  <c r="BH21" i="2"/>
  <c r="BD21" i="2"/>
  <c r="BB21" i="2"/>
  <c r="AX21" i="2"/>
  <c r="AV21" i="2"/>
  <c r="AR21" i="2"/>
  <c r="AQ21" i="2"/>
  <c r="AP21" i="2"/>
  <c r="AL21" i="2"/>
  <c r="AJ21" i="2"/>
  <c r="AF21" i="2"/>
  <c r="AD21" i="2"/>
  <c r="Z21" i="2"/>
  <c r="X21" i="2"/>
  <c r="T21" i="2"/>
  <c r="S21" i="2"/>
  <c r="R21" i="2"/>
  <c r="N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N20" i="2"/>
  <c r="BJ20" i="2"/>
  <c r="BI20" i="2"/>
  <c r="BH20" i="2"/>
  <c r="BD20" i="2"/>
  <c r="BC20" i="2"/>
  <c r="BB20" i="2"/>
  <c r="AX20" i="2"/>
  <c r="AV20" i="2"/>
  <c r="AR20" i="2"/>
  <c r="AP20" i="2"/>
  <c r="AL20" i="2"/>
  <c r="AJ20" i="2"/>
  <c r="AF20" i="2"/>
  <c r="AE20" i="2"/>
  <c r="AD20" i="2"/>
  <c r="Z20" i="2"/>
  <c r="X20" i="2"/>
  <c r="T20" i="2"/>
  <c r="R20" i="2"/>
  <c r="N20" i="2"/>
  <c r="M20" i="2"/>
  <c r="L20" i="2"/>
  <c r="H20" i="2"/>
  <c r="G20" i="2"/>
  <c r="F20" i="2"/>
  <c r="B20" i="2"/>
  <c r="EC19" i="2"/>
  <c r="EB19" i="2"/>
  <c r="DX19" i="2"/>
  <c r="DV19" i="2"/>
  <c r="DR19" i="2"/>
  <c r="DP19" i="2"/>
  <c r="DL19" i="2"/>
  <c r="DK19" i="2"/>
  <c r="DJ19" i="2"/>
  <c r="DF19" i="2"/>
  <c r="DE19" i="2"/>
  <c r="DD19" i="2"/>
  <c r="CZ19" i="2"/>
  <c r="CX19" i="2"/>
  <c r="CT19" i="2"/>
  <c r="CS19" i="2"/>
  <c r="CR19" i="2"/>
  <c r="CN19" i="2"/>
  <c r="CM19" i="2"/>
  <c r="CL19" i="2"/>
  <c r="CH19" i="2"/>
  <c r="CF19" i="2"/>
  <c r="CB19" i="2"/>
  <c r="BZ19" i="2"/>
  <c r="BV19" i="2"/>
  <c r="BT19" i="2"/>
  <c r="BP19" i="2"/>
  <c r="BO19" i="2"/>
  <c r="BN19" i="2"/>
  <c r="BJ19" i="2"/>
  <c r="BH19" i="2"/>
  <c r="BD19" i="2"/>
  <c r="BB19" i="2"/>
  <c r="AX19" i="2"/>
  <c r="AW19" i="2"/>
  <c r="AV19" i="2"/>
  <c r="AR19" i="2"/>
  <c r="AQ19" i="2"/>
  <c r="AP19" i="2"/>
  <c r="AL19" i="2"/>
  <c r="AK19" i="2"/>
  <c r="AJ19" i="2"/>
  <c r="AF19" i="2"/>
  <c r="AD19" i="2"/>
  <c r="Z19" i="2"/>
  <c r="X19" i="2"/>
  <c r="T19" i="2"/>
  <c r="S19" i="2"/>
  <c r="R19" i="2"/>
  <c r="N19" i="2"/>
  <c r="L19" i="2"/>
  <c r="H19" i="2"/>
  <c r="F19" i="2"/>
  <c r="B19" i="2"/>
  <c r="EC18" i="2"/>
  <c r="EB18" i="2"/>
  <c r="DX18" i="2"/>
  <c r="DW18" i="2"/>
  <c r="DV18" i="2"/>
  <c r="DR18" i="2"/>
  <c r="DQ18" i="2"/>
  <c r="DP18" i="2"/>
  <c r="DL18" i="2"/>
  <c r="DJ18" i="2"/>
  <c r="DF18" i="2"/>
  <c r="DD18" i="2"/>
  <c r="CZ18" i="2"/>
  <c r="CY18" i="2"/>
  <c r="CX18" i="2"/>
  <c r="CT18" i="2"/>
  <c r="CS18" i="2"/>
  <c r="CR18" i="2"/>
  <c r="CN18" i="2"/>
  <c r="CL18" i="2"/>
  <c r="CH18" i="2"/>
  <c r="CG18" i="2"/>
  <c r="CF18" i="2"/>
  <c r="CB18" i="2"/>
  <c r="CA18" i="2"/>
  <c r="BZ18" i="2"/>
  <c r="BV18" i="2"/>
  <c r="BT18" i="2"/>
  <c r="BP18" i="2"/>
  <c r="BN18" i="2"/>
  <c r="BJ18" i="2"/>
  <c r="BH18" i="2"/>
  <c r="BD18" i="2"/>
  <c r="BC18" i="2"/>
  <c r="BB18" i="2"/>
  <c r="AX18" i="2"/>
  <c r="AW18" i="2"/>
  <c r="AV18" i="2"/>
  <c r="AR18" i="2"/>
  <c r="AP18" i="2"/>
  <c r="AL18" i="2"/>
  <c r="AK18" i="2"/>
  <c r="AJ18" i="2"/>
  <c r="AF18" i="2"/>
  <c r="AE18" i="2"/>
  <c r="AD18" i="2"/>
  <c r="Z18" i="2"/>
  <c r="X18" i="2"/>
  <c r="T18" i="2"/>
  <c r="R18" i="2"/>
  <c r="N18" i="2"/>
  <c r="L18" i="2"/>
  <c r="H18" i="2"/>
  <c r="G18" i="2"/>
  <c r="F18" i="2"/>
  <c r="B18" i="2"/>
  <c r="EC17" i="2"/>
  <c r="EB17" i="2"/>
  <c r="DX17" i="2"/>
  <c r="DV17" i="2"/>
  <c r="DR17" i="2"/>
  <c r="DQ17" i="2"/>
  <c r="DP17" i="2"/>
  <c r="DL17" i="2"/>
  <c r="DK17" i="2"/>
  <c r="DJ17" i="2"/>
  <c r="DF17" i="2"/>
  <c r="DE17" i="2"/>
  <c r="DD17" i="2"/>
  <c r="CZ17" i="2"/>
  <c r="CX17" i="2"/>
  <c r="CT17" i="2"/>
  <c r="CR17" i="2"/>
  <c r="CN17" i="2"/>
  <c r="CM17" i="2"/>
  <c r="CL17" i="2"/>
  <c r="CH17" i="2"/>
  <c r="CG17" i="2"/>
  <c r="CF17" i="2"/>
  <c r="CB17" i="2"/>
  <c r="BZ17" i="2"/>
  <c r="BV17" i="2"/>
  <c r="BU17" i="2"/>
  <c r="BT17" i="2"/>
  <c r="BP17" i="2"/>
  <c r="BO17" i="2"/>
  <c r="BN17" i="2"/>
  <c r="BJ17" i="2"/>
  <c r="BH17" i="2"/>
  <c r="BD17" i="2"/>
  <c r="BB17" i="2"/>
  <c r="AX17" i="2"/>
  <c r="AV17" i="2"/>
  <c r="AR17" i="2"/>
  <c r="AQ17" i="2"/>
  <c r="AP17" i="2"/>
  <c r="AL17" i="2"/>
  <c r="AJ17" i="2"/>
  <c r="AF17" i="2"/>
  <c r="AD17" i="2"/>
  <c r="Z17" i="2"/>
  <c r="Y17" i="2"/>
  <c r="X17" i="2"/>
  <c r="T17" i="2"/>
  <c r="S17" i="2"/>
  <c r="R17" i="2"/>
  <c r="N17" i="2"/>
  <c r="M17" i="2"/>
  <c r="L17" i="2"/>
  <c r="H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S28" i="5" s="1"/>
  <c r="CH40" i="5"/>
  <c r="CM28" i="5" s="1"/>
  <c r="CB40" i="5"/>
  <c r="CG28" i="5" s="1"/>
  <c r="BV40" i="5"/>
  <c r="CA28" i="5" s="1"/>
  <c r="BP40" i="5"/>
  <c r="BU28" i="5" s="1"/>
  <c r="BJ40" i="5"/>
  <c r="BM40" i="5" s="1"/>
  <c r="BD40" i="5"/>
  <c r="AX40" i="5"/>
  <c r="BC28" i="5" s="1"/>
  <c r="AR40" i="5"/>
  <c r="AL40" i="5"/>
  <c r="AF40" i="5"/>
  <c r="AK28" i="5" s="1"/>
  <c r="Z40" i="5"/>
  <c r="AE28" i="5" s="1"/>
  <c r="T40" i="5"/>
  <c r="N40" i="5"/>
  <c r="H40" i="5"/>
  <c r="M28" i="5" s="1"/>
  <c r="B40" i="5"/>
  <c r="DX39" i="5"/>
  <c r="EC27" i="5" s="1"/>
  <c r="DR39" i="5"/>
  <c r="DL39" i="5"/>
  <c r="DQ27" i="5" s="1"/>
  <c r="DF39" i="5"/>
  <c r="CZ39" i="5"/>
  <c r="DE27" i="5" s="1"/>
  <c r="CT39" i="5"/>
  <c r="CN39" i="5"/>
  <c r="CH39" i="5"/>
  <c r="CM27" i="5" s="1"/>
  <c r="CB39" i="5"/>
  <c r="CG27" i="5" s="1"/>
  <c r="BV39" i="5"/>
  <c r="CA27" i="5" s="1"/>
  <c r="BP39" i="5"/>
  <c r="BU27" i="5" s="1"/>
  <c r="BJ39" i="5"/>
  <c r="BD39" i="5"/>
  <c r="BI27" i="5" s="1"/>
  <c r="AX39" i="5"/>
  <c r="AR39" i="5"/>
  <c r="AW27" i="5" s="1"/>
  <c r="AL39" i="5"/>
  <c r="AF39" i="5"/>
  <c r="AK27" i="5" s="1"/>
  <c r="Z39" i="5"/>
  <c r="AE27" i="5" s="1"/>
  <c r="T39" i="5"/>
  <c r="N39" i="5"/>
  <c r="S27" i="5" s="1"/>
  <c r="H39" i="5"/>
  <c r="B39" i="5"/>
  <c r="G27" i="5" s="1"/>
  <c r="DX38" i="5"/>
  <c r="DR38" i="5"/>
  <c r="DL38" i="5"/>
  <c r="DQ26" i="5" s="1"/>
  <c r="DF38" i="5"/>
  <c r="DK26" i="5" s="1"/>
  <c r="CZ38" i="5"/>
  <c r="DE26" i="5" s="1"/>
  <c r="CT38" i="5"/>
  <c r="CN38" i="5"/>
  <c r="CS26" i="5" s="1"/>
  <c r="CH38" i="5"/>
  <c r="CM26" i="5" s="1"/>
  <c r="CB38" i="5"/>
  <c r="BV38" i="5"/>
  <c r="CA26" i="5" s="1"/>
  <c r="BP38" i="5"/>
  <c r="BU26" i="5" s="1"/>
  <c r="BJ38" i="5"/>
  <c r="BD38" i="5"/>
  <c r="BI26" i="5" s="1"/>
  <c r="AX38" i="5"/>
  <c r="BC26" i="5" s="1"/>
  <c r="AR38" i="5"/>
  <c r="AL38" i="5"/>
  <c r="AQ26" i="5" s="1"/>
  <c r="AF38" i="5"/>
  <c r="AK26" i="5" s="1"/>
  <c r="Z38" i="5"/>
  <c r="T38" i="5"/>
  <c r="Y26" i="5" s="1"/>
  <c r="N38" i="5"/>
  <c r="S26" i="5" s="1"/>
  <c r="H38" i="5"/>
  <c r="B38" i="5"/>
  <c r="G26" i="5" s="1"/>
  <c r="DX37" i="5"/>
  <c r="EC25" i="5" s="1"/>
  <c r="DR37" i="5"/>
  <c r="DL37" i="5"/>
  <c r="DF37" i="5"/>
  <c r="CZ37" i="5"/>
  <c r="DE25" i="5" s="1"/>
  <c r="CT37" i="5"/>
  <c r="CY25" i="5" s="1"/>
  <c r="CN37" i="5"/>
  <c r="CS25" i="5" s="1"/>
  <c r="CH37" i="5"/>
  <c r="CB37" i="5"/>
  <c r="CG25" i="5" s="1"/>
  <c r="BV37" i="5"/>
  <c r="CA25" i="5" s="1"/>
  <c r="BP37" i="5"/>
  <c r="BJ37" i="5"/>
  <c r="BD37" i="5"/>
  <c r="BI25" i="5" s="1"/>
  <c r="AX37" i="5"/>
  <c r="AR37" i="5"/>
  <c r="AW25" i="5" s="1"/>
  <c r="AL37" i="5"/>
  <c r="AQ25" i="5" s="1"/>
  <c r="AF37" i="5"/>
  <c r="AK25" i="5" s="1"/>
  <c r="Z37" i="5"/>
  <c r="AE25" i="5" s="1"/>
  <c r="T37" i="5"/>
  <c r="Y25" i="5" s="1"/>
  <c r="N37" i="5"/>
  <c r="H37" i="5"/>
  <c r="M25" i="5" s="1"/>
  <c r="B37" i="5"/>
  <c r="DX36" i="5"/>
  <c r="EC24" i="5" s="1"/>
  <c r="DR36" i="5"/>
  <c r="DL36" i="5"/>
  <c r="DQ24" i="5" s="1"/>
  <c r="DF36" i="5"/>
  <c r="CZ36" i="5"/>
  <c r="CT36" i="5"/>
  <c r="CN36" i="5"/>
  <c r="CS24" i="5" s="1"/>
  <c r="CH36" i="5"/>
  <c r="CM24" i="5" s="1"/>
  <c r="CB36" i="5"/>
  <c r="CG24" i="5" s="1"/>
  <c r="BV36" i="5"/>
  <c r="BP36" i="5"/>
  <c r="BU24" i="5" s="1"/>
  <c r="BJ36" i="5"/>
  <c r="BO24" i="5" s="1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M24" i="5" s="1"/>
  <c r="B36" i="5"/>
  <c r="DX35" i="5"/>
  <c r="EC23" i="5" s="1"/>
  <c r="DR35" i="5"/>
  <c r="DW23" i="5" s="1"/>
  <c r="DL35" i="5"/>
  <c r="DQ23" i="5" s="1"/>
  <c r="DF35" i="5"/>
  <c r="CZ35" i="5"/>
  <c r="DE23" i="5" s="1"/>
  <c r="CT35" i="5"/>
  <c r="CN35" i="5"/>
  <c r="CH35" i="5"/>
  <c r="CB35" i="5"/>
  <c r="CG23" i="5" s="1"/>
  <c r="BV35" i="5"/>
  <c r="BP35" i="5"/>
  <c r="BU23" i="5" s="1"/>
  <c r="BJ35" i="5"/>
  <c r="BD35" i="5"/>
  <c r="AX35" i="5"/>
  <c r="BC23" i="5" s="1"/>
  <c r="AR35" i="5"/>
  <c r="AW23" i="5" s="1"/>
  <c r="AL35" i="5"/>
  <c r="AF35" i="5"/>
  <c r="Z35" i="5"/>
  <c r="AE23" i="5" s="1"/>
  <c r="T35" i="5"/>
  <c r="N35" i="5"/>
  <c r="S23" i="5" s="1"/>
  <c r="H35" i="5"/>
  <c r="M23" i="5" s="1"/>
  <c r="B35" i="5"/>
  <c r="G23" i="5" s="1"/>
  <c r="DX34" i="5"/>
  <c r="DR34" i="5"/>
  <c r="DL34" i="5"/>
  <c r="DQ22" i="5" s="1"/>
  <c r="DF34" i="5"/>
  <c r="DK22" i="5" s="1"/>
  <c r="CZ34" i="5"/>
  <c r="DE22" i="5" s="1"/>
  <c r="CT34" i="5"/>
  <c r="CN34" i="5"/>
  <c r="CS22" i="5" s="1"/>
  <c r="CH34" i="5"/>
  <c r="CM22" i="5" s="1"/>
  <c r="CB34" i="5"/>
  <c r="BV34" i="5"/>
  <c r="BP34" i="5"/>
  <c r="BU22" i="5" s="1"/>
  <c r="BJ34" i="5"/>
  <c r="BD34" i="5"/>
  <c r="BI22" i="5" s="1"/>
  <c r="AX34" i="5"/>
  <c r="AR34" i="5"/>
  <c r="AW22" i="5" s="1"/>
  <c r="AL34" i="5"/>
  <c r="AQ22" i="5" s="1"/>
  <c r="AF34" i="5"/>
  <c r="Z34" i="5"/>
  <c r="AE22" i="5" s="1"/>
  <c r="T34" i="5"/>
  <c r="N34" i="5"/>
  <c r="H34" i="5"/>
  <c r="B34" i="5"/>
  <c r="DX33" i="5"/>
  <c r="EC21" i="5" s="1"/>
  <c r="DR33" i="5"/>
  <c r="DL33" i="5"/>
  <c r="DF33" i="5"/>
  <c r="CZ33" i="5"/>
  <c r="DE21" i="5" s="1"/>
  <c r="CT33" i="5"/>
  <c r="CY21" i="5" s="1"/>
  <c r="CN33" i="5"/>
  <c r="CS21" i="5" s="1"/>
  <c r="CH33" i="5"/>
  <c r="CM21" i="5" s="1"/>
  <c r="CB33" i="5"/>
  <c r="CG21" i="5" s="1"/>
  <c r="BV33" i="5"/>
  <c r="BP33" i="5"/>
  <c r="BU21" i="5" s="1"/>
  <c r="BJ33" i="5"/>
  <c r="BO21" i="5" s="1"/>
  <c r="BD33" i="5"/>
  <c r="BI21" i="5" s="1"/>
  <c r="AX33" i="5"/>
  <c r="BC21" i="5" s="1"/>
  <c r="AR33" i="5"/>
  <c r="AL33" i="5"/>
  <c r="AF33" i="5"/>
  <c r="AK21" i="5" s="1"/>
  <c r="Z33" i="5"/>
  <c r="T33" i="5"/>
  <c r="Y21" i="5" s="1"/>
  <c r="N33" i="5"/>
  <c r="S21" i="5" s="1"/>
  <c r="H33" i="5"/>
  <c r="M21" i="5" s="1"/>
  <c r="B33" i="5"/>
  <c r="G21" i="5" s="1"/>
  <c r="DX32" i="5"/>
  <c r="EC20" i="5" s="1"/>
  <c r="DR32" i="5"/>
  <c r="DL32" i="5"/>
  <c r="DQ20" i="5" s="1"/>
  <c r="DF32" i="5"/>
  <c r="CZ32" i="5"/>
  <c r="CT32" i="5"/>
  <c r="CN32" i="5"/>
  <c r="CS20" i="5" s="1"/>
  <c r="CH32" i="5"/>
  <c r="CM20" i="5" s="1"/>
  <c r="CB32" i="5"/>
  <c r="CG20" i="5" s="1"/>
  <c r="BV32" i="5"/>
  <c r="BP32" i="5"/>
  <c r="BU20" i="5" s="1"/>
  <c r="BJ32" i="5"/>
  <c r="BD32" i="5"/>
  <c r="BI20" i="5" s="1"/>
  <c r="AX32" i="5"/>
  <c r="AR32" i="5"/>
  <c r="AW20" i="5" s="1"/>
  <c r="AL32" i="5"/>
  <c r="AF32" i="5"/>
  <c r="Z32" i="5"/>
  <c r="T32" i="5"/>
  <c r="Y20" i="5" s="1"/>
  <c r="N32" i="5"/>
  <c r="S20" i="5" s="1"/>
  <c r="H32" i="5"/>
  <c r="B32" i="5"/>
  <c r="DX31" i="5"/>
  <c r="DR31" i="5"/>
  <c r="DL31" i="5"/>
  <c r="DQ19" i="5" s="1"/>
  <c r="DF31" i="5"/>
  <c r="CZ31" i="5"/>
  <c r="DE19" i="5" s="1"/>
  <c r="CT31" i="5"/>
  <c r="CY19" i="5" s="1"/>
  <c r="CN31" i="5"/>
  <c r="CH31" i="5"/>
  <c r="CM19" i="5" s="1"/>
  <c r="CB31" i="5"/>
  <c r="BV31" i="5"/>
  <c r="BP31" i="5"/>
  <c r="BU19" i="5" s="1"/>
  <c r="BJ31" i="5"/>
  <c r="BD31" i="5"/>
  <c r="BI19" i="5" s="1"/>
  <c r="AX31" i="5"/>
  <c r="BC19" i="5" s="1"/>
  <c r="AR31" i="5"/>
  <c r="AL31" i="5"/>
  <c r="AF31" i="5"/>
  <c r="Z31" i="5"/>
  <c r="T31" i="5"/>
  <c r="N31" i="5"/>
  <c r="H31" i="5"/>
  <c r="M19" i="5" s="1"/>
  <c r="B31" i="5"/>
  <c r="G19" i="5" s="1"/>
  <c r="DX30" i="5"/>
  <c r="DR30" i="5"/>
  <c r="DL30" i="5"/>
  <c r="DQ18" i="5" s="1"/>
  <c r="DF30" i="5"/>
  <c r="DK18" i="5" s="1"/>
  <c r="CZ30" i="5"/>
  <c r="DE18" i="5" s="1"/>
  <c r="CT30" i="5"/>
  <c r="CN30" i="5"/>
  <c r="CH30" i="5"/>
  <c r="CM18" i="5" s="1"/>
  <c r="CB30" i="5"/>
  <c r="CG18" i="5" s="1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CG17" i="5" s="1"/>
  <c r="BV29" i="5"/>
  <c r="BP29" i="5"/>
  <c r="BU17" i="5" s="1"/>
  <c r="BJ29" i="5"/>
  <c r="BD29" i="5"/>
  <c r="BI17" i="5" s="1"/>
  <c r="AX29" i="5"/>
  <c r="AR29" i="5"/>
  <c r="AL29" i="5"/>
  <c r="AF29" i="5"/>
  <c r="AK17" i="5" s="1"/>
  <c r="Z29" i="5"/>
  <c r="AE17" i="5" s="1"/>
  <c r="T29" i="5"/>
  <c r="Y17" i="5" s="1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R28" i="5"/>
  <c r="CN28" i="5"/>
  <c r="CL28" i="5"/>
  <c r="CH28" i="5"/>
  <c r="CF28" i="5"/>
  <c r="CB28" i="5"/>
  <c r="BZ28" i="5"/>
  <c r="BV28" i="5"/>
  <c r="BT28" i="5"/>
  <c r="BP28" i="5"/>
  <c r="BN28" i="5"/>
  <c r="BJ28" i="5"/>
  <c r="BI28" i="5"/>
  <c r="BH28" i="5"/>
  <c r="BD28" i="5"/>
  <c r="BB28" i="5"/>
  <c r="AX28" i="5"/>
  <c r="AV28" i="5"/>
  <c r="AR28" i="5"/>
  <c r="AQ28" i="5"/>
  <c r="AP28" i="5"/>
  <c r="AL28" i="5"/>
  <c r="AJ28" i="5"/>
  <c r="AF28" i="5"/>
  <c r="AD28" i="5"/>
  <c r="Z28" i="5"/>
  <c r="Y28" i="5"/>
  <c r="X28" i="5"/>
  <c r="T28" i="5"/>
  <c r="S28" i="5"/>
  <c r="R28" i="5"/>
  <c r="N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D27" i="5"/>
  <c r="CZ27" i="5"/>
  <c r="CY27" i="5"/>
  <c r="CX27" i="5"/>
  <c r="CT27" i="5"/>
  <c r="CS27" i="5"/>
  <c r="CR27" i="5"/>
  <c r="CN27" i="5"/>
  <c r="CL27" i="5"/>
  <c r="CH27" i="5"/>
  <c r="CF27" i="5"/>
  <c r="CB27" i="5"/>
  <c r="BZ27" i="5"/>
  <c r="BV27" i="5"/>
  <c r="BT27" i="5"/>
  <c r="BP27" i="5"/>
  <c r="BO27" i="5"/>
  <c r="BN27" i="5"/>
  <c r="BJ27" i="5"/>
  <c r="BH27" i="5"/>
  <c r="BD27" i="5"/>
  <c r="BC27" i="5"/>
  <c r="BB27" i="5"/>
  <c r="AX27" i="5"/>
  <c r="AV27" i="5"/>
  <c r="AR27" i="5"/>
  <c r="AQ27" i="5"/>
  <c r="AP27" i="5"/>
  <c r="AL27" i="5"/>
  <c r="AJ27" i="5"/>
  <c r="AF27" i="5"/>
  <c r="AD27" i="5"/>
  <c r="Z27" i="5"/>
  <c r="X27" i="5"/>
  <c r="T27" i="5"/>
  <c r="R27" i="5"/>
  <c r="N27" i="5"/>
  <c r="M27" i="5"/>
  <c r="L27" i="5"/>
  <c r="H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R26" i="5"/>
  <c r="CN26" i="5"/>
  <c r="CL26" i="5"/>
  <c r="CH26" i="5"/>
  <c r="CG26" i="5"/>
  <c r="CF26" i="5"/>
  <c r="CB26" i="5"/>
  <c r="BZ26" i="5"/>
  <c r="BV26" i="5"/>
  <c r="BT26" i="5"/>
  <c r="BP26" i="5"/>
  <c r="BO26" i="5"/>
  <c r="BN26" i="5"/>
  <c r="BJ26" i="5"/>
  <c r="BH26" i="5"/>
  <c r="BD26" i="5"/>
  <c r="BB26" i="5"/>
  <c r="AX26" i="5"/>
  <c r="AV26" i="5"/>
  <c r="AR26" i="5"/>
  <c r="AP26" i="5"/>
  <c r="AL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F25" i="5"/>
  <c r="CB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J25" i="5"/>
  <c r="AF25" i="5"/>
  <c r="AD25" i="5"/>
  <c r="Z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T24" i="5"/>
  <c r="BP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B23" i="5"/>
  <c r="AX23" i="5"/>
  <c r="AV23" i="5"/>
  <c r="AR23" i="5"/>
  <c r="AQ23" i="5"/>
  <c r="AP23" i="5"/>
  <c r="AL23" i="5"/>
  <c r="AJ23" i="5"/>
  <c r="AF23" i="5"/>
  <c r="AD23" i="5"/>
  <c r="Z23" i="5"/>
  <c r="X23" i="5"/>
  <c r="T23" i="5"/>
  <c r="R23" i="5"/>
  <c r="N23" i="5"/>
  <c r="L23" i="5"/>
  <c r="H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V22" i="5"/>
  <c r="AR22" i="5"/>
  <c r="AP22" i="5"/>
  <c r="AL22" i="5"/>
  <c r="AJ22" i="5"/>
  <c r="AK22" i="5" s="1"/>
  <c r="AF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L21" i="5"/>
  <c r="CH21" i="5"/>
  <c r="CF21" i="5"/>
  <c r="CB21" i="5"/>
  <c r="CA21" i="5"/>
  <c r="BZ21" i="5"/>
  <c r="BV21" i="5"/>
  <c r="BT21" i="5"/>
  <c r="BP21" i="5"/>
  <c r="BN21" i="5"/>
  <c r="BJ21" i="5"/>
  <c r="BH21" i="5"/>
  <c r="BD21" i="5"/>
  <c r="BB21" i="5"/>
  <c r="AX21" i="5"/>
  <c r="AV21" i="5"/>
  <c r="AR21" i="5"/>
  <c r="AQ21" i="5"/>
  <c r="AP21" i="5"/>
  <c r="AL21" i="5"/>
  <c r="AJ21" i="5"/>
  <c r="AF21" i="5"/>
  <c r="AD21" i="5"/>
  <c r="Z21" i="5"/>
  <c r="X21" i="5"/>
  <c r="T21" i="5"/>
  <c r="R21" i="5"/>
  <c r="N21" i="5"/>
  <c r="L21" i="5"/>
  <c r="H21" i="5"/>
  <c r="F21" i="5"/>
  <c r="B21" i="5"/>
  <c r="EB20" i="5"/>
  <c r="DX20" i="5"/>
  <c r="DW20" i="5"/>
  <c r="DV20" i="5"/>
  <c r="DR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L20" i="5"/>
  <c r="CH20" i="5"/>
  <c r="CF20" i="5"/>
  <c r="CB20" i="5"/>
  <c r="CA20" i="5"/>
  <c r="BZ20" i="5"/>
  <c r="BV20" i="5"/>
  <c r="BT20" i="5"/>
  <c r="BP20" i="5"/>
  <c r="BO20" i="5"/>
  <c r="BN20" i="5"/>
  <c r="BJ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Z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D19" i="5"/>
  <c r="CZ19" i="5"/>
  <c r="CX19" i="5"/>
  <c r="CT19" i="5"/>
  <c r="CS19" i="5"/>
  <c r="CR19" i="5"/>
  <c r="CN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H19" i="5"/>
  <c r="BD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L19" i="5"/>
  <c r="H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L18" i="5"/>
  <c r="CH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R18" i="5"/>
  <c r="AP18" i="5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F17" i="5"/>
  <c r="CB17" i="5"/>
  <c r="CA17" i="5"/>
  <c r="BZ17" i="5"/>
  <c r="BV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D17" i="5"/>
  <c r="Z17" i="5"/>
  <c r="X17" i="5"/>
  <c r="T17" i="5"/>
  <c r="R17" i="5"/>
  <c r="N17" i="5"/>
  <c r="L17" i="5"/>
  <c r="H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Y28" i="6" s="1"/>
  <c r="CN40" i="6"/>
  <c r="CS28" i="6" s="1"/>
  <c r="CH40" i="6"/>
  <c r="CB40" i="6"/>
  <c r="BV40" i="6"/>
  <c r="BP40" i="6"/>
  <c r="BJ40" i="6"/>
  <c r="BD40" i="6"/>
  <c r="AX40" i="6"/>
  <c r="AR40" i="6"/>
  <c r="AW28" i="6" s="1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EC27" i="6" s="1"/>
  <c r="DR39" i="6"/>
  <c r="DW27" i="6" s="1"/>
  <c r="DL39" i="6"/>
  <c r="DQ27" i="6" s="1"/>
  <c r="DF39" i="6"/>
  <c r="CZ39" i="6"/>
  <c r="CT39" i="6"/>
  <c r="CY27" i="6" s="1"/>
  <c r="CN39" i="6"/>
  <c r="CS27" i="6" s="1"/>
  <c r="CH39" i="6"/>
  <c r="CB39" i="6"/>
  <c r="CG27" i="6" s="1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AK27" i="6" s="1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U26" i="6" s="1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Y26" i="6" s="1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N37" i="6"/>
  <c r="CH37" i="6"/>
  <c r="CB37" i="6"/>
  <c r="BV37" i="6"/>
  <c r="CA25" i="6" s="1"/>
  <c r="BP37" i="6"/>
  <c r="BJ37" i="6"/>
  <c r="BD37" i="6"/>
  <c r="BI25" i="6" s="1"/>
  <c r="AX37" i="6"/>
  <c r="BC25" i="6" s="1"/>
  <c r="AR37" i="6"/>
  <c r="AL37" i="6"/>
  <c r="AF37" i="6"/>
  <c r="Z37" i="6"/>
  <c r="AE25" i="6" s="1"/>
  <c r="T37" i="6"/>
  <c r="N37" i="6"/>
  <c r="S25" i="6" s="1"/>
  <c r="H37" i="6"/>
  <c r="M25" i="6" s="1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S24" i="6" s="1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W24" i="6" s="1"/>
  <c r="AL36" i="6"/>
  <c r="AF36" i="6"/>
  <c r="Z36" i="6"/>
  <c r="AE24" i="6" s="1"/>
  <c r="T36" i="6"/>
  <c r="Y24" i="6" s="1"/>
  <c r="N36" i="6"/>
  <c r="S24" i="6" s="1"/>
  <c r="H36" i="6"/>
  <c r="B36" i="6"/>
  <c r="DX35" i="6"/>
  <c r="EC23" i="6" s="1"/>
  <c r="DR35" i="6"/>
  <c r="DW23" i="6" s="1"/>
  <c r="DL35" i="6"/>
  <c r="DQ23" i="6" s="1"/>
  <c r="DF35" i="6"/>
  <c r="DK23" i="6" s="1"/>
  <c r="CZ35" i="6"/>
  <c r="DE23" i="6" s="1"/>
  <c r="CT35" i="6"/>
  <c r="CY23" i="6" s="1"/>
  <c r="CN35" i="6"/>
  <c r="CS23" i="6" s="1"/>
  <c r="CH35" i="6"/>
  <c r="CB35" i="6"/>
  <c r="CG23" i="6" s="1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AK23" i="6" s="1"/>
  <c r="Z35" i="6"/>
  <c r="T35" i="6"/>
  <c r="N35" i="6"/>
  <c r="H35" i="6"/>
  <c r="B35" i="6"/>
  <c r="G23" i="6" s="1"/>
  <c r="DX34" i="6"/>
  <c r="DR34" i="6"/>
  <c r="DL34" i="6"/>
  <c r="DQ22" i="6" s="1"/>
  <c r="DF34" i="6"/>
  <c r="DK22" i="6" s="1"/>
  <c r="CZ34" i="6"/>
  <c r="DE22" i="6" s="1"/>
  <c r="CT34" i="6"/>
  <c r="CN34" i="6"/>
  <c r="CH34" i="6"/>
  <c r="CB34" i="6"/>
  <c r="BV34" i="6"/>
  <c r="BP34" i="6"/>
  <c r="BU22" i="6" s="1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DK21" i="6" s="1"/>
  <c r="CZ33" i="6"/>
  <c r="DE21" i="6" s="1"/>
  <c r="CT33" i="6"/>
  <c r="CY21" i="6" s="1"/>
  <c r="CN33" i="6"/>
  <c r="CH33" i="6"/>
  <c r="CB33" i="6"/>
  <c r="BV33" i="6"/>
  <c r="BP33" i="6"/>
  <c r="BJ33" i="6"/>
  <c r="BD33" i="6"/>
  <c r="AX33" i="6"/>
  <c r="AR33" i="6"/>
  <c r="AL33" i="6"/>
  <c r="AF33" i="6"/>
  <c r="Z33" i="6"/>
  <c r="T33" i="6"/>
  <c r="N33" i="6"/>
  <c r="H33" i="6"/>
  <c r="M21" i="6" s="1"/>
  <c r="B33" i="6"/>
  <c r="DX32" i="6"/>
  <c r="EC20" i="6" s="1"/>
  <c r="DR32" i="6"/>
  <c r="DL32" i="6"/>
  <c r="DQ20" i="6" s="1"/>
  <c r="DF32" i="6"/>
  <c r="DK20" i="6" s="1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W20" i="6" s="1"/>
  <c r="AL32" i="6"/>
  <c r="AF32" i="6"/>
  <c r="Z32" i="6"/>
  <c r="T32" i="6"/>
  <c r="Y20" i="6" s="1"/>
  <c r="N32" i="6"/>
  <c r="H32" i="6"/>
  <c r="B32" i="6"/>
  <c r="DX31" i="6"/>
  <c r="EC19" i="6" s="1"/>
  <c r="DR31" i="6"/>
  <c r="DW19" i="6" s="1"/>
  <c r="DL31" i="6"/>
  <c r="DQ19" i="6" s="1"/>
  <c r="DF31" i="6"/>
  <c r="DK19" i="6" s="1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Q18" i="6" s="1"/>
  <c r="DF30" i="6"/>
  <c r="CZ30" i="6"/>
  <c r="CT30" i="6"/>
  <c r="CN30" i="6"/>
  <c r="CS18" i="6" s="1"/>
  <c r="CH30" i="6"/>
  <c r="CB30" i="6"/>
  <c r="BV30" i="6"/>
  <c r="BP30" i="6"/>
  <c r="BU18" i="6" s="1"/>
  <c r="BJ30" i="6"/>
  <c r="BD30" i="6"/>
  <c r="BI18" i="6" s="1"/>
  <c r="AX30" i="6"/>
  <c r="AR30" i="6"/>
  <c r="AW18" i="6" s="1"/>
  <c r="AL30" i="6"/>
  <c r="AF30" i="6"/>
  <c r="Z30" i="6"/>
  <c r="T30" i="6"/>
  <c r="Y18" i="6" s="1"/>
  <c r="N30" i="6"/>
  <c r="H30" i="6"/>
  <c r="B30" i="6"/>
  <c r="DX29" i="6"/>
  <c r="DR29" i="6"/>
  <c r="DL29" i="6"/>
  <c r="DF29" i="6"/>
  <c r="DK17" i="6" s="1"/>
  <c r="CZ29" i="6"/>
  <c r="CT29" i="6"/>
  <c r="CT41" i="6" s="1"/>
  <c r="CN29" i="6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B23" i="6"/>
  <c r="DX23" i="6"/>
  <c r="DV23" i="6"/>
  <c r="DR23" i="6"/>
  <c r="DP23" i="6"/>
  <c r="DL23" i="6"/>
  <c r="DJ23" i="6"/>
  <c r="DF23" i="6"/>
  <c r="DD23" i="6"/>
  <c r="CZ23" i="6"/>
  <c r="CX23" i="6"/>
  <c r="CT23" i="6"/>
  <c r="CR23" i="6"/>
  <c r="CN23" i="6"/>
  <c r="CM23" i="6"/>
  <c r="CL23" i="6"/>
  <c r="CH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J21" i="6"/>
  <c r="DF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X21" i="6"/>
  <c r="Y21" i="6" s="1"/>
  <c r="T21" i="6"/>
  <c r="S21" i="6"/>
  <c r="R21" i="6"/>
  <c r="N21" i="6"/>
  <c r="L21" i="6"/>
  <c r="H21" i="6"/>
  <c r="F21" i="6"/>
  <c r="B21" i="6"/>
  <c r="EB20" i="6"/>
  <c r="DX20" i="6"/>
  <c r="DW20" i="6"/>
  <c r="DV20" i="6"/>
  <c r="DR20" i="6"/>
  <c r="DP20" i="6"/>
  <c r="DL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B19" i="6"/>
  <c r="DX19" i="6"/>
  <c r="DV19" i="6"/>
  <c r="DR19" i="6"/>
  <c r="DP19" i="6"/>
  <c r="DL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J17" i="6"/>
  <c r="DF17" i="6"/>
  <c r="DD17" i="6"/>
  <c r="CZ17" i="6"/>
  <c r="CX17" i="6"/>
  <c r="CT17" i="6"/>
  <c r="CR17" i="6"/>
  <c r="CN17" i="6"/>
  <c r="CL17" i="6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DE28" i="7" s="1"/>
  <c r="CT40" i="7"/>
  <c r="CN40" i="7"/>
  <c r="CH40" i="7"/>
  <c r="CM28" i="7" s="1"/>
  <c r="CB40" i="7"/>
  <c r="CG28" i="7" s="1"/>
  <c r="BV40" i="7"/>
  <c r="BP40" i="7"/>
  <c r="BU28" i="7" s="1"/>
  <c r="BJ40" i="7"/>
  <c r="BD40" i="7"/>
  <c r="BI28" i="7" s="1"/>
  <c r="AX40" i="7"/>
  <c r="BC28" i="7" s="1"/>
  <c r="AR40" i="7"/>
  <c r="AW28" i="7" s="1"/>
  <c r="AL40" i="7"/>
  <c r="AF40" i="7"/>
  <c r="AK28" i="7" s="1"/>
  <c r="Z40" i="7"/>
  <c r="T40" i="7"/>
  <c r="Y28" i="7" s="1"/>
  <c r="N40" i="7"/>
  <c r="S28" i="7" s="1"/>
  <c r="H40" i="7"/>
  <c r="M28" i="7" s="1"/>
  <c r="B40" i="7"/>
  <c r="DX39" i="7"/>
  <c r="EC27" i="7" s="1"/>
  <c r="DR39" i="7"/>
  <c r="DW27" i="7" s="1"/>
  <c r="DL39" i="7"/>
  <c r="DF39" i="7"/>
  <c r="DK27" i="7" s="1"/>
  <c r="CZ39" i="7"/>
  <c r="CT39" i="7"/>
  <c r="CY27" i="7" s="1"/>
  <c r="CN39" i="7"/>
  <c r="CH39" i="7"/>
  <c r="CM27" i="7" s="1"/>
  <c r="CB39" i="7"/>
  <c r="CG27" i="7" s="1"/>
  <c r="BV39" i="7"/>
  <c r="CA27" i="7" s="1"/>
  <c r="BP39" i="7"/>
  <c r="BJ39" i="7"/>
  <c r="BD39" i="7"/>
  <c r="AX39" i="7"/>
  <c r="AR39" i="7"/>
  <c r="AW27" i="7" s="1"/>
  <c r="AL39" i="7"/>
  <c r="AQ27" i="7" s="1"/>
  <c r="AF39" i="7"/>
  <c r="AK27" i="7" s="1"/>
  <c r="Z39" i="7"/>
  <c r="AE27" i="7" s="1"/>
  <c r="T39" i="7"/>
  <c r="Y27" i="7" s="1"/>
  <c r="N39" i="7"/>
  <c r="S27" i="7" s="1"/>
  <c r="H39" i="7"/>
  <c r="B39" i="7"/>
  <c r="G27" i="7" s="1"/>
  <c r="DX38" i="7"/>
  <c r="DR38" i="7"/>
  <c r="DW26" i="7" s="1"/>
  <c r="DL38" i="7"/>
  <c r="DQ26" i="7" s="1"/>
  <c r="DF38" i="7"/>
  <c r="DK26" i="7" s="1"/>
  <c r="CZ38" i="7"/>
  <c r="DE26" i="7" s="1"/>
  <c r="CT38" i="7"/>
  <c r="CN38" i="7"/>
  <c r="CS26" i="7" s="1"/>
  <c r="CH38" i="7"/>
  <c r="CM26" i="7" s="1"/>
  <c r="CB38" i="7"/>
  <c r="CG26" i="7" s="1"/>
  <c r="BV38" i="7"/>
  <c r="CA26" i="7" s="1"/>
  <c r="BP38" i="7"/>
  <c r="BU26" i="7" s="1"/>
  <c r="BJ38" i="7"/>
  <c r="BO26" i="7" s="1"/>
  <c r="BD38" i="7"/>
  <c r="BI26" i="7" s="1"/>
  <c r="AX38" i="7"/>
  <c r="BC26" i="7" s="1"/>
  <c r="AR38" i="7"/>
  <c r="AW26" i="7" s="1"/>
  <c r="AL38" i="7"/>
  <c r="AQ26" i="7" s="1"/>
  <c r="AF38" i="7"/>
  <c r="AK26" i="7" s="1"/>
  <c r="Z38" i="7"/>
  <c r="T38" i="7"/>
  <c r="Y26" i="7" s="1"/>
  <c r="N38" i="7"/>
  <c r="S26" i="7" s="1"/>
  <c r="H38" i="7"/>
  <c r="M26" i="7" s="1"/>
  <c r="B38" i="7"/>
  <c r="G26" i="7" s="1"/>
  <c r="DX37" i="7"/>
  <c r="EC25" i="7" s="1"/>
  <c r="DR37" i="7"/>
  <c r="DW25" i="7" s="1"/>
  <c r="DL37" i="7"/>
  <c r="DF37" i="7"/>
  <c r="DK25" i="7" s="1"/>
  <c r="CZ37" i="7"/>
  <c r="DE25" i="7" s="1"/>
  <c r="CT37" i="7"/>
  <c r="CY25" i="7" s="1"/>
  <c r="CN37" i="7"/>
  <c r="CH37" i="7"/>
  <c r="CM25" i="7" s="1"/>
  <c r="CB37" i="7"/>
  <c r="BV37" i="7"/>
  <c r="BP37" i="7"/>
  <c r="BU25" i="7" s="1"/>
  <c r="BJ37" i="7"/>
  <c r="BO25" i="7" s="1"/>
  <c r="BD37" i="7"/>
  <c r="BI25" i="7" s="1"/>
  <c r="AX37" i="7"/>
  <c r="BC25" i="7" s="1"/>
  <c r="AR37" i="7"/>
  <c r="AW25" i="7" s="1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DK24" i="7" s="1"/>
  <c r="CZ36" i="7"/>
  <c r="DE24" i="7" s="1"/>
  <c r="CT36" i="7"/>
  <c r="CN36" i="7"/>
  <c r="CH36" i="7"/>
  <c r="CM24" i="7" s="1"/>
  <c r="CB36" i="7"/>
  <c r="CG24" i="7" s="1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S24" i="7" s="1"/>
  <c r="H36" i="7"/>
  <c r="M24" i="7" s="1"/>
  <c r="B36" i="7"/>
  <c r="G24" i="7" s="1"/>
  <c r="DX35" i="7"/>
  <c r="EC23" i="7" s="1"/>
  <c r="DR35" i="7"/>
  <c r="DW23" i="7" s="1"/>
  <c r="DL35" i="7"/>
  <c r="DF35" i="7"/>
  <c r="CZ35" i="7"/>
  <c r="DE23" i="7" s="1"/>
  <c r="CT35" i="7"/>
  <c r="CY23" i="7" s="1"/>
  <c r="CN35" i="7"/>
  <c r="CH35" i="7"/>
  <c r="CM23" i="7" s="1"/>
  <c r="CB35" i="7"/>
  <c r="CG23" i="7" s="1"/>
  <c r="BV35" i="7"/>
  <c r="CA23" i="7" s="1"/>
  <c r="BP35" i="7"/>
  <c r="BU23" i="7" s="1"/>
  <c r="BJ35" i="7"/>
  <c r="BD35" i="7"/>
  <c r="BI23" i="7" s="1"/>
  <c r="AX35" i="7"/>
  <c r="BC23" i="7" s="1"/>
  <c r="AR35" i="7"/>
  <c r="AW23" i="7" s="1"/>
  <c r="AL35" i="7"/>
  <c r="AQ23" i="7" s="1"/>
  <c r="AF35" i="7"/>
  <c r="AK23" i="7" s="1"/>
  <c r="Z35" i="7"/>
  <c r="AE23" i="7" s="1"/>
  <c r="T35" i="7"/>
  <c r="Y23" i="7" s="1"/>
  <c r="N35" i="7"/>
  <c r="S23" i="7" s="1"/>
  <c r="H35" i="7"/>
  <c r="M23" i="7" s="1"/>
  <c r="B35" i="7"/>
  <c r="G23" i="7" s="1"/>
  <c r="DX34" i="7"/>
  <c r="DR34" i="7"/>
  <c r="DL34" i="7"/>
  <c r="DQ22" i="7" s="1"/>
  <c r="DF34" i="7"/>
  <c r="DK22" i="7" s="1"/>
  <c r="CZ34" i="7"/>
  <c r="DE22" i="7" s="1"/>
  <c r="CT34" i="7"/>
  <c r="CN34" i="7"/>
  <c r="CH34" i="7"/>
  <c r="CM22" i="7" s="1"/>
  <c r="CB34" i="7"/>
  <c r="CG22" i="7" s="1"/>
  <c r="BV34" i="7"/>
  <c r="BP34" i="7"/>
  <c r="BJ34" i="7"/>
  <c r="BD34" i="7"/>
  <c r="BI22" i="7" s="1"/>
  <c r="AX34" i="7"/>
  <c r="AR34" i="7"/>
  <c r="AL34" i="7"/>
  <c r="AF34" i="7"/>
  <c r="AK22" i="7" s="1"/>
  <c r="Z34" i="7"/>
  <c r="T34" i="7"/>
  <c r="N34" i="7"/>
  <c r="H34" i="7"/>
  <c r="B34" i="7"/>
  <c r="DX33" i="7"/>
  <c r="EC21" i="7" s="1"/>
  <c r="DR33" i="7"/>
  <c r="DW21" i="7" s="1"/>
  <c r="DL33" i="7"/>
  <c r="DF33" i="7"/>
  <c r="CZ33" i="7"/>
  <c r="DE21" i="7" s="1"/>
  <c r="CT33" i="7"/>
  <c r="CN33" i="7"/>
  <c r="CH33" i="7"/>
  <c r="CM21" i="7" s="1"/>
  <c r="CB33" i="7"/>
  <c r="CG21" i="7" s="1"/>
  <c r="BV33" i="7"/>
  <c r="CA21" i="7" s="1"/>
  <c r="BP33" i="7"/>
  <c r="BJ33" i="7"/>
  <c r="BO21" i="7" s="1"/>
  <c r="BD33" i="7"/>
  <c r="AX33" i="7"/>
  <c r="BC21" i="7" s="1"/>
  <c r="AR33" i="7"/>
  <c r="AW21" i="7" s="1"/>
  <c r="AL33" i="7"/>
  <c r="AF33" i="7"/>
  <c r="AK21" i="7" s="1"/>
  <c r="Z33" i="7"/>
  <c r="AE21" i="7" s="1"/>
  <c r="T33" i="7"/>
  <c r="N33" i="7"/>
  <c r="H33" i="7"/>
  <c r="B33" i="7"/>
  <c r="DX32" i="7"/>
  <c r="DR32" i="7"/>
  <c r="DL32" i="7"/>
  <c r="DQ20" i="7" s="1"/>
  <c r="DF32" i="7"/>
  <c r="DK20" i="7" s="1"/>
  <c r="CZ32" i="7"/>
  <c r="DE20" i="7" s="1"/>
  <c r="CT32" i="7"/>
  <c r="CN32" i="7"/>
  <c r="CH32" i="7"/>
  <c r="CM20" i="7" s="1"/>
  <c r="CB32" i="7"/>
  <c r="CG20" i="7" s="1"/>
  <c r="BV32" i="7"/>
  <c r="CA20" i="7" s="1"/>
  <c r="BP32" i="7"/>
  <c r="BU20" i="7" s="1"/>
  <c r="BJ32" i="7"/>
  <c r="BD32" i="7"/>
  <c r="BI20" i="7" s="1"/>
  <c r="AX32" i="7"/>
  <c r="AR32" i="7"/>
  <c r="AL32" i="7"/>
  <c r="AQ20" i="7" s="1"/>
  <c r="AF32" i="7"/>
  <c r="AK20" i="7" s="1"/>
  <c r="Z32" i="7"/>
  <c r="T32" i="7"/>
  <c r="N32" i="7"/>
  <c r="S20" i="7" s="1"/>
  <c r="H32" i="7"/>
  <c r="M20" i="7" s="1"/>
  <c r="B32" i="7"/>
  <c r="DX31" i="7"/>
  <c r="EC19" i="7" s="1"/>
  <c r="DR31" i="7"/>
  <c r="DL31" i="7"/>
  <c r="DF31" i="7"/>
  <c r="DK19" i="7" s="1"/>
  <c r="CZ31" i="7"/>
  <c r="CT31" i="7"/>
  <c r="CY19" i="7" s="1"/>
  <c r="CN31" i="7"/>
  <c r="CH31" i="7"/>
  <c r="CM19" i="7" s="1"/>
  <c r="CB31" i="7"/>
  <c r="CG19" i="7" s="1"/>
  <c r="BV31" i="7"/>
  <c r="CA19" i="7" s="1"/>
  <c r="BP31" i="7"/>
  <c r="BJ31" i="7"/>
  <c r="BD31" i="7"/>
  <c r="AX31" i="7"/>
  <c r="BC19" i="7" s="1"/>
  <c r="AR31" i="7"/>
  <c r="AW19" i="7" s="1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DK18" i="7" s="1"/>
  <c r="CZ30" i="7"/>
  <c r="DE18" i="7" s="1"/>
  <c r="CT30" i="7"/>
  <c r="CN30" i="7"/>
  <c r="CS18" i="7" s="1"/>
  <c r="CH30" i="7"/>
  <c r="CM18" i="7" s="1"/>
  <c r="CB30" i="7"/>
  <c r="BV30" i="7"/>
  <c r="BP30" i="7"/>
  <c r="BJ30" i="7"/>
  <c r="BO18" i="7" s="1"/>
  <c r="BD30" i="7"/>
  <c r="AX30" i="7"/>
  <c r="AR30" i="7"/>
  <c r="AL30" i="7"/>
  <c r="AF30" i="7"/>
  <c r="AK18" i="7" s="1"/>
  <c r="Z30" i="7"/>
  <c r="T30" i="7"/>
  <c r="N30" i="7"/>
  <c r="H30" i="7"/>
  <c r="M18" i="7" s="1"/>
  <c r="B30" i="7"/>
  <c r="DX29" i="7"/>
  <c r="DR29" i="7"/>
  <c r="DW17" i="7" s="1"/>
  <c r="DL29" i="7"/>
  <c r="DF29" i="7"/>
  <c r="DK17" i="7" s="1"/>
  <c r="CZ29" i="7"/>
  <c r="CT29" i="7"/>
  <c r="CT41" i="7" s="1"/>
  <c r="CN29" i="7"/>
  <c r="CH29" i="7"/>
  <c r="CM17" i="7" s="1"/>
  <c r="CB29" i="7"/>
  <c r="BV29" i="7"/>
  <c r="CA17" i="7" s="1"/>
  <c r="BP29" i="7"/>
  <c r="BU17" i="7" s="1"/>
  <c r="BJ29" i="7"/>
  <c r="BD29" i="7"/>
  <c r="BI17" i="7" s="1"/>
  <c r="AX29" i="7"/>
  <c r="AR29" i="7"/>
  <c r="AL29" i="7"/>
  <c r="AF29" i="7"/>
  <c r="AK17" i="7" s="1"/>
  <c r="Z29" i="7"/>
  <c r="AE17" i="7" s="1"/>
  <c r="T29" i="7"/>
  <c r="Y17" i="7" s="1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D28" i="7"/>
  <c r="CZ28" i="7"/>
  <c r="CY28" i="7"/>
  <c r="CX28" i="7"/>
  <c r="CT28" i="7"/>
  <c r="CS28" i="7"/>
  <c r="CR28" i="7"/>
  <c r="CN28" i="7"/>
  <c r="CL28" i="7"/>
  <c r="CH28" i="7"/>
  <c r="CF28" i="7"/>
  <c r="CB28" i="7"/>
  <c r="BZ28" i="7"/>
  <c r="BV28" i="7"/>
  <c r="BT28" i="7"/>
  <c r="BP28" i="7"/>
  <c r="BN28" i="7"/>
  <c r="BJ28" i="7"/>
  <c r="BH28" i="7"/>
  <c r="BD28" i="7"/>
  <c r="BB28" i="7"/>
  <c r="AX28" i="7"/>
  <c r="AV28" i="7"/>
  <c r="AR28" i="7"/>
  <c r="AQ28" i="7"/>
  <c r="AP28" i="7"/>
  <c r="AL28" i="7"/>
  <c r="AJ28" i="7"/>
  <c r="AF28" i="7"/>
  <c r="AD28" i="7"/>
  <c r="Z28" i="7"/>
  <c r="X28" i="7"/>
  <c r="T28" i="7"/>
  <c r="R28" i="7"/>
  <c r="N28" i="7"/>
  <c r="L28" i="7"/>
  <c r="H28" i="7"/>
  <c r="G28" i="7"/>
  <c r="F28" i="7"/>
  <c r="B28" i="7"/>
  <c r="EB27" i="7"/>
  <c r="DX27" i="7"/>
  <c r="DV27" i="7"/>
  <c r="DR27" i="7"/>
  <c r="DQ27" i="7"/>
  <c r="DP27" i="7"/>
  <c r="DL27" i="7"/>
  <c r="DJ27" i="7"/>
  <c r="DF27" i="7"/>
  <c r="DD27" i="7"/>
  <c r="CZ27" i="7"/>
  <c r="CX27" i="7"/>
  <c r="CT27" i="7"/>
  <c r="CS27" i="7"/>
  <c r="CR27" i="7"/>
  <c r="CN27" i="7"/>
  <c r="CL27" i="7"/>
  <c r="CH27" i="7"/>
  <c r="CF27" i="7"/>
  <c r="CB27" i="7"/>
  <c r="BZ27" i="7"/>
  <c r="BV27" i="7"/>
  <c r="BT27" i="7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D27" i="7"/>
  <c r="Z27" i="7"/>
  <c r="X27" i="7"/>
  <c r="T27" i="7"/>
  <c r="R27" i="7"/>
  <c r="N27" i="7"/>
  <c r="L27" i="7"/>
  <c r="H27" i="7"/>
  <c r="F27" i="7"/>
  <c r="B27" i="7"/>
  <c r="EC26" i="7"/>
  <c r="EB26" i="7"/>
  <c r="DX26" i="7"/>
  <c r="DV26" i="7"/>
  <c r="DR26" i="7"/>
  <c r="DP26" i="7"/>
  <c r="DL26" i="7"/>
  <c r="DJ26" i="7"/>
  <c r="DF26" i="7"/>
  <c r="DD26" i="7"/>
  <c r="CZ26" i="7"/>
  <c r="CY26" i="7"/>
  <c r="CX26" i="7"/>
  <c r="CT26" i="7"/>
  <c r="CR26" i="7"/>
  <c r="CN26" i="7"/>
  <c r="CL26" i="7"/>
  <c r="CH26" i="7"/>
  <c r="CF26" i="7"/>
  <c r="CB26" i="7"/>
  <c r="BZ26" i="7"/>
  <c r="BV26" i="7"/>
  <c r="BT26" i="7"/>
  <c r="BP26" i="7"/>
  <c r="BN26" i="7"/>
  <c r="BJ26" i="7"/>
  <c r="BH26" i="7"/>
  <c r="BD26" i="7"/>
  <c r="BB26" i="7"/>
  <c r="AX26" i="7"/>
  <c r="AV26" i="7"/>
  <c r="AR26" i="7"/>
  <c r="AP26" i="7"/>
  <c r="AL26" i="7"/>
  <c r="AJ26" i="7"/>
  <c r="AF26" i="7"/>
  <c r="AE26" i="7"/>
  <c r="AD26" i="7"/>
  <c r="Z26" i="7"/>
  <c r="X26" i="7"/>
  <c r="T26" i="7"/>
  <c r="R26" i="7"/>
  <c r="N26" i="7"/>
  <c r="L26" i="7"/>
  <c r="H26" i="7"/>
  <c r="F26" i="7"/>
  <c r="B26" i="7"/>
  <c r="EB25" i="7"/>
  <c r="DX25" i="7"/>
  <c r="DV25" i="7"/>
  <c r="DR25" i="7"/>
  <c r="DQ25" i="7"/>
  <c r="DP25" i="7"/>
  <c r="DL25" i="7"/>
  <c r="DJ25" i="7"/>
  <c r="DF25" i="7"/>
  <c r="DD25" i="7"/>
  <c r="CZ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N25" i="7"/>
  <c r="BJ25" i="7"/>
  <c r="BH25" i="7"/>
  <c r="BD25" i="7"/>
  <c r="BB25" i="7"/>
  <c r="AX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J24" i="7"/>
  <c r="DF24" i="7"/>
  <c r="DD24" i="7"/>
  <c r="CZ24" i="7"/>
  <c r="CX24" i="7"/>
  <c r="CT24" i="7"/>
  <c r="CR24" i="7"/>
  <c r="CN24" i="7"/>
  <c r="CL24" i="7"/>
  <c r="CH24" i="7"/>
  <c r="CF24" i="7"/>
  <c r="CB24" i="7"/>
  <c r="BZ24" i="7"/>
  <c r="BV24" i="7"/>
  <c r="BT24" i="7"/>
  <c r="BP24" i="7"/>
  <c r="BN24" i="7"/>
  <c r="BJ24" i="7"/>
  <c r="BH24" i="7"/>
  <c r="BD24" i="7"/>
  <c r="BB24" i="7"/>
  <c r="AX24" i="7"/>
  <c r="AV24" i="7"/>
  <c r="AR24" i="7"/>
  <c r="AP24" i="7"/>
  <c r="AL24" i="7"/>
  <c r="AJ24" i="7"/>
  <c r="AF24" i="7"/>
  <c r="AD24" i="7"/>
  <c r="Z24" i="7"/>
  <c r="X24" i="7"/>
  <c r="T24" i="7"/>
  <c r="R24" i="7"/>
  <c r="N24" i="7"/>
  <c r="L24" i="7"/>
  <c r="H24" i="7"/>
  <c r="F24" i="7"/>
  <c r="B24" i="7"/>
  <c r="EB23" i="7"/>
  <c r="DX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L23" i="7"/>
  <c r="CH23" i="7"/>
  <c r="CF23" i="7"/>
  <c r="CB23" i="7"/>
  <c r="BZ23" i="7"/>
  <c r="BV23" i="7"/>
  <c r="BT23" i="7"/>
  <c r="BP23" i="7"/>
  <c r="BO23" i="7"/>
  <c r="BN23" i="7"/>
  <c r="BJ23" i="7"/>
  <c r="BH23" i="7"/>
  <c r="BD23" i="7"/>
  <c r="BB23" i="7"/>
  <c r="AX23" i="7"/>
  <c r="AV23" i="7"/>
  <c r="AR23" i="7"/>
  <c r="AP23" i="7"/>
  <c r="AL23" i="7"/>
  <c r="AJ23" i="7"/>
  <c r="AF23" i="7"/>
  <c r="AD23" i="7"/>
  <c r="Z23" i="7"/>
  <c r="X23" i="7"/>
  <c r="T23" i="7"/>
  <c r="R23" i="7"/>
  <c r="N23" i="7"/>
  <c r="L23" i="7"/>
  <c r="H23" i="7"/>
  <c r="F23" i="7"/>
  <c r="B23" i="7"/>
  <c r="EC22" i="7"/>
  <c r="EB22" i="7"/>
  <c r="DX22" i="7"/>
  <c r="DW22" i="7"/>
  <c r="DV22" i="7"/>
  <c r="DR22" i="7"/>
  <c r="DP22" i="7"/>
  <c r="DL22" i="7"/>
  <c r="DJ22" i="7"/>
  <c r="DF22" i="7"/>
  <c r="DD22" i="7"/>
  <c r="CZ22" i="7"/>
  <c r="CX22" i="7"/>
  <c r="CT22" i="7"/>
  <c r="CR22" i="7"/>
  <c r="CN22" i="7"/>
  <c r="CL22" i="7"/>
  <c r="CH22" i="7"/>
  <c r="CF22" i="7"/>
  <c r="CB22" i="7"/>
  <c r="BZ22" i="7"/>
  <c r="BV22" i="7"/>
  <c r="BT22" i="7"/>
  <c r="BP22" i="7"/>
  <c r="BN22" i="7"/>
  <c r="BO22" i="7" s="1"/>
  <c r="BJ22" i="7"/>
  <c r="BH22" i="7"/>
  <c r="BD22" i="7"/>
  <c r="BB22" i="7"/>
  <c r="AX22" i="7"/>
  <c r="AV22" i="7"/>
  <c r="AR22" i="7"/>
  <c r="AP22" i="7"/>
  <c r="AL22" i="7"/>
  <c r="AJ22" i="7"/>
  <c r="AF22" i="7"/>
  <c r="AD22" i="7"/>
  <c r="Z22" i="7"/>
  <c r="X22" i="7"/>
  <c r="T22" i="7"/>
  <c r="R22" i="7"/>
  <c r="N22" i="7"/>
  <c r="L22" i="7"/>
  <c r="H22" i="7"/>
  <c r="F22" i="7"/>
  <c r="B22" i="7"/>
  <c r="EB21" i="7"/>
  <c r="DX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BZ21" i="7"/>
  <c r="BV21" i="7"/>
  <c r="BT21" i="7"/>
  <c r="BP21" i="7"/>
  <c r="BN21" i="7"/>
  <c r="BJ21" i="7"/>
  <c r="BH21" i="7"/>
  <c r="BD21" i="7"/>
  <c r="BB21" i="7"/>
  <c r="AX21" i="7"/>
  <c r="AV21" i="7"/>
  <c r="AR21" i="7"/>
  <c r="AP21" i="7"/>
  <c r="AL21" i="7"/>
  <c r="AJ21" i="7"/>
  <c r="AF21" i="7"/>
  <c r="AD21" i="7"/>
  <c r="Z21" i="7"/>
  <c r="X21" i="7"/>
  <c r="T21" i="7"/>
  <c r="R21" i="7"/>
  <c r="N21" i="7"/>
  <c r="L21" i="7"/>
  <c r="H21" i="7"/>
  <c r="F21" i="7"/>
  <c r="B21" i="7"/>
  <c r="EC20" i="7"/>
  <c r="EB20" i="7"/>
  <c r="DX20" i="7"/>
  <c r="DW20" i="7"/>
  <c r="DV20" i="7"/>
  <c r="DR20" i="7"/>
  <c r="DP20" i="7"/>
  <c r="DL20" i="7"/>
  <c r="DJ20" i="7"/>
  <c r="DF20" i="7"/>
  <c r="DD20" i="7"/>
  <c r="CZ20" i="7"/>
  <c r="CY20" i="7"/>
  <c r="CX20" i="7"/>
  <c r="CT20" i="7"/>
  <c r="CR20" i="7"/>
  <c r="CN20" i="7"/>
  <c r="CL20" i="7"/>
  <c r="CH20" i="7"/>
  <c r="CF20" i="7"/>
  <c r="CB20" i="7"/>
  <c r="BZ20" i="7"/>
  <c r="BV20" i="7"/>
  <c r="BT20" i="7"/>
  <c r="BP20" i="7"/>
  <c r="BN20" i="7"/>
  <c r="BJ20" i="7"/>
  <c r="BH20" i="7"/>
  <c r="BD20" i="7"/>
  <c r="BB20" i="7"/>
  <c r="AX20" i="7"/>
  <c r="AV20" i="7"/>
  <c r="AR20" i="7"/>
  <c r="AP20" i="7"/>
  <c r="AL20" i="7"/>
  <c r="AJ20" i="7"/>
  <c r="AF20" i="7"/>
  <c r="AD20" i="7"/>
  <c r="Z20" i="7"/>
  <c r="X20" i="7"/>
  <c r="T20" i="7"/>
  <c r="R20" i="7"/>
  <c r="N20" i="7"/>
  <c r="L20" i="7"/>
  <c r="H20" i="7"/>
  <c r="F20" i="7"/>
  <c r="B20" i="7"/>
  <c r="EB19" i="7"/>
  <c r="DX19" i="7"/>
  <c r="DW19" i="7"/>
  <c r="DV19" i="7"/>
  <c r="DR19" i="7"/>
  <c r="DQ19" i="7"/>
  <c r="DP19" i="7"/>
  <c r="DL19" i="7"/>
  <c r="DJ19" i="7"/>
  <c r="DF19" i="7"/>
  <c r="DD19" i="7"/>
  <c r="CZ19" i="7"/>
  <c r="CX19" i="7"/>
  <c r="CT19" i="7"/>
  <c r="CR19" i="7"/>
  <c r="CS19" i="7" s="1"/>
  <c r="CN19" i="7"/>
  <c r="CL19" i="7"/>
  <c r="CH19" i="7"/>
  <c r="CF19" i="7"/>
  <c r="CB19" i="7"/>
  <c r="BZ19" i="7"/>
  <c r="BV19" i="7"/>
  <c r="BT19" i="7"/>
  <c r="BP19" i="7"/>
  <c r="BN19" i="7"/>
  <c r="BO19" i="7" s="1"/>
  <c r="BJ19" i="7"/>
  <c r="BH19" i="7"/>
  <c r="BD19" i="7"/>
  <c r="BB19" i="7"/>
  <c r="AX19" i="7"/>
  <c r="AV19" i="7"/>
  <c r="AR19" i="7"/>
  <c r="AP19" i="7"/>
  <c r="AL19" i="7"/>
  <c r="AJ19" i="7"/>
  <c r="AF19" i="7"/>
  <c r="AD19" i="7"/>
  <c r="Z19" i="7"/>
  <c r="X19" i="7"/>
  <c r="T19" i="7"/>
  <c r="R19" i="7"/>
  <c r="N19" i="7"/>
  <c r="L19" i="7"/>
  <c r="H19" i="7"/>
  <c r="F19" i="7"/>
  <c r="B19" i="7"/>
  <c r="EC18" i="7"/>
  <c r="EB18" i="7"/>
  <c r="DX18" i="7"/>
  <c r="DW18" i="7"/>
  <c r="DV18" i="7"/>
  <c r="DR18" i="7"/>
  <c r="DP18" i="7"/>
  <c r="DL18" i="7"/>
  <c r="DJ18" i="7"/>
  <c r="DF18" i="7"/>
  <c r="DD18" i="7"/>
  <c r="CZ18" i="7"/>
  <c r="CX18" i="7"/>
  <c r="CY18" i="7" s="1"/>
  <c r="CT18" i="7"/>
  <c r="CR18" i="7"/>
  <c r="CN18" i="7"/>
  <c r="CL18" i="7"/>
  <c r="CH18" i="7"/>
  <c r="CF18" i="7"/>
  <c r="CB18" i="7"/>
  <c r="CA18" i="7"/>
  <c r="BZ18" i="7"/>
  <c r="BV18" i="7"/>
  <c r="BT18" i="7"/>
  <c r="BP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J18" i="7"/>
  <c r="AF18" i="7"/>
  <c r="AE18" i="7"/>
  <c r="AD18" i="7"/>
  <c r="Z18" i="7"/>
  <c r="X18" i="7"/>
  <c r="T18" i="7"/>
  <c r="R18" i="7"/>
  <c r="N18" i="7"/>
  <c r="L18" i="7"/>
  <c r="H18" i="7"/>
  <c r="F18" i="7"/>
  <c r="G18" i="7" s="1"/>
  <c r="B18" i="7"/>
  <c r="EB17" i="7"/>
  <c r="DX17" i="7"/>
  <c r="DV17" i="7"/>
  <c r="DR17" i="7"/>
  <c r="DQ17" i="7"/>
  <c r="DP17" i="7"/>
  <c r="DL17" i="7"/>
  <c r="DJ17" i="7"/>
  <c r="DF17" i="7"/>
  <c r="DD17" i="7"/>
  <c r="CZ17" i="7"/>
  <c r="CX17" i="7"/>
  <c r="CT17" i="7"/>
  <c r="CS17" i="7"/>
  <c r="CR17" i="7"/>
  <c r="CN17" i="7"/>
  <c r="CL17" i="7"/>
  <c r="CH17" i="7"/>
  <c r="CF17" i="7"/>
  <c r="CB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D17" i="7"/>
  <c r="Z17" i="7"/>
  <c r="X17" i="7"/>
  <c r="T17" i="7"/>
  <c r="R17" i="7"/>
  <c r="N17" i="7"/>
  <c r="L17" i="7"/>
  <c r="H17" i="7"/>
  <c r="F17" i="7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Q28" i="8" s="1"/>
  <c r="DF40" i="8"/>
  <c r="DK28" i="8" s="1"/>
  <c r="CZ40" i="8"/>
  <c r="DE28" i="8" s="1"/>
  <c r="CT40" i="8"/>
  <c r="CY28" i="8" s="1"/>
  <c r="CN40" i="8"/>
  <c r="CS28" i="8" s="1"/>
  <c r="CH40" i="8"/>
  <c r="CM28" i="8" s="1"/>
  <c r="CB40" i="8"/>
  <c r="BV40" i="8"/>
  <c r="BP40" i="8"/>
  <c r="BU28" i="8" s="1"/>
  <c r="BJ40" i="8"/>
  <c r="BD40" i="8"/>
  <c r="BI28" i="8" s="1"/>
  <c r="AX40" i="8"/>
  <c r="AR40" i="8"/>
  <c r="AW28" i="8" s="1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Q26" i="8" s="1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O26" i="8" s="1"/>
  <c r="BD38" i="8"/>
  <c r="BI26" i="8" s="1"/>
  <c r="AX38" i="8"/>
  <c r="AR38" i="8"/>
  <c r="AW26" i="8" s="1"/>
  <c r="AL38" i="8"/>
  <c r="AQ26" i="8" s="1"/>
  <c r="AF38" i="8"/>
  <c r="Z38" i="8"/>
  <c r="AE26" i="8" s="1"/>
  <c r="T38" i="8"/>
  <c r="Y26" i="8" s="1"/>
  <c r="N38" i="8"/>
  <c r="S26" i="8" s="1"/>
  <c r="H38" i="8"/>
  <c r="B38" i="8"/>
  <c r="G26" i="8" s="1"/>
  <c r="DX37" i="8"/>
  <c r="EC25" i="8" s="1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CG25" i="8" s="1"/>
  <c r="BV37" i="8"/>
  <c r="CA25" i="8" s="1"/>
  <c r="BP37" i="8"/>
  <c r="BU25" i="8" s="1"/>
  <c r="BJ37" i="8"/>
  <c r="BD37" i="8"/>
  <c r="BI25" i="8" s="1"/>
  <c r="AX37" i="8"/>
  <c r="BC25" i="8" s="1"/>
  <c r="AR37" i="8"/>
  <c r="AL37" i="8"/>
  <c r="AF37" i="8"/>
  <c r="Z37" i="8"/>
  <c r="AE25" i="8" s="1"/>
  <c r="T37" i="8"/>
  <c r="Y25" i="8" s="1"/>
  <c r="N37" i="8"/>
  <c r="S25" i="8" s="1"/>
  <c r="H37" i="8"/>
  <c r="M25" i="8" s="1"/>
  <c r="B37" i="8"/>
  <c r="G25" i="8" s="1"/>
  <c r="DX36" i="8"/>
  <c r="DR36" i="8"/>
  <c r="DL36" i="8"/>
  <c r="DQ24" i="8" s="1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Y24" i="8" s="1"/>
  <c r="N36" i="8"/>
  <c r="S24" i="8" s="1"/>
  <c r="H36" i="8"/>
  <c r="B36" i="8"/>
  <c r="DX35" i="8"/>
  <c r="EC23" i="8" s="1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CA23" i="8" s="1"/>
  <c r="BP35" i="8"/>
  <c r="BJ35" i="8"/>
  <c r="BD35" i="8"/>
  <c r="BI23" i="8" s="1"/>
  <c r="AX35" i="8"/>
  <c r="BC23" i="8" s="1"/>
  <c r="AR35" i="8"/>
  <c r="AL35" i="8"/>
  <c r="AF35" i="8"/>
  <c r="AK23" i="8" s="1"/>
  <c r="Z35" i="8"/>
  <c r="AE23" i="8" s="1"/>
  <c r="T35" i="8"/>
  <c r="Y23" i="8" s="1"/>
  <c r="N35" i="8"/>
  <c r="H35" i="8"/>
  <c r="M23" i="8" s="1"/>
  <c r="B35" i="8"/>
  <c r="G23" i="8" s="1"/>
  <c r="DX34" i="8"/>
  <c r="DR34" i="8"/>
  <c r="DL34" i="8"/>
  <c r="DQ22" i="8" s="1"/>
  <c r="DF34" i="8"/>
  <c r="CZ34" i="8"/>
  <c r="CT34" i="8"/>
  <c r="CY22" i="8" s="1"/>
  <c r="CN34" i="8"/>
  <c r="CS22" i="8" s="1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EC21" i="8" s="1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BI21" i="8" s="1"/>
  <c r="AX33" i="8"/>
  <c r="BC21" i="8" s="1"/>
  <c r="AR33" i="8"/>
  <c r="AL33" i="8"/>
  <c r="AF33" i="8"/>
  <c r="AK21" i="8" s="1"/>
  <c r="Z33" i="8"/>
  <c r="AE21" i="8" s="1"/>
  <c r="T33" i="8"/>
  <c r="N33" i="8"/>
  <c r="H33" i="8"/>
  <c r="B33" i="8"/>
  <c r="DX32" i="8"/>
  <c r="DR32" i="8"/>
  <c r="DL32" i="8"/>
  <c r="DQ20" i="8" s="1"/>
  <c r="DF32" i="8"/>
  <c r="DK20" i="8" s="1"/>
  <c r="CZ32" i="8"/>
  <c r="DE20" i="8" s="1"/>
  <c r="CT32" i="8"/>
  <c r="CN32" i="8"/>
  <c r="CH32" i="8"/>
  <c r="CB32" i="8"/>
  <c r="BV32" i="8"/>
  <c r="BP32" i="8"/>
  <c r="BJ32" i="8"/>
  <c r="BD32" i="8"/>
  <c r="AX32" i="8"/>
  <c r="BC20" i="8" s="1"/>
  <c r="AR32" i="8"/>
  <c r="AW20" i="8" s="1"/>
  <c r="AL32" i="8"/>
  <c r="AQ20" i="8" s="1"/>
  <c r="AF32" i="8"/>
  <c r="Z32" i="8"/>
  <c r="T32" i="8"/>
  <c r="N32" i="8"/>
  <c r="H32" i="8"/>
  <c r="B32" i="8"/>
  <c r="DX31" i="8"/>
  <c r="EC19" i="8" s="1"/>
  <c r="DR31" i="8"/>
  <c r="DL31" i="8"/>
  <c r="DF31" i="8"/>
  <c r="CZ31" i="8"/>
  <c r="DE19" i="8" s="1"/>
  <c r="CT31" i="8"/>
  <c r="CN31" i="8"/>
  <c r="CS19" i="8" s="1"/>
  <c r="CH31" i="8"/>
  <c r="CB31" i="8"/>
  <c r="CG19" i="8" s="1"/>
  <c r="BV31" i="8"/>
  <c r="BP31" i="8"/>
  <c r="BJ31" i="8"/>
  <c r="BO19" i="8" s="1"/>
  <c r="BD31" i="8"/>
  <c r="BI19" i="8" s="1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Q18" i="8" s="1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W18" i="8" s="1"/>
  <c r="AL30" i="8"/>
  <c r="AQ18" i="8" s="1"/>
  <c r="AF30" i="8"/>
  <c r="Z30" i="8"/>
  <c r="T30" i="8"/>
  <c r="N30" i="8"/>
  <c r="H30" i="8"/>
  <c r="B30" i="8"/>
  <c r="DX29" i="8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BI17" i="8" s="1"/>
  <c r="AX29" i="8"/>
  <c r="AR29" i="8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P28" i="8"/>
  <c r="DL28" i="8"/>
  <c r="DJ28" i="8"/>
  <c r="DF28" i="8"/>
  <c r="DD28" i="8"/>
  <c r="CZ28" i="8"/>
  <c r="CX28" i="8"/>
  <c r="CT28" i="8"/>
  <c r="CR28" i="8"/>
  <c r="CN28" i="8"/>
  <c r="CL28" i="8"/>
  <c r="CH28" i="8"/>
  <c r="CG28" i="8"/>
  <c r="CF28" i="8"/>
  <c r="CB28" i="8"/>
  <c r="BZ28" i="8"/>
  <c r="BV28" i="8"/>
  <c r="BT28" i="8"/>
  <c r="BP28" i="8"/>
  <c r="BN28" i="8"/>
  <c r="BJ28" i="8"/>
  <c r="BH28" i="8"/>
  <c r="BD28" i="8"/>
  <c r="BC28" i="8"/>
  <c r="BB28" i="8"/>
  <c r="AX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R27" i="8"/>
  <c r="CS27" i="8" s="1"/>
  <c r="CN27" i="8"/>
  <c r="CL27" i="8"/>
  <c r="CH27" i="8"/>
  <c r="CF27" i="8"/>
  <c r="CB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N26" i="8"/>
  <c r="BJ26" i="8"/>
  <c r="BH26" i="8"/>
  <c r="BD26" i="8"/>
  <c r="BC26" i="8"/>
  <c r="BB26" i="8"/>
  <c r="AX26" i="8"/>
  <c r="AV26" i="8"/>
  <c r="AR26" i="8"/>
  <c r="AP26" i="8"/>
  <c r="AL26" i="8"/>
  <c r="AK26" i="8"/>
  <c r="AJ26" i="8"/>
  <c r="AF26" i="8"/>
  <c r="AD26" i="8"/>
  <c r="Z26" i="8"/>
  <c r="X26" i="8"/>
  <c r="T26" i="8"/>
  <c r="R26" i="8"/>
  <c r="N26" i="8"/>
  <c r="M26" i="8"/>
  <c r="L26" i="8"/>
  <c r="H26" i="8"/>
  <c r="F26" i="8"/>
  <c r="B26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F25" i="8"/>
  <c r="CB25" i="8"/>
  <c r="BZ25" i="8"/>
  <c r="BV25" i="8"/>
  <c r="BT25" i="8"/>
  <c r="BP25" i="8"/>
  <c r="BO25" i="8"/>
  <c r="BN25" i="8"/>
  <c r="BJ25" i="8"/>
  <c r="BH25" i="8"/>
  <c r="BD25" i="8"/>
  <c r="BB25" i="8"/>
  <c r="AX25" i="8"/>
  <c r="AW25" i="8"/>
  <c r="AV25" i="8"/>
  <c r="AR25" i="8"/>
  <c r="AQ25" i="8"/>
  <c r="AP25" i="8"/>
  <c r="AL25" i="8"/>
  <c r="AJ25" i="8"/>
  <c r="AF25" i="8"/>
  <c r="AD25" i="8"/>
  <c r="Z25" i="8"/>
  <c r="X25" i="8"/>
  <c r="T25" i="8"/>
  <c r="R25" i="8"/>
  <c r="N25" i="8"/>
  <c r="L25" i="8"/>
  <c r="H25" i="8"/>
  <c r="F25" i="8"/>
  <c r="B25" i="8"/>
  <c r="EC24" i="8"/>
  <c r="EB24" i="8"/>
  <c r="DX24" i="8"/>
  <c r="DW24" i="8"/>
  <c r="DV24" i="8"/>
  <c r="DR24" i="8"/>
  <c r="DP24" i="8"/>
  <c r="DL24" i="8"/>
  <c r="DJ24" i="8"/>
  <c r="DF24" i="8"/>
  <c r="DD24" i="8"/>
  <c r="CZ24" i="8"/>
  <c r="CX24" i="8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X24" i="8"/>
  <c r="T24" i="8"/>
  <c r="R24" i="8"/>
  <c r="N24" i="8"/>
  <c r="M24" i="8"/>
  <c r="L24" i="8"/>
  <c r="H24" i="8"/>
  <c r="F24" i="8"/>
  <c r="B24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BZ23" i="8"/>
  <c r="BV23" i="8"/>
  <c r="BU23" i="8"/>
  <c r="BT23" i="8"/>
  <c r="BP23" i="8"/>
  <c r="BO23" i="8"/>
  <c r="BN23" i="8"/>
  <c r="BJ23" i="8"/>
  <c r="BH23" i="8"/>
  <c r="BD23" i="8"/>
  <c r="BB23" i="8"/>
  <c r="AX23" i="8"/>
  <c r="AW23" i="8"/>
  <c r="AV23" i="8"/>
  <c r="AR23" i="8"/>
  <c r="AQ23" i="8"/>
  <c r="AP23" i="8"/>
  <c r="AL23" i="8"/>
  <c r="AJ23" i="8"/>
  <c r="AF23" i="8"/>
  <c r="AD23" i="8"/>
  <c r="Z23" i="8"/>
  <c r="X23" i="8"/>
  <c r="T23" i="8"/>
  <c r="S23" i="8"/>
  <c r="R23" i="8"/>
  <c r="N23" i="8"/>
  <c r="L23" i="8"/>
  <c r="H23" i="8"/>
  <c r="F23" i="8"/>
  <c r="B23" i="8"/>
  <c r="EC22" i="8"/>
  <c r="EB22" i="8"/>
  <c r="DX22" i="8"/>
  <c r="DW22" i="8"/>
  <c r="DV22" i="8"/>
  <c r="DR22" i="8"/>
  <c r="DP22" i="8"/>
  <c r="DL22" i="8"/>
  <c r="DK22" i="8"/>
  <c r="DJ22" i="8"/>
  <c r="DF22" i="8"/>
  <c r="DD22" i="8"/>
  <c r="CZ22" i="8"/>
  <c r="CX22" i="8"/>
  <c r="CT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R22" i="8"/>
  <c r="AP22" i="8"/>
  <c r="AL22" i="8"/>
  <c r="AK22" i="8"/>
  <c r="AJ22" i="8"/>
  <c r="AF22" i="8"/>
  <c r="AD22" i="8"/>
  <c r="Z22" i="8"/>
  <c r="X22" i="8"/>
  <c r="T22" i="8"/>
  <c r="R22" i="8"/>
  <c r="N22" i="8"/>
  <c r="M22" i="8"/>
  <c r="L22" i="8"/>
  <c r="H22" i="8"/>
  <c r="F22" i="8"/>
  <c r="B22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H21" i="8"/>
  <c r="BD21" i="8"/>
  <c r="BB21" i="8"/>
  <c r="AX21" i="8"/>
  <c r="AV21" i="8"/>
  <c r="AW21" i="8" s="1"/>
  <c r="AR21" i="8"/>
  <c r="AQ21" i="8"/>
  <c r="AP21" i="8"/>
  <c r="AL21" i="8"/>
  <c r="AJ21" i="8"/>
  <c r="AF21" i="8"/>
  <c r="AD21" i="8"/>
  <c r="Z21" i="8"/>
  <c r="Y21" i="8"/>
  <c r="X21" i="8"/>
  <c r="T21" i="8"/>
  <c r="R21" i="8"/>
  <c r="N21" i="8"/>
  <c r="L21" i="8"/>
  <c r="H21" i="8"/>
  <c r="F21" i="8"/>
  <c r="B21" i="8"/>
  <c r="EC20" i="8"/>
  <c r="EB20" i="8"/>
  <c r="DX20" i="8"/>
  <c r="DW20" i="8"/>
  <c r="DV20" i="8"/>
  <c r="DR20" i="8"/>
  <c r="DP20" i="8"/>
  <c r="DL20" i="8"/>
  <c r="DJ20" i="8"/>
  <c r="DF20" i="8"/>
  <c r="DD20" i="8"/>
  <c r="CZ20" i="8"/>
  <c r="CX20" i="8"/>
  <c r="CY20" i="8" s="1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V20" i="8"/>
  <c r="AR20" i="8"/>
  <c r="AP20" i="8"/>
  <c r="AL20" i="8"/>
  <c r="AK20" i="8"/>
  <c r="AJ20" i="8"/>
  <c r="AF20" i="8"/>
  <c r="AD20" i="8"/>
  <c r="Z20" i="8"/>
  <c r="X20" i="8"/>
  <c r="T20" i="8"/>
  <c r="R20" i="8"/>
  <c r="N20" i="8"/>
  <c r="L20" i="8"/>
  <c r="M20" i="8" s="1"/>
  <c r="H20" i="8"/>
  <c r="F20" i="8"/>
  <c r="B20" i="8"/>
  <c r="EB19" i="8"/>
  <c r="DX19" i="8"/>
  <c r="DW19" i="8"/>
  <c r="DV19" i="8"/>
  <c r="DR19" i="8"/>
  <c r="DQ19" i="8"/>
  <c r="DP19" i="8"/>
  <c r="DL19" i="8"/>
  <c r="DK19" i="8"/>
  <c r="DJ19" i="8"/>
  <c r="DF19" i="8"/>
  <c r="DD19" i="8"/>
  <c r="CZ19" i="8"/>
  <c r="CX19" i="8"/>
  <c r="CT19" i="8"/>
  <c r="CR19" i="8"/>
  <c r="CN19" i="8"/>
  <c r="CM19" i="8"/>
  <c r="CL19" i="8"/>
  <c r="CH19" i="8"/>
  <c r="CF19" i="8"/>
  <c r="CB19" i="8"/>
  <c r="BZ19" i="8"/>
  <c r="BV19" i="8"/>
  <c r="BT19" i="8"/>
  <c r="BU19" i="8" s="1"/>
  <c r="BP19" i="8"/>
  <c r="BN19" i="8"/>
  <c r="BJ19" i="8"/>
  <c r="BH19" i="8"/>
  <c r="BD19" i="8"/>
  <c r="BB19" i="8"/>
  <c r="AX19" i="8"/>
  <c r="AW19" i="8"/>
  <c r="AV19" i="8"/>
  <c r="AR19" i="8"/>
  <c r="AP19" i="8"/>
  <c r="AL19" i="8"/>
  <c r="AJ19" i="8"/>
  <c r="AF19" i="8"/>
  <c r="AD19" i="8"/>
  <c r="Z19" i="8"/>
  <c r="X19" i="8"/>
  <c r="Y19" i="8" s="1"/>
  <c r="T19" i="8"/>
  <c r="S19" i="8"/>
  <c r="R19" i="8"/>
  <c r="N19" i="8"/>
  <c r="L19" i="8"/>
  <c r="H19" i="8"/>
  <c r="F19" i="8"/>
  <c r="B19" i="8"/>
  <c r="EC18" i="8"/>
  <c r="EB18" i="8"/>
  <c r="DX18" i="8"/>
  <c r="DW18" i="8"/>
  <c r="DV18" i="8"/>
  <c r="DR18" i="8"/>
  <c r="DP18" i="8"/>
  <c r="DL18" i="8"/>
  <c r="DK18" i="8"/>
  <c r="DJ18" i="8"/>
  <c r="DF18" i="8"/>
  <c r="DE18" i="8"/>
  <c r="DD18" i="8"/>
  <c r="CZ18" i="8"/>
  <c r="CX18" i="8"/>
  <c r="CT18" i="8"/>
  <c r="CR18" i="8"/>
  <c r="CN18" i="8"/>
  <c r="CL18" i="8"/>
  <c r="CH18" i="8"/>
  <c r="CF18" i="8"/>
  <c r="CB18" i="8"/>
  <c r="BZ18" i="8"/>
  <c r="CA18" i="8" s="1"/>
  <c r="BV18" i="8"/>
  <c r="BT18" i="8"/>
  <c r="BP18" i="8"/>
  <c r="BN18" i="8"/>
  <c r="BJ18" i="8"/>
  <c r="BI18" i="8"/>
  <c r="BH18" i="8"/>
  <c r="BD18" i="8"/>
  <c r="BB18" i="8"/>
  <c r="BC18" i="8" s="1"/>
  <c r="AX18" i="8"/>
  <c r="AV18" i="8"/>
  <c r="AR18" i="8"/>
  <c r="AP18" i="8"/>
  <c r="AL18" i="8"/>
  <c r="AJ18" i="8"/>
  <c r="AK18" i="8" s="1"/>
  <c r="AF18" i="8"/>
  <c r="AD18" i="8"/>
  <c r="Z18" i="8"/>
  <c r="X18" i="8"/>
  <c r="T18" i="8"/>
  <c r="R18" i="8"/>
  <c r="N18" i="8"/>
  <c r="L18" i="8"/>
  <c r="M18" i="8" s="1"/>
  <c r="H18" i="8"/>
  <c r="F18" i="8"/>
  <c r="G18" i="8" s="1"/>
  <c r="B18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R17" i="8"/>
  <c r="CS17" i="8" s="1"/>
  <c r="CN17" i="8"/>
  <c r="CL17" i="8"/>
  <c r="CM17" i="8" s="1"/>
  <c r="CH17" i="8"/>
  <c r="CF17" i="8"/>
  <c r="CB17" i="8"/>
  <c r="BZ17" i="8"/>
  <c r="BV17" i="8"/>
  <c r="BT17" i="8"/>
  <c r="BU17" i="8" s="1"/>
  <c r="BP17" i="8"/>
  <c r="BN17" i="8"/>
  <c r="BO17" i="8" s="1"/>
  <c r="BJ17" i="8"/>
  <c r="BH17" i="8"/>
  <c r="BD17" i="8"/>
  <c r="BB17" i="8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Q28" i="9" s="1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U28" i="9" s="1"/>
  <c r="BJ40" i="9"/>
  <c r="BM40" i="9" s="1"/>
  <c r="BD40" i="9"/>
  <c r="AX40" i="9"/>
  <c r="BC28" i="9" s="1"/>
  <c r="AR40" i="9"/>
  <c r="AW28" i="9" s="1"/>
  <c r="AL40" i="9"/>
  <c r="AF40" i="9"/>
  <c r="Z40" i="9"/>
  <c r="AE28" i="9" s="1"/>
  <c r="T40" i="9"/>
  <c r="Y28" i="9" s="1"/>
  <c r="N40" i="9"/>
  <c r="H40" i="9"/>
  <c r="M28" i="9" s="1"/>
  <c r="B40" i="9"/>
  <c r="G28" i="9" s="1"/>
  <c r="DX39" i="9"/>
  <c r="EC27" i="9" s="1"/>
  <c r="DR39" i="9"/>
  <c r="DL39" i="9"/>
  <c r="DF39" i="9"/>
  <c r="CZ39" i="9"/>
  <c r="DE27" i="9" s="1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BI27" i="9" s="1"/>
  <c r="AX39" i="9"/>
  <c r="BC27" i="9" s="1"/>
  <c r="AR39" i="9"/>
  <c r="AL39" i="9"/>
  <c r="AF39" i="9"/>
  <c r="AK27" i="9" s="1"/>
  <c r="Z39" i="9"/>
  <c r="AE27" i="9" s="1"/>
  <c r="T39" i="9"/>
  <c r="Y27" i="9" s="1"/>
  <c r="N39" i="9"/>
  <c r="S27" i="9" s="1"/>
  <c r="H39" i="9"/>
  <c r="M27" i="9" s="1"/>
  <c r="B39" i="9"/>
  <c r="G27" i="9" s="1"/>
  <c r="DX38" i="9"/>
  <c r="DR38" i="9"/>
  <c r="DL38" i="9"/>
  <c r="DQ26" i="9" s="1"/>
  <c r="DF38" i="9"/>
  <c r="CZ38" i="9"/>
  <c r="CT38" i="9"/>
  <c r="CN38" i="9"/>
  <c r="CH38" i="9"/>
  <c r="CM26" i="9" s="1"/>
  <c r="CB38" i="9"/>
  <c r="BV38" i="9"/>
  <c r="CA26" i="9" s="1"/>
  <c r="BP38" i="9"/>
  <c r="BJ38" i="9"/>
  <c r="BO26" i="9" s="1"/>
  <c r="BD38" i="9"/>
  <c r="BI26" i="9" s="1"/>
  <c r="AX38" i="9"/>
  <c r="AR38" i="9"/>
  <c r="AL38" i="9"/>
  <c r="AF38" i="9"/>
  <c r="Z38" i="9"/>
  <c r="T38" i="9"/>
  <c r="Y26" i="9" s="1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CG25" i="9" s="1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S25" i="9" s="1"/>
  <c r="H37" i="9"/>
  <c r="M25" i="9" s="1"/>
  <c r="B37" i="9"/>
  <c r="G25" i="9" s="1"/>
  <c r="DX36" i="9"/>
  <c r="DR36" i="9"/>
  <c r="DL36" i="9"/>
  <c r="DQ24" i="9" s="1"/>
  <c r="DF36" i="9"/>
  <c r="DK24" i="9" s="1"/>
  <c r="CZ36" i="9"/>
  <c r="CT36" i="9"/>
  <c r="CN36" i="9"/>
  <c r="CS24" i="9" s="1"/>
  <c r="CH36" i="9"/>
  <c r="CB36" i="9"/>
  <c r="BV36" i="9"/>
  <c r="BP36" i="9"/>
  <c r="BU24" i="9" s="1"/>
  <c r="BJ36" i="9"/>
  <c r="BO24" i="9" s="1"/>
  <c r="BD36" i="9"/>
  <c r="BI24" i="9" s="1"/>
  <c r="AX36" i="9"/>
  <c r="BC24" i="9" s="1"/>
  <c r="AR36" i="9"/>
  <c r="AW24" i="9" s="1"/>
  <c r="AL36" i="9"/>
  <c r="AF36" i="9"/>
  <c r="Z36" i="9"/>
  <c r="T36" i="9"/>
  <c r="Y24" i="9" s="1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CG23" i="9" s="1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M23" i="9" s="1"/>
  <c r="B35" i="9"/>
  <c r="DX34" i="9"/>
  <c r="DR34" i="9"/>
  <c r="DL34" i="9"/>
  <c r="DQ22" i="9" s="1"/>
  <c r="DF34" i="9"/>
  <c r="CZ34" i="9"/>
  <c r="CT34" i="9"/>
  <c r="CN34" i="9"/>
  <c r="CH34" i="9"/>
  <c r="CB34" i="9"/>
  <c r="BV34" i="9"/>
  <c r="BP34" i="9"/>
  <c r="BJ34" i="9"/>
  <c r="BD34" i="9"/>
  <c r="AX34" i="9"/>
  <c r="AR34" i="9"/>
  <c r="AW22" i="9" s="1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Y21" i="9" s="1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AK21" i="9" s="1"/>
  <c r="Z33" i="9"/>
  <c r="T33" i="9"/>
  <c r="N33" i="9"/>
  <c r="H33" i="9"/>
  <c r="B33" i="9"/>
  <c r="DX32" i="9"/>
  <c r="DR32" i="9"/>
  <c r="DL32" i="9"/>
  <c r="DQ20" i="9" s="1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Y20" i="9" s="1"/>
  <c r="N32" i="9"/>
  <c r="H32" i="9"/>
  <c r="M20" i="9" s="1"/>
  <c r="B32" i="9"/>
  <c r="DX31" i="9"/>
  <c r="EC19" i="9" s="1"/>
  <c r="DR31" i="9"/>
  <c r="DL31" i="9"/>
  <c r="DF31" i="9"/>
  <c r="CZ31" i="9"/>
  <c r="DE19" i="9" s="1"/>
  <c r="CT31" i="9"/>
  <c r="CY19" i="9" s="1"/>
  <c r="CN31" i="9"/>
  <c r="CS19" i="9" s="1"/>
  <c r="CH31" i="9"/>
  <c r="CB31" i="9"/>
  <c r="CG19" i="9" s="1"/>
  <c r="BV31" i="9"/>
  <c r="CA19" i="9" s="1"/>
  <c r="BP31" i="9"/>
  <c r="BJ31" i="9"/>
  <c r="BD31" i="9"/>
  <c r="BI19" i="9" s="1"/>
  <c r="AX31" i="9"/>
  <c r="AR31" i="9"/>
  <c r="AL31" i="9"/>
  <c r="AF31" i="9"/>
  <c r="AK19" i="9" s="1"/>
  <c r="Z31" i="9"/>
  <c r="AE19" i="9" s="1"/>
  <c r="T31" i="9"/>
  <c r="N31" i="9"/>
  <c r="H31" i="9"/>
  <c r="M19" i="9" s="1"/>
  <c r="B31" i="9"/>
  <c r="DX30" i="9"/>
  <c r="DR30" i="9"/>
  <c r="DL30" i="9"/>
  <c r="DQ18" i="9" s="1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W18" i="9" s="1"/>
  <c r="AL30" i="9"/>
  <c r="AF30" i="9"/>
  <c r="Z30" i="9"/>
  <c r="T30" i="9"/>
  <c r="Y18" i="9" s="1"/>
  <c r="N30" i="9"/>
  <c r="H30" i="9"/>
  <c r="B30" i="9"/>
  <c r="DX29" i="9"/>
  <c r="DR29" i="9"/>
  <c r="DR41" i="9" s="1"/>
  <c r="DL29" i="9"/>
  <c r="DF29" i="9"/>
  <c r="CZ29" i="9"/>
  <c r="DE17" i="9" s="1"/>
  <c r="CT29" i="9"/>
  <c r="CN29" i="9"/>
  <c r="CH29" i="9"/>
  <c r="CB29" i="9"/>
  <c r="BV29" i="9"/>
  <c r="CA17" i="9" s="1"/>
  <c r="BP29" i="9"/>
  <c r="BJ29" i="9"/>
  <c r="BD29" i="9"/>
  <c r="AX29" i="9"/>
  <c r="AR29" i="9"/>
  <c r="AL29" i="9"/>
  <c r="AF29" i="9"/>
  <c r="AK17" i="9" s="1"/>
  <c r="Z29" i="9"/>
  <c r="T29" i="9"/>
  <c r="N29" i="9"/>
  <c r="H29" i="9"/>
  <c r="B29" i="9"/>
  <c r="EC28" i="9"/>
  <c r="EB28" i="9"/>
  <c r="DX28" i="9"/>
  <c r="DV28" i="9"/>
  <c r="DR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D28" i="9"/>
  <c r="Z28" i="9"/>
  <c r="X28" i="9"/>
  <c r="T28" i="9"/>
  <c r="S28" i="9"/>
  <c r="R28" i="9"/>
  <c r="N28" i="9"/>
  <c r="L28" i="9"/>
  <c r="H28" i="9"/>
  <c r="F28" i="9"/>
  <c r="B28" i="9"/>
  <c r="EB27" i="9"/>
  <c r="DX27" i="9"/>
  <c r="DW27" i="9"/>
  <c r="DV27" i="9"/>
  <c r="DR27" i="9"/>
  <c r="DQ27" i="9"/>
  <c r="DP27" i="9"/>
  <c r="DL27" i="9"/>
  <c r="DK27" i="9"/>
  <c r="DJ27" i="9"/>
  <c r="DF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H27" i="9"/>
  <c r="BD27" i="9"/>
  <c r="BB27" i="9"/>
  <c r="AX27" i="9"/>
  <c r="AW27" i="9"/>
  <c r="AV27" i="9"/>
  <c r="AR27" i="9"/>
  <c r="AQ27" i="9"/>
  <c r="AP27" i="9"/>
  <c r="AL27" i="9"/>
  <c r="AJ27" i="9"/>
  <c r="AF27" i="9"/>
  <c r="AD27" i="9"/>
  <c r="Z27" i="9"/>
  <c r="X27" i="9"/>
  <c r="T27" i="9"/>
  <c r="R27" i="9"/>
  <c r="N27" i="9"/>
  <c r="L27" i="9"/>
  <c r="H27" i="9"/>
  <c r="F27" i="9"/>
  <c r="B27" i="9"/>
  <c r="EC26" i="9"/>
  <c r="EB26" i="9"/>
  <c r="DX26" i="9"/>
  <c r="DW26" i="9"/>
  <c r="DV26" i="9"/>
  <c r="DR26" i="9"/>
  <c r="DP26" i="9"/>
  <c r="DL26" i="9"/>
  <c r="DK26" i="9"/>
  <c r="DJ26" i="9"/>
  <c r="DF26" i="9"/>
  <c r="DE26" i="9"/>
  <c r="DD26" i="9"/>
  <c r="CZ26" i="9"/>
  <c r="CX26" i="9"/>
  <c r="CY26" i="9" s="1"/>
  <c r="CT26" i="9"/>
  <c r="CR26" i="9"/>
  <c r="CN26" i="9"/>
  <c r="CL26" i="9"/>
  <c r="CH26" i="9"/>
  <c r="CG26" i="9"/>
  <c r="CF26" i="9"/>
  <c r="CB26" i="9"/>
  <c r="BZ26" i="9"/>
  <c r="BV26" i="9"/>
  <c r="BU26" i="9"/>
  <c r="BT26" i="9"/>
  <c r="BP26" i="9"/>
  <c r="BN26" i="9"/>
  <c r="BJ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D25" i="9"/>
  <c r="CZ25" i="9"/>
  <c r="CX25" i="9"/>
  <c r="CT25" i="9"/>
  <c r="CR25" i="9"/>
  <c r="CS25" i="9" s="1"/>
  <c r="CN25" i="9"/>
  <c r="CL25" i="9"/>
  <c r="CM25" i="9" s="1"/>
  <c r="CH25" i="9"/>
  <c r="CF25" i="9"/>
  <c r="CB25" i="9"/>
  <c r="BZ25" i="9"/>
  <c r="BV25" i="9"/>
  <c r="BT25" i="9"/>
  <c r="BU25" i="9" s="1"/>
  <c r="BP25" i="9"/>
  <c r="BN25" i="9"/>
  <c r="BO25" i="9" s="1"/>
  <c r="BJ25" i="9"/>
  <c r="BH25" i="9"/>
  <c r="BD25" i="9"/>
  <c r="BB25" i="9"/>
  <c r="AX25" i="9"/>
  <c r="AW25" i="9"/>
  <c r="AV25" i="9"/>
  <c r="AR25" i="9"/>
  <c r="AP25" i="9"/>
  <c r="AL25" i="9"/>
  <c r="AJ25" i="9"/>
  <c r="AF25" i="9"/>
  <c r="AD25" i="9"/>
  <c r="Z25" i="9"/>
  <c r="X25" i="9"/>
  <c r="Y25" i="9" s="1"/>
  <c r="T25" i="9"/>
  <c r="R25" i="9"/>
  <c r="N25" i="9"/>
  <c r="L25" i="9"/>
  <c r="H25" i="9"/>
  <c r="F25" i="9"/>
  <c r="B25" i="9"/>
  <c r="EC24" i="9"/>
  <c r="EB24" i="9"/>
  <c r="DX24" i="9"/>
  <c r="DW24" i="9"/>
  <c r="DV24" i="9"/>
  <c r="DR24" i="9"/>
  <c r="DP24" i="9"/>
  <c r="DL24" i="9"/>
  <c r="DJ24" i="9"/>
  <c r="DF24" i="9"/>
  <c r="DE24" i="9"/>
  <c r="DD24" i="9"/>
  <c r="CZ24" i="9"/>
  <c r="CY24" i="9"/>
  <c r="CX24" i="9"/>
  <c r="CT24" i="9"/>
  <c r="CR24" i="9"/>
  <c r="CN24" i="9"/>
  <c r="CM24" i="9"/>
  <c r="CL24" i="9"/>
  <c r="CH24" i="9"/>
  <c r="CG24" i="9"/>
  <c r="CF24" i="9"/>
  <c r="CB24" i="9"/>
  <c r="CA24" i="9"/>
  <c r="BZ24" i="9"/>
  <c r="BV24" i="9"/>
  <c r="BT24" i="9"/>
  <c r="BP24" i="9"/>
  <c r="BN24" i="9"/>
  <c r="BJ24" i="9"/>
  <c r="BH24" i="9"/>
  <c r="BD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X24" i="9"/>
  <c r="T24" i="9"/>
  <c r="R24" i="9"/>
  <c r="N24" i="9"/>
  <c r="L24" i="9"/>
  <c r="M24" i="9" s="1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R23" i="9"/>
  <c r="CS23" i="9" s="1"/>
  <c r="CN23" i="9"/>
  <c r="CM23" i="9"/>
  <c r="CL23" i="9"/>
  <c r="CH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V23" i="9"/>
  <c r="AW23" i="9" s="1"/>
  <c r="AR23" i="9"/>
  <c r="AP23" i="9"/>
  <c r="AQ23" i="9" s="1"/>
  <c r="AL23" i="9"/>
  <c r="AJ23" i="9"/>
  <c r="AF23" i="9"/>
  <c r="AD23" i="9"/>
  <c r="AE23" i="9" s="1"/>
  <c r="Z23" i="9"/>
  <c r="Y23" i="9"/>
  <c r="X23" i="9"/>
  <c r="T23" i="9"/>
  <c r="S23" i="9"/>
  <c r="R23" i="9"/>
  <c r="N23" i="9"/>
  <c r="L23" i="9"/>
  <c r="H23" i="9"/>
  <c r="F23" i="9"/>
  <c r="B23" i="9"/>
  <c r="EC22" i="9"/>
  <c r="EB22" i="9"/>
  <c r="DX22" i="9"/>
  <c r="DW22" i="9"/>
  <c r="DV22" i="9"/>
  <c r="DR22" i="9"/>
  <c r="DP22" i="9"/>
  <c r="DL22" i="9"/>
  <c r="DK22" i="9"/>
  <c r="DJ22" i="9"/>
  <c r="DF22" i="9"/>
  <c r="DD22" i="9"/>
  <c r="CZ22" i="9"/>
  <c r="CX22" i="9"/>
  <c r="CY22" i="9" s="1"/>
  <c r="CT22" i="9"/>
  <c r="CR22" i="9"/>
  <c r="CN22" i="9"/>
  <c r="CL22" i="9"/>
  <c r="CM22" i="9" s="1"/>
  <c r="CH22" i="9"/>
  <c r="CF22" i="9"/>
  <c r="CG22" i="9" s="1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V22" i="9"/>
  <c r="AR22" i="9"/>
  <c r="AQ22" i="9"/>
  <c r="AP22" i="9"/>
  <c r="AL22" i="9"/>
  <c r="AJ22" i="9"/>
  <c r="AK22" i="9" s="1"/>
  <c r="AF22" i="9"/>
  <c r="AD22" i="9"/>
  <c r="Z22" i="9"/>
  <c r="X22" i="9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X21" i="9"/>
  <c r="CT21" i="9"/>
  <c r="CR21" i="9"/>
  <c r="CN21" i="9"/>
  <c r="CM21" i="9"/>
  <c r="CL21" i="9"/>
  <c r="CH21" i="9"/>
  <c r="CF21" i="9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J21" i="9"/>
  <c r="AF21" i="9"/>
  <c r="AE21" i="9"/>
  <c r="AD21" i="9"/>
  <c r="Z21" i="9"/>
  <c r="Y21" i="9"/>
  <c r="X21" i="9"/>
  <c r="T21" i="9"/>
  <c r="S21" i="9"/>
  <c r="R21" i="9"/>
  <c r="N21" i="9"/>
  <c r="L21" i="9"/>
  <c r="H21" i="9"/>
  <c r="F21" i="9"/>
  <c r="B21" i="9"/>
  <c r="EC20" i="9"/>
  <c r="EB20" i="9"/>
  <c r="DX20" i="9"/>
  <c r="DW20" i="9"/>
  <c r="DV20" i="9"/>
  <c r="DR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P20" i="9"/>
  <c r="BN20" i="9"/>
  <c r="BJ20" i="9"/>
  <c r="BI20" i="9"/>
  <c r="BH20" i="9"/>
  <c r="BD20" i="9"/>
  <c r="BB20" i="9"/>
  <c r="BC20" i="9" s="1"/>
  <c r="AX20" i="9"/>
  <c r="AV20" i="9"/>
  <c r="AR20" i="9"/>
  <c r="AP20" i="9"/>
  <c r="AQ20" i="9" s="1"/>
  <c r="AL20" i="9"/>
  <c r="AK20" i="9"/>
  <c r="AJ20" i="9"/>
  <c r="AF20" i="9"/>
  <c r="AD20" i="9"/>
  <c r="Z20" i="9"/>
  <c r="X20" i="9"/>
  <c r="T20" i="9"/>
  <c r="R20" i="9"/>
  <c r="N20" i="9"/>
  <c r="L20" i="9"/>
  <c r="H20" i="9"/>
  <c r="F20" i="9"/>
  <c r="B20" i="9"/>
  <c r="EB19" i="9"/>
  <c r="DX19" i="9"/>
  <c r="DW19" i="9"/>
  <c r="DV19" i="9"/>
  <c r="DR19" i="9"/>
  <c r="DQ19" i="9"/>
  <c r="DP19" i="9"/>
  <c r="DL19" i="9"/>
  <c r="DK19" i="9"/>
  <c r="DJ19" i="9"/>
  <c r="DF19" i="9"/>
  <c r="DD19" i="9"/>
  <c r="CZ19" i="9"/>
  <c r="CX19" i="9"/>
  <c r="CT19" i="9"/>
  <c r="CR19" i="9"/>
  <c r="CN19" i="9"/>
  <c r="CM19" i="9"/>
  <c r="CL19" i="9"/>
  <c r="CH19" i="9"/>
  <c r="CF19" i="9"/>
  <c r="CB19" i="9"/>
  <c r="BZ19" i="9"/>
  <c r="BV19" i="9"/>
  <c r="BU19" i="9"/>
  <c r="BT19" i="9"/>
  <c r="BP19" i="9"/>
  <c r="BO19" i="9"/>
  <c r="BN19" i="9"/>
  <c r="BJ19" i="9"/>
  <c r="BH19" i="9"/>
  <c r="BD19" i="9"/>
  <c r="BB19" i="9"/>
  <c r="AX19" i="9"/>
  <c r="AV19" i="9"/>
  <c r="AW19" i="9" s="1"/>
  <c r="AR19" i="9"/>
  <c r="AP19" i="9"/>
  <c r="AQ19" i="9" s="1"/>
  <c r="AL19" i="9"/>
  <c r="AJ19" i="9"/>
  <c r="AF19" i="9"/>
  <c r="AD19" i="9"/>
  <c r="Z19" i="9"/>
  <c r="Y19" i="9"/>
  <c r="X19" i="9"/>
  <c r="T19" i="9"/>
  <c r="S19" i="9"/>
  <c r="R19" i="9"/>
  <c r="N19" i="9"/>
  <c r="L19" i="9"/>
  <c r="H19" i="9"/>
  <c r="F19" i="9"/>
  <c r="B19" i="9"/>
  <c r="EC18" i="9"/>
  <c r="EB18" i="9"/>
  <c r="DX18" i="9"/>
  <c r="DW18" i="9"/>
  <c r="DV18" i="9"/>
  <c r="DR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V18" i="9"/>
  <c r="AR18" i="9"/>
  <c r="AP18" i="9"/>
  <c r="AL18" i="9"/>
  <c r="AK18" i="9"/>
  <c r="AJ18" i="9"/>
  <c r="AF18" i="9"/>
  <c r="AD18" i="9"/>
  <c r="AE18" i="9" s="1"/>
  <c r="Z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D17" i="9"/>
  <c r="CZ17" i="9"/>
  <c r="CY17" i="9"/>
  <c r="CX17" i="9"/>
  <c r="CT17" i="9"/>
  <c r="CR17" i="9"/>
  <c r="CN17" i="9"/>
  <c r="CL17" i="9"/>
  <c r="CM17" i="9" s="1"/>
  <c r="CH17" i="9"/>
  <c r="CF17" i="9"/>
  <c r="CG17" i="9" s="1"/>
  <c r="CB17" i="9"/>
  <c r="BZ17" i="9"/>
  <c r="BV17" i="9"/>
  <c r="BT17" i="9"/>
  <c r="BU17" i="9" s="1"/>
  <c r="BP17" i="9"/>
  <c r="BO17" i="9"/>
  <c r="BN17" i="9"/>
  <c r="BJ17" i="9"/>
  <c r="BH17" i="9"/>
  <c r="BD17" i="9"/>
  <c r="BC17" i="9"/>
  <c r="BB17" i="9"/>
  <c r="AX17" i="9"/>
  <c r="AV17" i="9"/>
  <c r="AR17" i="9"/>
  <c r="AQ17" i="9"/>
  <c r="AP17" i="9"/>
  <c r="AL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Y28" i="10" s="1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AE28" i="10" s="1"/>
  <c r="T40" i="10"/>
  <c r="Y28" i="10" s="1"/>
  <c r="N40" i="10"/>
  <c r="S28" i="10" s="1"/>
  <c r="H40" i="10"/>
  <c r="M28" i="10" s="1"/>
  <c r="B40" i="10"/>
  <c r="G28" i="10" s="1"/>
  <c r="DX39" i="10"/>
  <c r="DR39" i="10"/>
  <c r="DL39" i="10"/>
  <c r="DF39" i="10"/>
  <c r="DK27" i="10" s="1"/>
  <c r="CZ39" i="10"/>
  <c r="DE27" i="10" s="1"/>
  <c r="CT39" i="10"/>
  <c r="CY27" i="10" s="1"/>
  <c r="CN39" i="10"/>
  <c r="CS27" i="10" s="1"/>
  <c r="CH39" i="10"/>
  <c r="CM27" i="10" s="1"/>
  <c r="CB39" i="10"/>
  <c r="BV39" i="10"/>
  <c r="CA27" i="10" s="1"/>
  <c r="BP39" i="10"/>
  <c r="BU27" i="10" s="1"/>
  <c r="BJ39" i="10"/>
  <c r="BO27" i="10" s="1"/>
  <c r="BD39" i="10"/>
  <c r="BI27" i="10" s="1"/>
  <c r="AX39" i="10"/>
  <c r="BC27" i="10" s="1"/>
  <c r="AR39" i="10"/>
  <c r="AL39" i="10"/>
  <c r="AQ27" i="10" s="1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W26" i="10" s="1"/>
  <c r="DL38" i="10"/>
  <c r="DF38" i="10"/>
  <c r="DK26" i="10" s="1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CA26" i="10" s="1"/>
  <c r="BP38" i="10"/>
  <c r="BU26" i="10" s="1"/>
  <c r="BJ38" i="10"/>
  <c r="BD38" i="10"/>
  <c r="AX38" i="10"/>
  <c r="BC26" i="10" s="1"/>
  <c r="AR38" i="10"/>
  <c r="AW26" i="10" s="1"/>
  <c r="AL38" i="10"/>
  <c r="AQ26" i="10" s="1"/>
  <c r="AF38" i="10"/>
  <c r="AK26" i="10" s="1"/>
  <c r="Z38" i="10"/>
  <c r="AE26" i="10" s="1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DK25" i="10" s="1"/>
  <c r="CZ37" i="10"/>
  <c r="CT37" i="10"/>
  <c r="CY25" i="10" s="1"/>
  <c r="CN37" i="10"/>
  <c r="CS25" i="10" s="1"/>
  <c r="CH37" i="10"/>
  <c r="CM25" i="10" s="1"/>
  <c r="CB37" i="10"/>
  <c r="CG25" i="10" s="1"/>
  <c r="BV37" i="10"/>
  <c r="BP37" i="10"/>
  <c r="BJ37" i="10"/>
  <c r="BO25" i="10" s="1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W24" i="10" s="1"/>
  <c r="DL36" i="10"/>
  <c r="DQ24" i="10" s="1"/>
  <c r="DF36" i="10"/>
  <c r="DK24" i="10" s="1"/>
  <c r="CZ36" i="10"/>
  <c r="DE24" i="10" s="1"/>
  <c r="CT36" i="10"/>
  <c r="CY24" i="10" s="1"/>
  <c r="CN36" i="10"/>
  <c r="CS24" i="10" s="1"/>
  <c r="CH36" i="10"/>
  <c r="CB36" i="10"/>
  <c r="BV36" i="10"/>
  <c r="CA24" i="10" s="1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AK24" i="10" s="1"/>
  <c r="Z36" i="10"/>
  <c r="T36" i="10"/>
  <c r="Y24" i="10" s="1"/>
  <c r="N36" i="10"/>
  <c r="S24" i="10" s="1"/>
  <c r="H36" i="10"/>
  <c r="M24" i="10" s="1"/>
  <c r="B36" i="10"/>
  <c r="G24" i="10" s="1"/>
  <c r="DX35" i="10"/>
  <c r="DR35" i="10"/>
  <c r="DL35" i="10"/>
  <c r="DF35" i="10"/>
  <c r="DK23" i="10" s="1"/>
  <c r="CZ35" i="10"/>
  <c r="DE23" i="10" s="1"/>
  <c r="CT35" i="10"/>
  <c r="CN35" i="10"/>
  <c r="CS23" i="10" s="1"/>
  <c r="CH35" i="10"/>
  <c r="CM23" i="10" s="1"/>
  <c r="CB35" i="10"/>
  <c r="BV35" i="10"/>
  <c r="CA23" i="10" s="1"/>
  <c r="BP35" i="10"/>
  <c r="BJ35" i="10"/>
  <c r="BO23" i="10" s="1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S23" i="10" s="1"/>
  <c r="H35" i="10"/>
  <c r="B35" i="10"/>
  <c r="G23" i="10" s="1"/>
  <c r="DX34" i="10"/>
  <c r="DR34" i="10"/>
  <c r="DW22" i="10" s="1"/>
  <c r="DL34" i="10"/>
  <c r="DF34" i="10"/>
  <c r="CZ34" i="10"/>
  <c r="DE22" i="10" s="1"/>
  <c r="CT34" i="10"/>
  <c r="CN34" i="10"/>
  <c r="CS22" i="10" s="1"/>
  <c r="CH34" i="10"/>
  <c r="CB34" i="10"/>
  <c r="CG22" i="10" s="1"/>
  <c r="BV34" i="10"/>
  <c r="CA22" i="10" s="1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AE22" i="10" s="1"/>
  <c r="T34" i="10"/>
  <c r="Y22" i="10" s="1"/>
  <c r="N34" i="10"/>
  <c r="S22" i="10" s="1"/>
  <c r="H34" i="10"/>
  <c r="B34" i="10"/>
  <c r="DX33" i="10"/>
  <c r="DR33" i="10"/>
  <c r="DL33" i="10"/>
  <c r="DQ21" i="10" s="1"/>
  <c r="DF33" i="10"/>
  <c r="DK21" i="10" s="1"/>
  <c r="CZ33" i="10"/>
  <c r="DE21" i="10" s="1"/>
  <c r="CT33" i="10"/>
  <c r="CN33" i="10"/>
  <c r="CS21" i="10" s="1"/>
  <c r="CH33" i="10"/>
  <c r="CB33" i="10"/>
  <c r="BV33" i="10"/>
  <c r="BP33" i="10"/>
  <c r="BU21" i="10" s="1"/>
  <c r="BJ33" i="10"/>
  <c r="BO21" i="10" s="1"/>
  <c r="BD33" i="10"/>
  <c r="AX33" i="10"/>
  <c r="BC21" i="10" s="1"/>
  <c r="AR33" i="10"/>
  <c r="AL33" i="10"/>
  <c r="AQ21" i="10" s="1"/>
  <c r="AF33" i="10"/>
  <c r="Z33" i="10"/>
  <c r="T33" i="10"/>
  <c r="N33" i="10"/>
  <c r="S21" i="10" s="1"/>
  <c r="H33" i="10"/>
  <c r="B33" i="10"/>
  <c r="G21" i="10" s="1"/>
  <c r="DX32" i="10"/>
  <c r="DR32" i="10"/>
  <c r="DW20" i="10" s="1"/>
  <c r="DL32" i="10"/>
  <c r="DF32" i="10"/>
  <c r="DK20" i="10" s="1"/>
  <c r="CZ32" i="10"/>
  <c r="CT32" i="10"/>
  <c r="CY20" i="10" s="1"/>
  <c r="CN32" i="10"/>
  <c r="CS20" i="10" s="1"/>
  <c r="CH32" i="10"/>
  <c r="CB32" i="10"/>
  <c r="BV32" i="10"/>
  <c r="CA20" i="10" s="1"/>
  <c r="BP32" i="10"/>
  <c r="BJ32" i="10"/>
  <c r="BD32" i="10"/>
  <c r="BI20" i="10" s="1"/>
  <c r="AX32" i="10"/>
  <c r="BC20" i="10" s="1"/>
  <c r="AR32" i="10"/>
  <c r="AL32" i="10"/>
  <c r="AF32" i="10"/>
  <c r="AK20" i="10" s="1"/>
  <c r="Z32" i="10"/>
  <c r="T32" i="10"/>
  <c r="Y20" i="10" s="1"/>
  <c r="N32" i="10"/>
  <c r="S20" i="10" s="1"/>
  <c r="H32" i="10"/>
  <c r="M20" i="10" s="1"/>
  <c r="B32" i="10"/>
  <c r="DX31" i="10"/>
  <c r="DR31" i="10"/>
  <c r="DL31" i="10"/>
  <c r="DF31" i="10"/>
  <c r="DK19" i="10" s="1"/>
  <c r="CZ31" i="10"/>
  <c r="DE19" i="10" s="1"/>
  <c r="CT31" i="10"/>
  <c r="CY19" i="10" s="1"/>
  <c r="CN31" i="10"/>
  <c r="CH31" i="10"/>
  <c r="CM19" i="10" s="1"/>
  <c r="CB31" i="10"/>
  <c r="BV31" i="10"/>
  <c r="BP31" i="10"/>
  <c r="BU19" i="10" s="1"/>
  <c r="BJ31" i="10"/>
  <c r="BD31" i="10"/>
  <c r="AX31" i="10"/>
  <c r="BC19" i="10" s="1"/>
  <c r="AR31" i="10"/>
  <c r="AL31" i="10"/>
  <c r="AQ19" i="10" s="1"/>
  <c r="AF31" i="10"/>
  <c r="Z31" i="10"/>
  <c r="T31" i="10"/>
  <c r="N31" i="10"/>
  <c r="S19" i="10" s="1"/>
  <c r="H31" i="10"/>
  <c r="M19" i="10" s="1"/>
  <c r="B31" i="10"/>
  <c r="DX30" i="10"/>
  <c r="EC18" i="10" s="1"/>
  <c r="DR30" i="10"/>
  <c r="DW18" i="10" s="1"/>
  <c r="DL30" i="10"/>
  <c r="DF30" i="10"/>
  <c r="CZ30" i="10"/>
  <c r="CT30" i="10"/>
  <c r="CN30" i="10"/>
  <c r="CH30" i="10"/>
  <c r="CM18" i="10" s="1"/>
  <c r="CB30" i="10"/>
  <c r="CG18" i="10" s="1"/>
  <c r="BV30" i="10"/>
  <c r="BP30" i="10"/>
  <c r="BJ30" i="10"/>
  <c r="BO18" i="10" s="1"/>
  <c r="BD30" i="10"/>
  <c r="AX30" i="10"/>
  <c r="BC18" i="10" s="1"/>
  <c r="AR30" i="10"/>
  <c r="AL30" i="10"/>
  <c r="AQ18" i="10" s="1"/>
  <c r="AF30" i="10"/>
  <c r="Z30" i="10"/>
  <c r="T30" i="10"/>
  <c r="N30" i="10"/>
  <c r="H30" i="10"/>
  <c r="B30" i="10"/>
  <c r="DX29" i="10"/>
  <c r="DR29" i="10"/>
  <c r="DL29" i="10"/>
  <c r="DQ17" i="10" s="1"/>
  <c r="DF29" i="10"/>
  <c r="DK17" i="10" s="1"/>
  <c r="CZ29" i="10"/>
  <c r="CT29" i="10"/>
  <c r="CN29" i="10"/>
  <c r="CH29" i="10"/>
  <c r="CM17" i="10" s="1"/>
  <c r="CB29" i="10"/>
  <c r="BV29" i="10"/>
  <c r="BP29" i="10"/>
  <c r="BU17" i="10" s="1"/>
  <c r="BJ29" i="10"/>
  <c r="BJ41" i="10" s="1"/>
  <c r="BD29" i="10"/>
  <c r="AX29" i="10"/>
  <c r="AR29" i="10"/>
  <c r="AL29" i="10"/>
  <c r="AF29" i="10"/>
  <c r="Z29" i="10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D28" i="10"/>
  <c r="Z28" i="10"/>
  <c r="X28" i="10"/>
  <c r="T28" i="10"/>
  <c r="R28" i="10"/>
  <c r="N28" i="10"/>
  <c r="L28" i="10"/>
  <c r="H28" i="10"/>
  <c r="F28" i="10"/>
  <c r="B28" i="10"/>
  <c r="EC27" i="10"/>
  <c r="EB27" i="10"/>
  <c r="DX27" i="10"/>
  <c r="DW27" i="10"/>
  <c r="DV27" i="10"/>
  <c r="DR27" i="10"/>
  <c r="DQ27" i="10"/>
  <c r="DP27" i="10"/>
  <c r="DL27" i="10"/>
  <c r="DJ27" i="10"/>
  <c r="DF27" i="10"/>
  <c r="DD27" i="10"/>
  <c r="CZ27" i="10"/>
  <c r="CX27" i="10"/>
  <c r="CT27" i="10"/>
  <c r="CR27" i="10"/>
  <c r="CN27" i="10"/>
  <c r="CL27" i="10"/>
  <c r="CH27" i="10"/>
  <c r="CG27" i="10"/>
  <c r="CF27" i="10"/>
  <c r="CB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V26" i="10"/>
  <c r="DR26" i="10"/>
  <c r="DQ26" i="10"/>
  <c r="DP26" i="10"/>
  <c r="DL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BZ26" i="10"/>
  <c r="BV26" i="10"/>
  <c r="BT26" i="10"/>
  <c r="BP26" i="10"/>
  <c r="BO26" i="10"/>
  <c r="BN26" i="10"/>
  <c r="BJ26" i="10"/>
  <c r="BI26" i="10"/>
  <c r="BH26" i="10"/>
  <c r="BD26" i="10"/>
  <c r="BB26" i="10"/>
  <c r="AX26" i="10"/>
  <c r="AV26" i="10"/>
  <c r="AR26" i="10"/>
  <c r="AP26" i="10"/>
  <c r="AL26" i="10"/>
  <c r="AJ26" i="10"/>
  <c r="AF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J25" i="10"/>
  <c r="DF25" i="10"/>
  <c r="DD25" i="10"/>
  <c r="DE25" i="10" s="1"/>
  <c r="CZ25" i="10"/>
  <c r="CX25" i="10"/>
  <c r="CT25" i="10"/>
  <c r="CR25" i="10"/>
  <c r="CN25" i="10"/>
  <c r="CL25" i="10"/>
  <c r="CH25" i="10"/>
  <c r="CF25" i="10"/>
  <c r="CB25" i="10"/>
  <c r="BZ25" i="10"/>
  <c r="BV25" i="10"/>
  <c r="BT25" i="10"/>
  <c r="BP25" i="10"/>
  <c r="BN25" i="10"/>
  <c r="BJ25" i="10"/>
  <c r="BI25" i="10"/>
  <c r="BH25" i="10"/>
  <c r="BD25" i="10"/>
  <c r="BB25" i="10"/>
  <c r="AX25" i="10"/>
  <c r="AW25" i="10"/>
  <c r="AV25" i="10"/>
  <c r="AR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V24" i="10"/>
  <c r="DR24" i="10"/>
  <c r="DP24" i="10"/>
  <c r="DL24" i="10"/>
  <c r="DJ24" i="10"/>
  <c r="DF24" i="10"/>
  <c r="DD24" i="10"/>
  <c r="CZ24" i="10"/>
  <c r="CX24" i="10"/>
  <c r="CT24" i="10"/>
  <c r="CR24" i="10"/>
  <c r="CN24" i="10"/>
  <c r="CM24" i="10"/>
  <c r="CL24" i="10"/>
  <c r="CH24" i="10"/>
  <c r="CG24" i="10"/>
  <c r="CF24" i="10"/>
  <c r="CB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J24" i="10"/>
  <c r="AF24" i="10"/>
  <c r="AE24" i="10"/>
  <c r="AD24" i="10"/>
  <c r="Z24" i="10"/>
  <c r="X24" i="10"/>
  <c r="T24" i="10"/>
  <c r="R24" i="10"/>
  <c r="N24" i="10"/>
  <c r="L24" i="10"/>
  <c r="H24" i="10"/>
  <c r="F24" i="10"/>
  <c r="B24" i="10"/>
  <c r="EC23" i="10"/>
  <c r="EB23" i="10"/>
  <c r="DX23" i="10"/>
  <c r="DW23" i="10"/>
  <c r="DV23" i="10"/>
  <c r="DR23" i="10"/>
  <c r="DQ23" i="10"/>
  <c r="DP23" i="10"/>
  <c r="DL23" i="10"/>
  <c r="DJ23" i="10"/>
  <c r="DF23" i="10"/>
  <c r="DD23" i="10"/>
  <c r="CZ23" i="10"/>
  <c r="CY23" i="10"/>
  <c r="CX23" i="10"/>
  <c r="CT23" i="10"/>
  <c r="CR23" i="10"/>
  <c r="CN23" i="10"/>
  <c r="CL23" i="10"/>
  <c r="CH23" i="10"/>
  <c r="CG23" i="10"/>
  <c r="CF23" i="10"/>
  <c r="CB23" i="10"/>
  <c r="BZ23" i="10"/>
  <c r="BV23" i="10"/>
  <c r="BU23" i="10"/>
  <c r="BT23" i="10"/>
  <c r="BP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R23" i="10"/>
  <c r="N23" i="10"/>
  <c r="L23" i="10"/>
  <c r="H23" i="10"/>
  <c r="F23" i="10"/>
  <c r="B23" i="10"/>
  <c r="EC22" i="10"/>
  <c r="EB22" i="10"/>
  <c r="DX22" i="10"/>
  <c r="DV22" i="10"/>
  <c r="DR22" i="10"/>
  <c r="DQ22" i="10"/>
  <c r="DP22" i="10"/>
  <c r="DL22" i="10"/>
  <c r="DK22" i="10"/>
  <c r="DJ22" i="10"/>
  <c r="DF22" i="10"/>
  <c r="DD22" i="10"/>
  <c r="CZ22" i="10"/>
  <c r="CX22" i="10"/>
  <c r="CT22" i="10"/>
  <c r="CR22" i="10"/>
  <c r="CN22" i="10"/>
  <c r="CM22" i="10"/>
  <c r="CL22" i="10"/>
  <c r="CH22" i="10"/>
  <c r="CF22" i="10"/>
  <c r="CB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J21" i="10"/>
  <c r="DF21" i="10"/>
  <c r="DD21" i="10"/>
  <c r="CZ21" i="10"/>
  <c r="CY21" i="10"/>
  <c r="CX21" i="10"/>
  <c r="CT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R21" i="10"/>
  <c r="N21" i="10"/>
  <c r="M21" i="10"/>
  <c r="L21" i="10"/>
  <c r="H21" i="10"/>
  <c r="F21" i="10"/>
  <c r="B21" i="10"/>
  <c r="EC20" i="10"/>
  <c r="EB20" i="10"/>
  <c r="DX20" i="10"/>
  <c r="DV20" i="10"/>
  <c r="DR20" i="10"/>
  <c r="DQ20" i="10"/>
  <c r="DP20" i="10"/>
  <c r="DL20" i="10"/>
  <c r="DJ20" i="10"/>
  <c r="DF20" i="10"/>
  <c r="DD20" i="10"/>
  <c r="CZ20" i="10"/>
  <c r="CX20" i="10"/>
  <c r="CT20" i="10"/>
  <c r="CR20" i="10"/>
  <c r="CN20" i="10"/>
  <c r="CL20" i="10"/>
  <c r="CM20" i="10" s="1"/>
  <c r="CH20" i="10"/>
  <c r="CG20" i="10"/>
  <c r="CF20" i="10"/>
  <c r="CB20" i="10"/>
  <c r="BZ20" i="10"/>
  <c r="BV20" i="10"/>
  <c r="BU20" i="10"/>
  <c r="BT20" i="10"/>
  <c r="BP20" i="10"/>
  <c r="BN20" i="10"/>
  <c r="BJ20" i="10"/>
  <c r="BH20" i="10"/>
  <c r="BD20" i="10"/>
  <c r="BB20" i="10"/>
  <c r="AX20" i="10"/>
  <c r="AV20" i="10"/>
  <c r="AR20" i="10"/>
  <c r="AQ20" i="10"/>
  <c r="AP20" i="10"/>
  <c r="AL20" i="10"/>
  <c r="AJ20" i="10"/>
  <c r="AF20" i="10"/>
  <c r="AE20" i="10"/>
  <c r="AD20" i="10"/>
  <c r="Z20" i="10"/>
  <c r="X20" i="10"/>
  <c r="T20" i="10"/>
  <c r="R20" i="10"/>
  <c r="N20" i="10"/>
  <c r="L20" i="10"/>
  <c r="H20" i="10"/>
  <c r="F20" i="10"/>
  <c r="B20" i="10"/>
  <c r="EC19" i="10"/>
  <c r="EB19" i="10"/>
  <c r="DX19" i="10"/>
  <c r="DW19" i="10"/>
  <c r="DV19" i="10"/>
  <c r="DR19" i="10"/>
  <c r="DQ19" i="10"/>
  <c r="DP19" i="10"/>
  <c r="DL19" i="10"/>
  <c r="DJ19" i="10"/>
  <c r="DF19" i="10"/>
  <c r="DD19" i="10"/>
  <c r="CZ19" i="10"/>
  <c r="CX19" i="10"/>
  <c r="CT19" i="10"/>
  <c r="CR19" i="10"/>
  <c r="CN19" i="10"/>
  <c r="CL19" i="10"/>
  <c r="CH19" i="10"/>
  <c r="CG19" i="10"/>
  <c r="CF19" i="10"/>
  <c r="CB19" i="10"/>
  <c r="BZ19" i="10"/>
  <c r="CA19" i="10" s="1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V18" i="10"/>
  <c r="DR18" i="10"/>
  <c r="DQ18" i="10"/>
  <c r="DP18" i="10"/>
  <c r="DL18" i="10"/>
  <c r="DK18" i="10"/>
  <c r="DJ18" i="10"/>
  <c r="DF18" i="10"/>
  <c r="DD18" i="10"/>
  <c r="CZ18" i="10"/>
  <c r="CX18" i="10"/>
  <c r="CT18" i="10"/>
  <c r="CR18" i="10"/>
  <c r="CS18" i="10" s="1"/>
  <c r="CN18" i="10"/>
  <c r="CL18" i="10"/>
  <c r="CH18" i="10"/>
  <c r="CF18" i="10"/>
  <c r="CB18" i="10"/>
  <c r="BZ18" i="10"/>
  <c r="BV18" i="10"/>
  <c r="BT18" i="10"/>
  <c r="BP18" i="10"/>
  <c r="BN18" i="10"/>
  <c r="BJ18" i="10"/>
  <c r="BI18" i="10"/>
  <c r="BH18" i="10"/>
  <c r="BD18" i="10"/>
  <c r="BB18" i="10"/>
  <c r="AX18" i="10"/>
  <c r="AW18" i="10"/>
  <c r="AV18" i="10"/>
  <c r="AR18" i="10"/>
  <c r="AP18" i="10"/>
  <c r="AL18" i="10"/>
  <c r="AJ18" i="10"/>
  <c r="AF18" i="10"/>
  <c r="AD18" i="10"/>
  <c r="Z18" i="10"/>
  <c r="X18" i="10"/>
  <c r="T18" i="10"/>
  <c r="R18" i="10"/>
  <c r="S18" i="10" s="1"/>
  <c r="N18" i="10"/>
  <c r="L18" i="10"/>
  <c r="H18" i="10"/>
  <c r="F18" i="10"/>
  <c r="B18" i="10"/>
  <c r="EC17" i="10"/>
  <c r="EB17" i="10"/>
  <c r="DX17" i="10"/>
  <c r="DW17" i="10"/>
  <c r="DV17" i="10"/>
  <c r="DR17" i="10"/>
  <c r="DP17" i="10"/>
  <c r="DL17" i="10"/>
  <c r="DJ17" i="10"/>
  <c r="DF17" i="10"/>
  <c r="DD17" i="10"/>
  <c r="CZ17" i="10"/>
  <c r="CX17" i="10"/>
  <c r="CY17" i="10" s="1"/>
  <c r="CT17" i="10"/>
  <c r="CR17" i="10"/>
  <c r="CN17" i="10"/>
  <c r="CL17" i="10"/>
  <c r="CH17" i="10"/>
  <c r="CG17" i="10"/>
  <c r="CF17" i="10"/>
  <c r="CB17" i="10"/>
  <c r="BZ17" i="10"/>
  <c r="BV17" i="10"/>
  <c r="BT17" i="10"/>
  <c r="BP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DE28" i="11" s="1"/>
  <c r="CT40" i="11"/>
  <c r="CN40" i="11"/>
  <c r="CH40" i="11"/>
  <c r="CM28" i="11" s="1"/>
  <c r="CB40" i="11"/>
  <c r="CG28" i="11" s="1"/>
  <c r="BV40" i="11"/>
  <c r="CA28" i="11" s="1"/>
  <c r="BP40" i="11"/>
  <c r="BU28" i="11" s="1"/>
  <c r="BJ40" i="11"/>
  <c r="BM40" i="11" s="1"/>
  <c r="BD40" i="11"/>
  <c r="AX40" i="11"/>
  <c r="BC28" i="11" s="1"/>
  <c r="AR40" i="11"/>
  <c r="AL40" i="11"/>
  <c r="AQ28" i="11" s="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Q27" i="11" s="1"/>
  <c r="DF39" i="11"/>
  <c r="CZ39" i="11"/>
  <c r="DE27" i="11" s="1"/>
  <c r="CT39" i="11"/>
  <c r="CY27" i="11" s="1"/>
  <c r="CN39" i="11"/>
  <c r="CH39" i="11"/>
  <c r="CM27" i="11" s="1"/>
  <c r="CB39" i="11"/>
  <c r="BV39" i="11"/>
  <c r="CA27" i="11" s="1"/>
  <c r="BP39" i="11"/>
  <c r="BU27" i="11" s="1"/>
  <c r="BJ39" i="11"/>
  <c r="BO27" i="11" s="1"/>
  <c r="BD39" i="11"/>
  <c r="AX39" i="11"/>
  <c r="BC27" i="11" s="1"/>
  <c r="AR39" i="11"/>
  <c r="AL39" i="11"/>
  <c r="AQ27" i="11" s="1"/>
  <c r="AF39" i="11"/>
  <c r="Z39" i="11"/>
  <c r="AE27" i="11" s="1"/>
  <c r="T39" i="11"/>
  <c r="N39" i="11"/>
  <c r="S27" i="11" s="1"/>
  <c r="H39" i="11"/>
  <c r="B39" i="11"/>
  <c r="G27" i="11" s="1"/>
  <c r="DX38" i="11"/>
  <c r="EC26" i="11" s="1"/>
  <c r="DR38" i="11"/>
  <c r="DL38" i="11"/>
  <c r="DF38" i="11"/>
  <c r="CZ38" i="11"/>
  <c r="DE26" i="11" s="1"/>
  <c r="CT38" i="11"/>
  <c r="CY26" i="11" s="1"/>
  <c r="CN38" i="11"/>
  <c r="CH38" i="11"/>
  <c r="CM26" i="11" s="1"/>
  <c r="CB38" i="11"/>
  <c r="BV38" i="11"/>
  <c r="CA26" i="11" s="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AK26" i="11" s="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Q25" i="11" s="1"/>
  <c r="DF37" i="11"/>
  <c r="CZ37" i="11"/>
  <c r="DE25" i="11" s="1"/>
  <c r="CT37" i="11"/>
  <c r="CY25" i="11" s="1"/>
  <c r="CN37" i="11"/>
  <c r="CH37" i="11"/>
  <c r="CM25" i="11" s="1"/>
  <c r="CB37" i="11"/>
  <c r="BV37" i="11"/>
  <c r="CA25" i="11" s="1"/>
  <c r="BP37" i="11"/>
  <c r="BJ37" i="11"/>
  <c r="BO25" i="11" s="1"/>
  <c r="BD37" i="11"/>
  <c r="AX37" i="11"/>
  <c r="BC25" i="11" s="1"/>
  <c r="AR37" i="11"/>
  <c r="AL37" i="11"/>
  <c r="AQ25" i="11" s="1"/>
  <c r="AF37" i="11"/>
  <c r="Z37" i="11"/>
  <c r="AE25" i="11" s="1"/>
  <c r="T37" i="11"/>
  <c r="Y25" i="11" s="1"/>
  <c r="N37" i="11"/>
  <c r="S25" i="11" s="1"/>
  <c r="H37" i="11"/>
  <c r="B37" i="11"/>
  <c r="G25" i="11" s="1"/>
  <c r="DX36" i="11"/>
  <c r="EC24" i="11" s="1"/>
  <c r="DR36" i="11"/>
  <c r="DL36" i="11"/>
  <c r="DF36" i="11"/>
  <c r="DK24" i="11" s="1"/>
  <c r="CZ36" i="11"/>
  <c r="DE24" i="11" s="1"/>
  <c r="CT36" i="11"/>
  <c r="CY24" i="11" s="1"/>
  <c r="CN36" i="11"/>
  <c r="CH36" i="11"/>
  <c r="CM24" i="11" s="1"/>
  <c r="CB36" i="11"/>
  <c r="CG24" i="11" s="1"/>
  <c r="BV36" i="11"/>
  <c r="CA24" i="11" s="1"/>
  <c r="BP36" i="11"/>
  <c r="BU24" i="11" s="1"/>
  <c r="BJ36" i="11"/>
  <c r="BD36" i="11"/>
  <c r="AX36" i="11"/>
  <c r="BC24" i="11" s="1"/>
  <c r="AR36" i="11"/>
  <c r="AL36" i="11"/>
  <c r="AF36" i="11"/>
  <c r="Z36" i="11"/>
  <c r="AE24" i="11" s="1"/>
  <c r="T36" i="11"/>
  <c r="N36" i="11"/>
  <c r="H36" i="11"/>
  <c r="B36" i="11"/>
  <c r="DX35" i="11"/>
  <c r="DR35" i="11"/>
  <c r="DL35" i="11"/>
  <c r="DQ23" i="11" s="1"/>
  <c r="DF35" i="11"/>
  <c r="CZ35" i="11"/>
  <c r="DE23" i="11" s="1"/>
  <c r="CT35" i="11"/>
  <c r="CY23" i="11" s="1"/>
  <c r="CN35" i="11"/>
  <c r="CH35" i="11"/>
  <c r="CM23" i="11" s="1"/>
  <c r="CB35" i="11"/>
  <c r="BV35" i="11"/>
  <c r="CA23" i="11" s="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AE23" i="11" s="1"/>
  <c r="T35" i="11"/>
  <c r="N35" i="11"/>
  <c r="H35" i="11"/>
  <c r="B35" i="11"/>
  <c r="G23" i="11" s="1"/>
  <c r="DX34" i="11"/>
  <c r="DR34" i="11"/>
  <c r="DW22" i="11" s="1"/>
  <c r="DL34" i="11"/>
  <c r="DF34" i="11"/>
  <c r="DK22" i="11" s="1"/>
  <c r="CZ34" i="11"/>
  <c r="CT34" i="11"/>
  <c r="CY22" i="11" s="1"/>
  <c r="CN34" i="11"/>
  <c r="CH34" i="11"/>
  <c r="CB34" i="11"/>
  <c r="BV34" i="11"/>
  <c r="BP34" i="11"/>
  <c r="BJ34" i="11"/>
  <c r="BO22" i="11" s="1"/>
  <c r="BD34" i="11"/>
  <c r="BI22" i="11" s="1"/>
  <c r="AX34" i="11"/>
  <c r="BC22" i="11" s="1"/>
  <c r="AR34" i="11"/>
  <c r="AL34" i="11"/>
  <c r="AF34" i="11"/>
  <c r="AK22" i="11" s="1"/>
  <c r="Z34" i="11"/>
  <c r="T34" i="11"/>
  <c r="N34" i="11"/>
  <c r="H34" i="11"/>
  <c r="B34" i="11"/>
  <c r="G22" i="11" s="1"/>
  <c r="DX33" i="11"/>
  <c r="DR33" i="11"/>
  <c r="DW21" i="11" s="1"/>
  <c r="DL33" i="11"/>
  <c r="DF33" i="11"/>
  <c r="DK21" i="11" s="1"/>
  <c r="CZ33" i="11"/>
  <c r="CT33" i="11"/>
  <c r="CN33" i="11"/>
  <c r="CS21" i="11" s="1"/>
  <c r="CH33" i="11"/>
  <c r="CM21" i="11" s="1"/>
  <c r="CB33" i="11"/>
  <c r="BV33" i="11"/>
  <c r="CA21" i="11" s="1"/>
  <c r="BP33" i="11"/>
  <c r="BJ33" i="11"/>
  <c r="BO21" i="11" s="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W20" i="11" s="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BV32" i="11"/>
  <c r="CA20" i="11" s="1"/>
  <c r="BP32" i="11"/>
  <c r="BJ32" i="11"/>
  <c r="BO20" i="11" s="1"/>
  <c r="BD32" i="11"/>
  <c r="AX32" i="11"/>
  <c r="BC20" i="11" s="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DK19" i="11" s="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Q19" i="11" s="1"/>
  <c r="AF31" i="11"/>
  <c r="Z31" i="11"/>
  <c r="T31" i="11"/>
  <c r="N31" i="11"/>
  <c r="S19" i="11" s="1"/>
  <c r="H31" i="11"/>
  <c r="B31" i="11"/>
  <c r="G19" i="11" s="1"/>
  <c r="DX30" i="11"/>
  <c r="DR30" i="11"/>
  <c r="DW18" i="11" s="1"/>
  <c r="DL30" i="11"/>
  <c r="DF30" i="11"/>
  <c r="CZ30" i="11"/>
  <c r="DE18" i="11" s="1"/>
  <c r="CT30" i="11"/>
  <c r="CN30" i="11"/>
  <c r="CH30" i="11"/>
  <c r="CM18" i="11" s="1"/>
  <c r="CB30" i="11"/>
  <c r="BV30" i="11"/>
  <c r="CA18" i="11" s="1"/>
  <c r="BP30" i="11"/>
  <c r="BJ30" i="11"/>
  <c r="BO18" i="11" s="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R29" i="11"/>
  <c r="DL29" i="11"/>
  <c r="DL41" i="11" s="1"/>
  <c r="DF29" i="11"/>
  <c r="DK17" i="11" s="1"/>
  <c r="CZ29" i="11"/>
  <c r="CT29" i="11"/>
  <c r="CN29" i="11"/>
  <c r="CN41" i="11" s="1"/>
  <c r="CH29" i="11"/>
  <c r="CM17" i="11" s="1"/>
  <c r="CB29" i="11"/>
  <c r="BV29" i="11"/>
  <c r="BP29" i="11"/>
  <c r="BJ29" i="11"/>
  <c r="BO17" i="11" s="1"/>
  <c r="BD29" i="11"/>
  <c r="AX29" i="11"/>
  <c r="AR29" i="11"/>
  <c r="AL29" i="11"/>
  <c r="AF29" i="11"/>
  <c r="Z29" i="1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D28" i="11"/>
  <c r="CZ28" i="11"/>
  <c r="CY28" i="11"/>
  <c r="CX28" i="11"/>
  <c r="CT28" i="11"/>
  <c r="CS28" i="11"/>
  <c r="CR28" i="11"/>
  <c r="CN28" i="11"/>
  <c r="CL28" i="11"/>
  <c r="CH28" i="11"/>
  <c r="CF28" i="11"/>
  <c r="CB28" i="11"/>
  <c r="BZ28" i="11"/>
  <c r="BV28" i="11"/>
  <c r="BT28" i="11"/>
  <c r="BP28" i="11"/>
  <c r="BN28" i="11"/>
  <c r="BJ28" i="11"/>
  <c r="BI28" i="11"/>
  <c r="BH28" i="11"/>
  <c r="BD28" i="11"/>
  <c r="BB28" i="11"/>
  <c r="AX28" i="11"/>
  <c r="AW28" i="11"/>
  <c r="AV28" i="11"/>
  <c r="AR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L27" i="11"/>
  <c r="CH27" i="11"/>
  <c r="CG27" i="11"/>
  <c r="CF27" i="11"/>
  <c r="CB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P27" i="11"/>
  <c r="AL27" i="11"/>
  <c r="AK27" i="11"/>
  <c r="AJ27" i="11"/>
  <c r="AF27" i="11"/>
  <c r="AD27" i="11"/>
  <c r="Z27" i="11"/>
  <c r="X27" i="11"/>
  <c r="T27" i="11"/>
  <c r="R27" i="11"/>
  <c r="N27" i="11"/>
  <c r="M27" i="11"/>
  <c r="L27" i="11"/>
  <c r="H27" i="11"/>
  <c r="F27" i="11"/>
  <c r="B27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X26" i="11"/>
  <c r="CT26" i="11"/>
  <c r="CS26" i="11"/>
  <c r="CR26" i="11"/>
  <c r="CN26" i="11"/>
  <c r="CL26" i="11"/>
  <c r="CH26" i="11"/>
  <c r="CG26" i="11"/>
  <c r="CF26" i="11"/>
  <c r="CB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P25" i="11"/>
  <c r="DL25" i="11"/>
  <c r="DK25" i="11"/>
  <c r="DJ25" i="11"/>
  <c r="DF25" i="11"/>
  <c r="DD25" i="11"/>
  <c r="CZ25" i="11"/>
  <c r="CX25" i="11"/>
  <c r="CT25" i="11"/>
  <c r="CS25" i="11"/>
  <c r="CR25" i="11"/>
  <c r="CN25" i="11"/>
  <c r="CL25" i="11"/>
  <c r="CH25" i="11"/>
  <c r="CG25" i="11"/>
  <c r="CF25" i="11"/>
  <c r="CB25" i="11"/>
  <c r="BZ25" i="11"/>
  <c r="BV25" i="11"/>
  <c r="BU25" i="11"/>
  <c r="BT25" i="11"/>
  <c r="BP25" i="11"/>
  <c r="BN25" i="11"/>
  <c r="BJ25" i="11"/>
  <c r="BI25" i="11"/>
  <c r="BH25" i="11"/>
  <c r="BD25" i="11"/>
  <c r="BB25" i="11"/>
  <c r="AX25" i="11"/>
  <c r="AV25" i="11"/>
  <c r="AR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F25" i="11"/>
  <c r="B25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X24" i="11"/>
  <c r="CT24" i="11"/>
  <c r="CS24" i="11"/>
  <c r="CR24" i="11"/>
  <c r="CN24" i="11"/>
  <c r="CL24" i="11"/>
  <c r="CH24" i="11"/>
  <c r="CF24" i="11"/>
  <c r="CB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V22" i="11"/>
  <c r="DR22" i="11"/>
  <c r="DQ22" i="11"/>
  <c r="DP22" i="11"/>
  <c r="DL22" i="11"/>
  <c r="DJ22" i="11"/>
  <c r="DF22" i="11"/>
  <c r="DD22" i="11"/>
  <c r="CZ22" i="11"/>
  <c r="CX22" i="11"/>
  <c r="CT22" i="11"/>
  <c r="CR22" i="11"/>
  <c r="CS22" i="11" s="1"/>
  <c r="CN22" i="11"/>
  <c r="CL22" i="11"/>
  <c r="CH22" i="11"/>
  <c r="CG22" i="11"/>
  <c r="CF22" i="11"/>
  <c r="CB22" i="11"/>
  <c r="BZ22" i="11"/>
  <c r="BV22" i="11"/>
  <c r="BT22" i="11"/>
  <c r="BP22" i="11"/>
  <c r="BN22" i="11"/>
  <c r="BJ22" i="11"/>
  <c r="BH22" i="11"/>
  <c r="BD22" i="11"/>
  <c r="BB22" i="11"/>
  <c r="AX22" i="11"/>
  <c r="AV22" i="11"/>
  <c r="AR22" i="11"/>
  <c r="AP22" i="11"/>
  <c r="AL22" i="11"/>
  <c r="AJ22" i="11"/>
  <c r="AF22" i="11"/>
  <c r="AD22" i="11"/>
  <c r="AE22" i="11" s="1"/>
  <c r="Z22" i="11"/>
  <c r="Y22" i="11"/>
  <c r="X22" i="11"/>
  <c r="T22" i="11"/>
  <c r="R22" i="1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J21" i="11"/>
  <c r="DF21" i="11"/>
  <c r="DD21" i="11"/>
  <c r="CZ21" i="11"/>
  <c r="CX21" i="11"/>
  <c r="CY21" i="11" s="1"/>
  <c r="CT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J21" i="11"/>
  <c r="AK21" i="11" s="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BZ20" i="11"/>
  <c r="BV20" i="11"/>
  <c r="BT20" i="11"/>
  <c r="BP20" i="11"/>
  <c r="BN20" i="11"/>
  <c r="BJ20" i="11"/>
  <c r="BI20" i="11"/>
  <c r="BH20" i="11"/>
  <c r="BD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J19" i="11"/>
  <c r="DF19" i="11"/>
  <c r="DD19" i="11"/>
  <c r="CZ19" i="11"/>
  <c r="CY19" i="11"/>
  <c r="CX19" i="11"/>
  <c r="CT19" i="11"/>
  <c r="CR19" i="11"/>
  <c r="CN19" i="11"/>
  <c r="CL19" i="11"/>
  <c r="CH19" i="11"/>
  <c r="CG19" i="11"/>
  <c r="CF19" i="11"/>
  <c r="CB19" i="11"/>
  <c r="BZ19" i="11"/>
  <c r="CA19" i="11" s="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P19" i="11"/>
  <c r="AL19" i="11"/>
  <c r="AJ19" i="11"/>
  <c r="AF19" i="11"/>
  <c r="AD19" i="11"/>
  <c r="AE19" i="11" s="1"/>
  <c r="Z19" i="11"/>
  <c r="X19" i="11"/>
  <c r="T19" i="11"/>
  <c r="R19" i="11"/>
  <c r="N19" i="11"/>
  <c r="L19" i="11"/>
  <c r="H19" i="11"/>
  <c r="F19" i="11"/>
  <c r="B19" i="11"/>
  <c r="EC18" i="11"/>
  <c r="EB18" i="11"/>
  <c r="DX18" i="11"/>
  <c r="DV18" i="11"/>
  <c r="DR18" i="11"/>
  <c r="DQ18" i="11"/>
  <c r="DP18" i="11"/>
  <c r="DL18" i="11"/>
  <c r="DK18" i="11"/>
  <c r="DJ18" i="11"/>
  <c r="DF18" i="11"/>
  <c r="DD18" i="11"/>
  <c r="CZ18" i="11"/>
  <c r="CX18" i="11"/>
  <c r="CT18" i="11"/>
  <c r="CR18" i="11"/>
  <c r="CS18" i="11" s="1"/>
  <c r="CN18" i="11"/>
  <c r="CL18" i="11"/>
  <c r="CH18" i="11"/>
  <c r="CF18" i="11"/>
  <c r="CG18" i="11" s="1"/>
  <c r="CB18" i="11"/>
  <c r="BZ18" i="11"/>
  <c r="BV18" i="11"/>
  <c r="BU18" i="11"/>
  <c r="BT18" i="11"/>
  <c r="BP18" i="11"/>
  <c r="BN18" i="11"/>
  <c r="BJ18" i="11"/>
  <c r="BH18" i="11"/>
  <c r="BD18" i="11"/>
  <c r="BB18" i="11"/>
  <c r="AX18" i="11"/>
  <c r="AV18" i="11"/>
  <c r="AR18" i="11"/>
  <c r="AP18" i="11"/>
  <c r="AL18" i="11"/>
  <c r="AJ18" i="11"/>
  <c r="AK18" i="11" s="1"/>
  <c r="AF18" i="11"/>
  <c r="AD18" i="11"/>
  <c r="Z18" i="11"/>
  <c r="Y18" i="11"/>
  <c r="X18" i="11"/>
  <c r="T18" i="11"/>
  <c r="R18" i="11"/>
  <c r="S18" i="11" s="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J17" i="11"/>
  <c r="DF17" i="11"/>
  <c r="DD17" i="11"/>
  <c r="CZ17" i="11"/>
  <c r="CX17" i="11"/>
  <c r="CT17" i="11"/>
  <c r="CR17" i="11"/>
  <c r="CN17" i="11"/>
  <c r="CL17" i="11"/>
  <c r="CH17" i="11"/>
  <c r="CF17" i="11"/>
  <c r="CG17" i="11" s="1"/>
  <c r="CB17" i="11"/>
  <c r="BZ17" i="11"/>
  <c r="BV17" i="11"/>
  <c r="BT17" i="11"/>
  <c r="BP17" i="11"/>
  <c r="BN17" i="11"/>
  <c r="BJ17" i="11"/>
  <c r="BI17" i="11"/>
  <c r="BH17" i="11"/>
  <c r="BD17" i="11"/>
  <c r="BB17" i="11"/>
  <c r="AX17" i="11"/>
  <c r="AV17" i="11"/>
  <c r="AR17" i="11"/>
  <c r="AP17" i="11"/>
  <c r="AL17" i="11"/>
  <c r="AJ17" i="11"/>
  <c r="AK17" i="11" s="1"/>
  <c r="AF17" i="11"/>
  <c r="AD17" i="11"/>
  <c r="Z17" i="11"/>
  <c r="Y17" i="11"/>
  <c r="X17" i="11"/>
  <c r="T17" i="11"/>
  <c r="R17" i="11"/>
  <c r="N17" i="11"/>
  <c r="L17" i="1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DK28" i="12" s="1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S28" i="12" s="1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Y27" i="12" s="1"/>
  <c r="CN39" i="12"/>
  <c r="CH39" i="12"/>
  <c r="CM27" i="12" s="1"/>
  <c r="CB39" i="12"/>
  <c r="CG27" i="12" s="1"/>
  <c r="BV39" i="12"/>
  <c r="BP39" i="12"/>
  <c r="BJ39" i="12"/>
  <c r="BD39" i="12"/>
  <c r="BI27" i="12" s="1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W26" i="12" s="1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G26" i="12" s="1"/>
  <c r="DX37" i="12"/>
  <c r="DR37" i="12"/>
  <c r="DW25" i="12" s="1"/>
  <c r="DL37" i="12"/>
  <c r="DF37" i="12"/>
  <c r="DK25" i="12" s="1"/>
  <c r="CZ37" i="12"/>
  <c r="DE25" i="12" s="1"/>
  <c r="CT37" i="12"/>
  <c r="CY25" i="12" s="1"/>
  <c r="CN37" i="12"/>
  <c r="CH37" i="12"/>
  <c r="CM25" i="12" s="1"/>
  <c r="CB37" i="12"/>
  <c r="CG25" i="12" s="1"/>
  <c r="BV37" i="12"/>
  <c r="CA25" i="12" s="1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AE25" i="12" s="1"/>
  <c r="T37" i="12"/>
  <c r="N37" i="12"/>
  <c r="S25" i="12" s="1"/>
  <c r="H37" i="12"/>
  <c r="M25" i="12" s="1"/>
  <c r="B37" i="12"/>
  <c r="G25" i="12" s="1"/>
  <c r="DX36" i="12"/>
  <c r="DR36" i="12"/>
  <c r="DL36" i="12"/>
  <c r="DF36" i="12"/>
  <c r="DK24" i="12" s="1"/>
  <c r="CZ36" i="12"/>
  <c r="DE24" i="12" s="1"/>
  <c r="CT36" i="12"/>
  <c r="CN36" i="12"/>
  <c r="CS24" i="12" s="1"/>
  <c r="CH36" i="12"/>
  <c r="CB36" i="12"/>
  <c r="BV36" i="12"/>
  <c r="BP36" i="12"/>
  <c r="BU24" i="12" s="1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S24" i="12" s="1"/>
  <c r="H36" i="12"/>
  <c r="B36" i="12"/>
  <c r="DX35" i="12"/>
  <c r="EC23" i="12" s="1"/>
  <c r="DR35" i="12"/>
  <c r="DW23" i="12" s="1"/>
  <c r="DL35" i="12"/>
  <c r="DF35" i="12"/>
  <c r="CZ35" i="12"/>
  <c r="CT35" i="12"/>
  <c r="CY23" i="12" s="1"/>
  <c r="CN35" i="12"/>
  <c r="CH35" i="12"/>
  <c r="CM23" i="12" s="1"/>
  <c r="CB35" i="12"/>
  <c r="CG23" i="12" s="1"/>
  <c r="BV35" i="12"/>
  <c r="CA23" i="12" s="1"/>
  <c r="BP35" i="12"/>
  <c r="BJ35" i="12"/>
  <c r="BO23" i="12" s="1"/>
  <c r="BD35" i="12"/>
  <c r="BI23" i="12" s="1"/>
  <c r="AX35" i="12"/>
  <c r="BC23" i="12" s="1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CA22" i="12" s="1"/>
  <c r="BP34" i="12"/>
  <c r="BJ34" i="12"/>
  <c r="BD34" i="12"/>
  <c r="AX34" i="12"/>
  <c r="AR34" i="12"/>
  <c r="AL34" i="12"/>
  <c r="AQ22" i="12" s="1"/>
  <c r="AF34" i="12"/>
  <c r="Z34" i="12"/>
  <c r="T34" i="12"/>
  <c r="Y22" i="12" s="1"/>
  <c r="N34" i="12"/>
  <c r="H34" i="12"/>
  <c r="B34" i="12"/>
  <c r="DX33" i="12"/>
  <c r="DR33" i="12"/>
  <c r="DW21" i="12" s="1"/>
  <c r="DL33" i="12"/>
  <c r="DF33" i="12"/>
  <c r="CZ33" i="12"/>
  <c r="DE21" i="12" s="1"/>
  <c r="CT33" i="12"/>
  <c r="CY21" i="12" s="1"/>
  <c r="CN33" i="12"/>
  <c r="CH33" i="12"/>
  <c r="CB33" i="12"/>
  <c r="BV33" i="12"/>
  <c r="BP33" i="12"/>
  <c r="BJ33" i="12"/>
  <c r="BO21" i="12" s="1"/>
  <c r="BD33" i="12"/>
  <c r="AX33" i="12"/>
  <c r="AR33" i="12"/>
  <c r="AL33" i="12"/>
  <c r="AQ21" i="12" s="1"/>
  <c r="AF33" i="12"/>
  <c r="Z33" i="12"/>
  <c r="AE21" i="12" s="1"/>
  <c r="T33" i="12"/>
  <c r="N33" i="12"/>
  <c r="H33" i="12"/>
  <c r="B33" i="12"/>
  <c r="G21" i="12" s="1"/>
  <c r="DX32" i="12"/>
  <c r="DR32" i="12"/>
  <c r="DL32" i="12"/>
  <c r="DQ20" i="12" s="1"/>
  <c r="DF32" i="12"/>
  <c r="CZ32" i="12"/>
  <c r="CT32" i="12"/>
  <c r="CN32" i="12"/>
  <c r="CH32" i="12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Y20" i="12" s="1"/>
  <c r="N32" i="12"/>
  <c r="S20" i="12" s="1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BV31" i="12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W18" i="12" s="1"/>
  <c r="AL30" i="12"/>
  <c r="AF30" i="12"/>
  <c r="Z30" i="12"/>
  <c r="T30" i="12"/>
  <c r="N30" i="12"/>
  <c r="H30" i="12"/>
  <c r="B30" i="12"/>
  <c r="DX29" i="12"/>
  <c r="EC17" i="12" s="1"/>
  <c r="DR29" i="12"/>
  <c r="DL29" i="12"/>
  <c r="DF29" i="12"/>
  <c r="CZ29" i="12"/>
  <c r="CT29" i="12"/>
  <c r="CT41" i="12" s="1"/>
  <c r="CN29" i="12"/>
  <c r="CH29" i="12"/>
  <c r="CB29" i="12"/>
  <c r="CG17" i="12" s="1"/>
  <c r="BV29" i="12"/>
  <c r="BP29" i="12"/>
  <c r="BJ29" i="12"/>
  <c r="BD29" i="12"/>
  <c r="BD41" i="12" s="1"/>
  <c r="AX29" i="12"/>
  <c r="AR29" i="12"/>
  <c r="AL29" i="12"/>
  <c r="AF29" i="12"/>
  <c r="AK17" i="12" s="1"/>
  <c r="Z29" i="12"/>
  <c r="AE17" i="12" s="1"/>
  <c r="T29" i="12"/>
  <c r="Y17" i="12" s="1"/>
  <c r="N29" i="12"/>
  <c r="S17" i="12" s="1"/>
  <c r="H29" i="12"/>
  <c r="B29" i="12"/>
  <c r="EC28" i="12"/>
  <c r="EB28" i="12"/>
  <c r="DX28" i="12"/>
  <c r="DV28" i="12"/>
  <c r="DR28" i="12"/>
  <c r="DQ28" i="12"/>
  <c r="DP28" i="12"/>
  <c r="DL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V26" i="12"/>
  <c r="AR26" i="12"/>
  <c r="AP26" i="12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F26" i="12"/>
  <c r="B26" i="12"/>
  <c r="EC25" i="12"/>
  <c r="EB25" i="12"/>
  <c r="DX25" i="12"/>
  <c r="DV25" i="12"/>
  <c r="DR25" i="12"/>
  <c r="DQ25" i="12"/>
  <c r="DP25" i="12"/>
  <c r="DL25" i="12"/>
  <c r="DJ25" i="12"/>
  <c r="DF25" i="12"/>
  <c r="DD25" i="12"/>
  <c r="CZ25" i="12"/>
  <c r="CX25" i="12"/>
  <c r="CT25" i="12"/>
  <c r="CS25" i="12"/>
  <c r="CR25" i="12"/>
  <c r="CN25" i="12"/>
  <c r="CL25" i="12"/>
  <c r="CH25" i="12"/>
  <c r="CF25" i="12"/>
  <c r="CB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F25" i="12"/>
  <c r="AD25" i="12"/>
  <c r="Z25" i="12"/>
  <c r="Y25" i="12"/>
  <c r="X25" i="12"/>
  <c r="T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J24" i="12"/>
  <c r="DF24" i="12"/>
  <c r="DD24" i="12"/>
  <c r="CZ24" i="12"/>
  <c r="CY24" i="12"/>
  <c r="CX24" i="12"/>
  <c r="CT24" i="12"/>
  <c r="CR24" i="12"/>
  <c r="CN24" i="12"/>
  <c r="CL24" i="12"/>
  <c r="CH24" i="12"/>
  <c r="CG24" i="12"/>
  <c r="CF24" i="12"/>
  <c r="CB24" i="12"/>
  <c r="CA24" i="12"/>
  <c r="BZ24" i="12"/>
  <c r="BV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J23" i="12"/>
  <c r="DK23" i="12" s="1"/>
  <c r="DF23" i="12"/>
  <c r="DD23" i="12"/>
  <c r="CZ23" i="12"/>
  <c r="CX23" i="12"/>
  <c r="CT23" i="12"/>
  <c r="CS23" i="12"/>
  <c r="CR23" i="12"/>
  <c r="CN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B23" i="12"/>
  <c r="AX23" i="12"/>
  <c r="AV23" i="12"/>
  <c r="AW23" i="12" s="1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L23" i="12"/>
  <c r="M23" i="12" s="1"/>
  <c r="H23" i="12"/>
  <c r="F23" i="12"/>
  <c r="B23" i="12"/>
  <c r="EC22" i="12"/>
  <c r="EB22" i="12"/>
  <c r="DX22" i="12"/>
  <c r="DW22" i="12"/>
  <c r="DV22" i="12"/>
  <c r="DR22" i="12"/>
  <c r="DP22" i="12"/>
  <c r="DL22" i="12"/>
  <c r="DJ22" i="12"/>
  <c r="DF22" i="12"/>
  <c r="DD22" i="12"/>
  <c r="CZ22" i="12"/>
  <c r="CX22" i="12"/>
  <c r="CT22" i="12"/>
  <c r="CR22" i="12"/>
  <c r="CS22" i="12" s="1"/>
  <c r="CN22" i="12"/>
  <c r="CL22" i="12"/>
  <c r="CH22" i="12"/>
  <c r="CF22" i="12"/>
  <c r="CB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R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B22" i="12"/>
  <c r="EC21" i="12"/>
  <c r="EB21" i="12"/>
  <c r="DX21" i="12"/>
  <c r="DV21" i="12"/>
  <c r="DR21" i="12"/>
  <c r="DQ21" i="12"/>
  <c r="DP21" i="12"/>
  <c r="DL21" i="12"/>
  <c r="DK21" i="12"/>
  <c r="DJ21" i="12"/>
  <c r="DF21" i="12"/>
  <c r="DD21" i="12"/>
  <c r="CZ21" i="12"/>
  <c r="CX21" i="12"/>
  <c r="CT21" i="12"/>
  <c r="CS21" i="12"/>
  <c r="CR21" i="12"/>
  <c r="CN21" i="12"/>
  <c r="CM21" i="12"/>
  <c r="CL21" i="12"/>
  <c r="CH21" i="12"/>
  <c r="CF21" i="12"/>
  <c r="CB21" i="12"/>
  <c r="BZ21" i="12"/>
  <c r="CA21" i="12" s="1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P21" i="12"/>
  <c r="AL21" i="12"/>
  <c r="AJ21" i="12"/>
  <c r="AF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P20" i="12"/>
  <c r="DL20" i="12"/>
  <c r="DK20" i="12"/>
  <c r="DJ20" i="12"/>
  <c r="DF20" i="12"/>
  <c r="DD20" i="12"/>
  <c r="CZ20" i="12"/>
  <c r="CX20" i="12"/>
  <c r="CT20" i="12"/>
  <c r="CR20" i="12"/>
  <c r="CN20" i="12"/>
  <c r="CL20" i="12"/>
  <c r="CH20" i="12"/>
  <c r="CF20" i="12"/>
  <c r="CG20" i="12" s="1"/>
  <c r="CB20" i="12"/>
  <c r="BZ20" i="12"/>
  <c r="BV20" i="12"/>
  <c r="BU20" i="12"/>
  <c r="BT20" i="12"/>
  <c r="BP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X20" i="12"/>
  <c r="T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D19" i="12"/>
  <c r="CZ19" i="12"/>
  <c r="CX19" i="12"/>
  <c r="CT19" i="12"/>
  <c r="CS19" i="12"/>
  <c r="CR19" i="12"/>
  <c r="CN19" i="12"/>
  <c r="CL19" i="12"/>
  <c r="CM19" i="12" s="1"/>
  <c r="CH19" i="12"/>
  <c r="CF19" i="12"/>
  <c r="CB19" i="12"/>
  <c r="BZ19" i="12"/>
  <c r="BV19" i="12"/>
  <c r="BU19" i="12"/>
  <c r="BT19" i="12"/>
  <c r="BP19" i="12"/>
  <c r="BO19" i="12"/>
  <c r="BN19" i="12"/>
  <c r="BJ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X19" i="12"/>
  <c r="Y19" i="12" s="1"/>
  <c r="T19" i="12"/>
  <c r="R19" i="12"/>
  <c r="N19" i="12"/>
  <c r="L19" i="12"/>
  <c r="H19" i="12"/>
  <c r="F19" i="12"/>
  <c r="B19" i="12"/>
  <c r="EC18" i="12"/>
  <c r="EB18" i="12"/>
  <c r="DX18" i="12"/>
  <c r="DW18" i="12"/>
  <c r="DV18" i="12"/>
  <c r="DR18" i="12"/>
  <c r="DP18" i="12"/>
  <c r="DL18" i="12"/>
  <c r="DJ18" i="12"/>
  <c r="DF18" i="12"/>
  <c r="DD18" i="12"/>
  <c r="CZ18" i="12"/>
  <c r="CX18" i="12"/>
  <c r="CT18" i="12"/>
  <c r="CS18" i="12"/>
  <c r="CR18" i="12"/>
  <c r="CN18" i="12"/>
  <c r="CL18" i="12"/>
  <c r="CH18" i="12"/>
  <c r="CF18" i="12"/>
  <c r="CG18" i="12" s="1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V18" i="12"/>
  <c r="AR18" i="12"/>
  <c r="AQ18" i="12"/>
  <c r="AP18" i="12"/>
  <c r="AL18" i="12"/>
  <c r="AJ18" i="12"/>
  <c r="AK18" i="12" s="1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F17" i="12"/>
  <c r="CB17" i="12"/>
  <c r="BZ17" i="12"/>
  <c r="BV17" i="12"/>
  <c r="BT17" i="12"/>
  <c r="BU17" i="12" s="1"/>
  <c r="BP17" i="12"/>
  <c r="BN17" i="12"/>
  <c r="BO17" i="12" s="1"/>
  <c r="BJ17" i="12"/>
  <c r="BH17" i="12"/>
  <c r="BD17" i="12"/>
  <c r="BB17" i="12"/>
  <c r="AX17" i="12"/>
  <c r="AV17" i="12"/>
  <c r="AR17" i="12"/>
  <c r="AQ17" i="12"/>
  <c r="AP17" i="12"/>
  <c r="AL17" i="12"/>
  <c r="AJ17" i="12"/>
  <c r="AF17" i="12"/>
  <c r="AD17" i="12"/>
  <c r="Z17" i="12"/>
  <c r="X17" i="12"/>
  <c r="T17" i="12"/>
  <c r="R17" i="12"/>
  <c r="N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CZ33" i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M17" i="11" l="1"/>
  <c r="M21" i="8"/>
  <c r="M19" i="8"/>
  <c r="M17" i="8"/>
  <c r="M24" i="12"/>
  <c r="M21" i="12"/>
  <c r="H41" i="12"/>
  <c r="G17" i="7"/>
  <c r="T41" i="27"/>
  <c r="AE20" i="5"/>
  <c r="AX41" i="5"/>
  <c r="AK19" i="6"/>
  <c r="AW22" i="8"/>
  <c r="AK21" i="12"/>
  <c r="AQ26" i="12"/>
  <c r="BI17" i="12"/>
  <c r="M19" i="12"/>
  <c r="M17" i="12"/>
  <c r="BI19" i="12"/>
  <c r="CY21" i="8"/>
  <c r="CY25" i="9"/>
  <c r="CY22" i="10"/>
  <c r="DE20" i="12"/>
  <c r="DE22" i="12"/>
  <c r="G19" i="27"/>
  <c r="N41" i="27"/>
  <c r="AL41" i="27"/>
  <c r="BJ41" i="27"/>
  <c r="BP41" i="27"/>
  <c r="AQ18" i="5"/>
  <c r="G17" i="5"/>
  <c r="BO28" i="5"/>
  <c r="BU19" i="7"/>
  <c r="G20" i="7"/>
  <c r="BC20" i="7"/>
  <c r="S21" i="7"/>
  <c r="AQ21" i="7"/>
  <c r="AE22" i="7"/>
  <c r="BI24" i="7"/>
  <c r="S19" i="7"/>
  <c r="AQ19" i="7"/>
  <c r="BC22" i="7"/>
  <c r="BU27" i="7"/>
  <c r="BC17" i="8"/>
  <c r="BO18" i="8"/>
  <c r="CA27" i="8"/>
  <c r="AE19" i="8"/>
  <c r="CY18" i="11"/>
  <c r="BO20" i="12"/>
  <c r="G23" i="12"/>
  <c r="CM24" i="12"/>
  <c r="M18" i="10"/>
  <c r="BI17" i="9"/>
  <c r="M21" i="9"/>
  <c r="BU18" i="8"/>
  <c r="Y20" i="8"/>
  <c r="BM40" i="7"/>
  <c r="BO28" i="7"/>
  <c r="CY17" i="2"/>
  <c r="AE19" i="1"/>
  <c r="G19" i="12"/>
  <c r="BO28" i="12"/>
  <c r="AE18" i="11"/>
  <c r="BC18" i="11"/>
  <c r="Z41" i="11"/>
  <c r="DR41" i="11"/>
  <c r="BO17" i="10"/>
  <c r="G18" i="10"/>
  <c r="AE18" i="10"/>
  <c r="CA18" i="10"/>
  <c r="G20" i="10"/>
  <c r="AQ25" i="10"/>
  <c r="Z41" i="10"/>
  <c r="BV41" i="10"/>
  <c r="DR41" i="10"/>
  <c r="DX41" i="8"/>
  <c r="EC17" i="8"/>
  <c r="B41" i="2"/>
  <c r="G17" i="2"/>
  <c r="AX41" i="2"/>
  <c r="BC17" i="2"/>
  <c r="G27" i="2"/>
  <c r="EE13" i="2"/>
  <c r="C120" i="13" s="1"/>
  <c r="BO21" i="1"/>
  <c r="S19" i="12"/>
  <c r="CY19" i="12"/>
  <c r="G22" i="12"/>
  <c r="AW22" i="12"/>
  <c r="AK25" i="12"/>
  <c r="AW17" i="12"/>
  <c r="CG22" i="12"/>
  <c r="AQ17" i="11"/>
  <c r="BC17" i="11"/>
  <c r="BU17" i="11"/>
  <c r="CS17" i="11"/>
  <c r="CS19" i="11"/>
  <c r="S22" i="11"/>
  <c r="CA22" i="11"/>
  <c r="CZ41" i="11"/>
  <c r="DX41" i="11"/>
  <c r="BU20" i="11"/>
  <c r="CA17" i="10"/>
  <c r="CY18" i="10"/>
  <c r="BI25" i="9"/>
  <c r="AK19" i="8"/>
  <c r="Y22" i="8"/>
  <c r="BO20" i="8"/>
  <c r="G21" i="7"/>
  <c r="AQ22" i="7"/>
  <c r="AQ24" i="7"/>
  <c r="CG18" i="7"/>
  <c r="DE17" i="6"/>
  <c r="CG19" i="6"/>
  <c r="AW18" i="5"/>
  <c r="ED8" i="27"/>
  <c r="EL8" i="27" s="1"/>
  <c r="H139" i="13" s="1"/>
  <c r="ED10" i="27"/>
  <c r="B141" i="13" s="1"/>
  <c r="Z41" i="27"/>
  <c r="BO28" i="27"/>
  <c r="AW20" i="9"/>
  <c r="CG21" i="9"/>
  <c r="Y22" i="9"/>
  <c r="AK23" i="9"/>
  <c r="DE25" i="9"/>
  <c r="Y18" i="8"/>
  <c r="AK25" i="8"/>
  <c r="S18" i="7"/>
  <c r="BI27" i="7"/>
  <c r="BI17" i="6"/>
  <c r="EM9" i="27"/>
  <c r="I140" i="13" s="1"/>
  <c r="EE6" i="27"/>
  <c r="C137" i="13" s="1"/>
  <c r="BU20" i="9"/>
  <c r="CS22" i="9"/>
  <c r="AK25" i="9"/>
  <c r="CN41" i="9"/>
  <c r="AW17" i="8"/>
  <c r="G19" i="7"/>
  <c r="AE19" i="7"/>
  <c r="S22" i="7"/>
  <c r="AL41" i="7"/>
  <c r="CH41" i="7"/>
  <c r="AE28" i="7"/>
  <c r="DE27" i="6"/>
  <c r="DE17" i="7"/>
  <c r="DE17" i="10"/>
  <c r="CY21" i="7"/>
  <c r="CY18" i="8"/>
  <c r="DE18" i="10"/>
  <c r="CY20" i="12"/>
  <c r="CY22" i="12"/>
  <c r="DE22" i="9"/>
  <c r="DE19" i="7"/>
  <c r="DE18" i="12"/>
  <c r="DE19" i="12"/>
  <c r="DE23" i="12"/>
  <c r="DE27" i="7"/>
  <c r="DE21" i="11"/>
  <c r="DE22" i="11"/>
  <c r="CY18" i="12"/>
  <c r="DE17" i="12"/>
  <c r="DE21" i="1"/>
  <c r="DE22" i="1"/>
  <c r="DF41" i="6"/>
  <c r="CS17" i="6"/>
  <c r="CS21" i="6"/>
  <c r="CS18" i="8"/>
  <c r="CS17" i="10"/>
  <c r="CY24" i="8"/>
  <c r="CY25" i="6"/>
  <c r="CM20" i="8"/>
  <c r="CM20" i="12"/>
  <c r="CM22" i="1"/>
  <c r="CS18" i="1"/>
  <c r="CS19" i="10"/>
  <c r="CS20" i="12"/>
  <c r="CG21" i="6"/>
  <c r="CG25" i="6"/>
  <c r="CG28" i="6"/>
  <c r="CG17" i="7"/>
  <c r="CG20" i="11"/>
  <c r="CG19" i="12"/>
  <c r="CG21" i="12"/>
  <c r="CM25" i="6"/>
  <c r="CM17" i="6"/>
  <c r="CM22" i="11"/>
  <c r="CM18" i="12"/>
  <c r="CA22" i="7"/>
  <c r="CA25" i="10"/>
  <c r="CA17" i="11"/>
  <c r="CA17" i="12"/>
  <c r="CA19" i="12"/>
  <c r="CA20" i="12"/>
  <c r="BU25" i="10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3"/>
  <c r="B141" i="15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EO10" i="2" s="1"/>
  <c r="D117" i="15" s="1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EO12" i="27" s="1"/>
  <c r="D143" i="15" s="1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O9" i="27" s="1"/>
  <c r="D140" i="15" s="1"/>
  <c r="EE14" i="27"/>
  <c r="C145" i="13" s="1"/>
  <c r="ED6" i="27"/>
  <c r="ED7" i="27"/>
  <c r="EO7" i="27" s="1"/>
  <c r="D138" i="15" s="1"/>
  <c r="ED13" i="27"/>
  <c r="EL13" i="27" s="1"/>
  <c r="H144" i="13" s="1"/>
  <c r="BV41" i="27"/>
  <c r="EM5" i="27"/>
  <c r="I136" i="13" s="1"/>
  <c r="ED3" i="27"/>
  <c r="EL3" i="27" s="1"/>
  <c r="H134" i="13" s="1"/>
  <c r="AF41" i="27"/>
  <c r="CB41" i="27"/>
  <c r="ED4" i="27"/>
  <c r="ED14" i="27"/>
  <c r="EL14" i="27" s="1"/>
  <c r="H145" i="13" s="1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O8" i="21" s="1"/>
  <c r="D127" i="15" s="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O8" i="2" s="1"/>
  <c r="D115" i="15" s="1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O7" i="2" s="1"/>
  <c r="D114" i="15" s="1"/>
  <c r="ED9" i="2"/>
  <c r="EL9" i="2" s="1"/>
  <c r="H116" i="13" s="1"/>
  <c r="ED4" i="2"/>
  <c r="EL4" i="2" s="1"/>
  <c r="H111" i="13" s="1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O9" i="5" s="1"/>
  <c r="D104" i="15" s="1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O6" i="27"/>
  <c r="D137" i="15" s="1"/>
  <c r="EL6" i="27"/>
  <c r="H137" i="13" s="1"/>
  <c r="EO13" i="27"/>
  <c r="D144" i="15" s="1"/>
  <c r="EO3" i="27"/>
  <c r="D134" i="15" s="1"/>
  <c r="EO4" i="27"/>
  <c r="D135" i="15" s="1"/>
  <c r="EL4" i="27"/>
  <c r="H135" i="13" s="1"/>
  <c r="EO14" i="27"/>
  <c r="D145" i="15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6" i="21"/>
  <c r="D125" i="15" s="1"/>
  <c r="EL5" i="21"/>
  <c r="H124" i="13" s="1"/>
  <c r="EL8" i="21"/>
  <c r="H127" i="13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L7" i="2"/>
  <c r="H114" i="13" s="1"/>
  <c r="EO9" i="2"/>
  <c r="D116" i="15" s="1"/>
  <c r="EO4" i="2"/>
  <c r="D111" i="15" s="1"/>
  <c r="AR41" i="2"/>
  <c r="EK9" i="2"/>
  <c r="J116" i="13" s="1"/>
  <c r="EK6" i="2"/>
  <c r="J113" i="13" s="1"/>
  <c r="EK14" i="2"/>
  <c r="J121" i="13" s="1"/>
  <c r="EK8" i="2"/>
  <c r="J115" i="13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L12" i="27" l="1"/>
  <c r="H143" i="13" s="1"/>
  <c r="EL10" i="27"/>
  <c r="H141" i="13" s="1"/>
  <c r="EO10" i="27"/>
  <c r="D141" i="15" s="1"/>
  <c r="EL7" i="27"/>
  <c r="H138" i="13" s="1"/>
  <c r="EL8" i="2"/>
  <c r="H115" i="13" s="1"/>
  <c r="EO12" i="5"/>
  <c r="D107" i="15" s="1"/>
  <c r="B107" i="15"/>
  <c r="B139" i="15"/>
  <c r="EO9" i="21"/>
  <c r="D128" i="15" s="1"/>
  <c r="EL9" i="27"/>
  <c r="H140" i="13" s="1"/>
  <c r="EO8" i="27"/>
  <c r="D139" i="15" s="1"/>
  <c r="EO4" i="10"/>
  <c r="D39" i="15" s="1"/>
  <c r="EO3" i="9"/>
  <c r="D50" i="15" s="1"/>
  <c r="EO9" i="11"/>
  <c r="D32" i="15" s="1"/>
  <c r="EL5" i="8"/>
  <c r="H64" i="13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L12" i="13" s="1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L7" i="13" s="1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B7" i="15"/>
  <c r="E7" i="15" s="1"/>
  <c r="EO8" i="1"/>
  <c r="D7" i="15" s="1"/>
  <c r="EO13" i="1"/>
  <c r="D12" i="15" s="1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D8" i="18" l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D25" i="18" s="1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G6" i="14"/>
  <c r="F5" i="14"/>
  <c r="A5" i="14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G19" i="14"/>
  <c r="G20" i="14" s="1"/>
  <c r="G21" i="14" s="1"/>
  <c r="M17" i="3"/>
  <c r="A17" i="3" s="1"/>
  <c r="N18" i="3"/>
  <c r="F19" i="14" l="1"/>
  <c r="A19" i="14" s="1"/>
  <c r="F20" i="14" s="1"/>
  <c r="A20" i="14" s="1"/>
  <c r="F21" i="14" s="1"/>
  <c r="A21" i="14" s="1"/>
  <c r="N19" i="3"/>
  <c r="M18" i="3"/>
  <c r="A18" i="3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G36" i="14"/>
  <c r="G37" i="14" s="1"/>
  <c r="G38" i="14" s="1"/>
  <c r="N30" i="3"/>
  <c r="M29" i="3"/>
  <c r="A29" i="3" s="1"/>
  <c r="F37" i="14" l="1"/>
  <c r="A37" i="14" s="1"/>
  <c r="F38" i="14" s="1"/>
  <c r="A38" i="14" s="1"/>
  <c r="F39" i="14" s="1"/>
  <c r="A39" i="14" s="1"/>
  <c r="N31" i="3"/>
  <c r="M30" i="3"/>
  <c r="A30" i="3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G54" i="14"/>
  <c r="G55" i="14" s="1"/>
  <c r="G56" i="14" s="1"/>
  <c r="N39" i="3"/>
  <c r="M38" i="3"/>
  <c r="A38" i="3" s="1"/>
  <c r="F54" i="14" l="1"/>
  <c r="A54" i="14" s="1"/>
  <c r="F55" i="14" s="1"/>
  <c r="A55" i="14" s="1"/>
  <c r="F56" i="14" s="1"/>
  <c r="A56" i="14" s="1"/>
  <c r="N40" i="3"/>
  <c r="M39" i="3"/>
  <c r="A39" i="3" s="1"/>
  <c r="G57" i="14"/>
  <c r="G58" i="14" s="1"/>
  <c r="F57" i="14" l="1"/>
  <c r="A57" i="14" s="1"/>
  <c r="F58" i="14" s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<sst xmlns="http://schemas.openxmlformats.org/spreadsheetml/2006/main" count="2528" uniqueCount="238">
  <si>
    <t>Game Week</t>
  </si>
  <si>
    <t>Date</t>
  </si>
  <si>
    <t>Names</t>
  </si>
  <si>
    <t>Games Pld</t>
  </si>
  <si>
    <t>SPORTSMANS</t>
  </si>
  <si>
    <t>CRICKET CLUB</t>
  </si>
  <si>
    <t>CROWN</t>
  </si>
  <si>
    <t>28/09/26</t>
  </si>
  <si>
    <t>HAREWOOD ARMS</t>
  </si>
  <si>
    <t>WORKMENS CLUB "A"</t>
  </si>
  <si>
    <t>MASONS ARMS</t>
  </si>
  <si>
    <t>19/10/26</t>
  </si>
  <si>
    <t>WORKMENS CLUB "B"</t>
  </si>
  <si>
    <t>16/11/26</t>
  </si>
  <si>
    <t>30/11/26</t>
  </si>
  <si>
    <t>BYE</t>
  </si>
  <si>
    <t>18/01/27</t>
  </si>
  <si>
    <t>25/01/27</t>
  </si>
  <si>
    <t>15/02/27</t>
  </si>
  <si>
    <t>RANK</t>
  </si>
  <si>
    <t>NAME</t>
  </si>
  <si>
    <t>GAMES PLAYED</t>
  </si>
  <si>
    <t>GAMES WON</t>
  </si>
  <si>
    <t>LEGS PLAYED</t>
  </si>
  <si>
    <t>LEGS WON</t>
  </si>
  <si>
    <t>POINTS SCORED</t>
  </si>
  <si>
    <t>DARTS THROWN</t>
  </si>
  <si>
    <t>AVERAGE DARTS PER GAME</t>
  </si>
  <si>
    <t>AVERAGE DARTS PER LEG</t>
  </si>
  <si>
    <t>AVERAGE POINTS PER LEG</t>
  </si>
  <si>
    <t>OVERALL POINTS AVERAGE</t>
  </si>
  <si>
    <t>MIKE WAYMAN</t>
  </si>
  <si>
    <t>HARLEY BAKER</t>
  </si>
  <si>
    <t>IAN WHITTAKER</t>
  </si>
  <si>
    <t>JOSH MOSLEY</t>
  </si>
  <si>
    <t>CRAIG MONK</t>
  </si>
  <si>
    <t>MAXWELL HEADLAM</t>
  </si>
  <si>
    <t>DARREN COLLIN</t>
  </si>
  <si>
    <t>IAN LOMER</t>
  </si>
  <si>
    <t>ANDY MONK</t>
  </si>
  <si>
    <t>STEVE BLEWITT</t>
  </si>
  <si>
    <t>MARK OUTRAM</t>
  </si>
  <si>
    <t>TOM CLARKSON</t>
  </si>
  <si>
    <t>LEVI CAPP</t>
  </si>
  <si>
    <t>AL SPENCE</t>
  </si>
  <si>
    <t>GARY OUTRAM</t>
  </si>
  <si>
    <t>CARL BICKERTON</t>
  </si>
  <si>
    <t>JORDAN HARKER</t>
  </si>
  <si>
    <t>DAVE ATKINSON</t>
  </si>
  <si>
    <t>DENNIS CLARKSON</t>
  </si>
  <si>
    <t>STEVE TRUMAN</t>
  </si>
  <si>
    <t>CALLUM WHITING</t>
  </si>
  <si>
    <t>JIM EASTON</t>
  </si>
  <si>
    <t>ANDREW JOHNSON</t>
  </si>
  <si>
    <t>NIGE OUTRAM</t>
  </si>
  <si>
    <t>TYLER WHITING</t>
  </si>
  <si>
    <t>THOMAS BAKER</t>
  </si>
  <si>
    <t>ALEX SINCLAIRE</t>
  </si>
  <si>
    <t>MATHEW CORNFORTH</t>
  </si>
  <si>
    <t>STEVE ROSE</t>
  </si>
  <si>
    <t>CHRIS NORTON</t>
  </si>
  <si>
    <t>JAMIE BATY</t>
  </si>
  <si>
    <t>GERRARD BICKERTON</t>
  </si>
  <si>
    <t>SEAN KENDREW</t>
  </si>
  <si>
    <t>NICK GAWTHORPE</t>
  </si>
  <si>
    <t>SAM CHRISTON</t>
  </si>
  <si>
    <t>GEORGE KAY</t>
  </si>
  <si>
    <t>MARTIN YOUNG</t>
  </si>
  <si>
    <t>JOHN BRENNAN</t>
  </si>
  <si>
    <t>GEORGE BRADLEY</t>
  </si>
  <si>
    <t>CHRIS WAYMAN</t>
  </si>
  <si>
    <t>BEN JACK</t>
  </si>
  <si>
    <t>STU ROBINSON</t>
  </si>
  <si>
    <t>JOE HUTCHINSON</t>
  </si>
  <si>
    <t>TOM TRETHELAY</t>
  </si>
  <si>
    <t>PHIL WAYMAN</t>
  </si>
  <si>
    <t>AIDEN LEAHY</t>
  </si>
  <si>
    <t>MICHAEL WRIGHT</t>
  </si>
  <si>
    <t>CALLUM JOHNSTONE</t>
  </si>
  <si>
    <t>CALLUM ELLMER</t>
  </si>
  <si>
    <t>CHRIS WIDDOWSON</t>
  </si>
  <si>
    <t>IAN POWELL</t>
  </si>
  <si>
    <t>PETE CAPP</t>
  </si>
  <si>
    <t>AL MARTIN</t>
  </si>
  <si>
    <t>GP</t>
  </si>
  <si>
    <t>GW</t>
  </si>
  <si>
    <t>LP</t>
  </si>
  <si>
    <t>LW</t>
  </si>
  <si>
    <t>TP</t>
  </si>
  <si>
    <t>TD</t>
  </si>
  <si>
    <t>AVG D/G</t>
  </si>
  <si>
    <t>AVG D/L</t>
  </si>
  <si>
    <t>AVG PPL</t>
  </si>
  <si>
    <t>AVERAGE</t>
  </si>
  <si>
    <t>OVER 10 GAMES?</t>
  </si>
  <si>
    <t>SINGLES GAMES PLAYED</t>
  </si>
  <si>
    <t>TOTAL 100+ SCORES</t>
  </si>
  <si>
    <t>TOTAL 180's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</si>
  <si>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</si>
  <si>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</si>
  <si>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</si>
  <si>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</si>
  <si>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</si>
  <si>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</si>
  <si>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</si>
  <si>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</si>
  <si>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</si>
  <si>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</si>
  <si>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</si>
  <si>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</si>
  <si>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</si>
  <si>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</si>
  <si>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</si>
  <si>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</si>
  <si>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</si>
  <si>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</si>
  <si>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</si>
  <si>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</si>
  <si>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</si>
  <si>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</si>
  <si>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Total Points</t>
  </si>
  <si>
    <t>Legs Played</t>
  </si>
  <si>
    <t>Legs Won</t>
  </si>
  <si>
    <t>Darts Thrown</t>
  </si>
  <si>
    <t>100 +</t>
  </si>
  <si>
    <t>180's</t>
  </si>
  <si>
    <t>Games Played</t>
  </si>
  <si>
    <t>Games Won</t>
  </si>
  <si>
    <t>Total Darts</t>
  </si>
  <si>
    <t>Overall AVG</t>
  </si>
  <si>
    <t>AVG Points Per Leg</t>
  </si>
  <si>
    <t>AVG Darts Per Game</t>
  </si>
  <si>
    <t>AVG Darts Per Leg</t>
  </si>
  <si>
    <t>T100+</t>
  </si>
  <si>
    <t>AVG 100+/G</t>
  </si>
  <si>
    <t>T180's</t>
  </si>
  <si>
    <t>Singles Won</t>
  </si>
  <si>
    <t>Pairs Games Won</t>
  </si>
  <si>
    <t>T180'S</t>
  </si>
  <si>
    <t>Points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</si>
  <si>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</si>
  <si>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</si>
  <si>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</si>
  <si>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</si>
  <si>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</si>
  <si>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</si>
  <si>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</si>
  <si>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</si>
  <si>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</si>
  <si>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</si>
  <si>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</si>
  <si>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</si>
  <si>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</si>
  <si>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</si>
  <si>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</si>
  <si>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</si>
  <si>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</si>
  <si>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Unused = 1</t>
  </si>
  <si>
    <t>Team 8 - Unused</t>
  </si>
  <si>
    <t>Team 9 - Unused</t>
  </si>
  <si>
    <t>Team 10 - Unused</t>
  </si>
  <si>
    <t>Team 11 - Unused</t>
  </si>
  <si>
    <t>Team 12 - Unused</t>
  </si>
  <si>
    <t>Played</t>
  </si>
  <si>
    <t>Total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</si>
  <si>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</si>
  <si>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</si>
  <si>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</si>
  <si>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</si>
  <si>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</si>
  <si>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</si>
  <si>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</si>
  <si>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</si>
  <si>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</si>
  <si>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</si>
  <si>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</si>
  <si>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Pld</t>
  </si>
  <si>
    <t>Pts</t>
  </si>
  <si>
    <t>Unused</t>
  </si>
  <si>
    <t>Total</t>
  </si>
  <si>
    <t>NORTHALLERTON CLUBS WINTER DARTS LEAGUE_x000D_
2026/2027</t>
  </si>
  <si>
    <t>DO NOT DELETE ANY OF THE BELOW DATA</t>
  </si>
  <si>
    <t>Results &amp; League Table</t>
  </si>
  <si>
    <t>-</t>
  </si>
  <si>
    <t>14/09/2026</t>
  </si>
  <si>
    <t>v</t>
  </si>
  <si>
    <t/>
  </si>
  <si>
    <t>Team</t>
  </si>
  <si>
    <t>WORKMENS CLUB"A"</t>
  </si>
  <si>
    <t>Singles Games 30 Darts &amp; Under:</t>
  </si>
  <si>
    <t>x 2</t>
  </si>
  <si>
    <t>Mike Wayman</t>
  </si>
  <si>
    <t>Least Darts Singles:</t>
  </si>
  <si>
    <t>Ian Whittaker</t>
  </si>
  <si>
    <t>Least Darts Pairs:</t>
  </si>
  <si>
    <t>Levi Capp &amp; Pete Capp</t>
  </si>
  <si>
    <t>Andy Monk &amp; Ian Whittaker</t>
  </si>
  <si>
    <t>Highest Checkout Singles:</t>
  </si>
  <si>
    <t>Highest Checkout Pairs:</t>
  </si>
  <si>
    <t>Craig Monk</t>
  </si>
  <si>
    <t>180's:</t>
  </si>
  <si>
    <t>100 x scores</t>
  </si>
  <si>
    <t>x 10</t>
  </si>
  <si>
    <t>Top Averages For Individuals</t>
  </si>
  <si>
    <t>Mike Wayman (72.09)</t>
  </si>
  <si>
    <t>Harley Baker (69.91)</t>
  </si>
  <si>
    <t>FOR ALL AVERAGES</t>
  </si>
  <si>
    <t>Ian Whittaker (63.28)</t>
  </si>
  <si>
    <t>CLICK ON PLAYERS AVERAGES</t>
  </si>
  <si>
    <t>Josh Mosley (62.12)</t>
  </si>
  <si>
    <t>BELOW</t>
  </si>
  <si>
    <t>Max Headlam (59.52)</t>
  </si>
  <si>
    <t>Daz Collin (59.43)</t>
  </si>
  <si>
    <t>Ian Lomer (58.94)</t>
  </si>
  <si>
    <t>Andy Monk (57.04)</t>
  </si>
  <si>
    <t>Steve Blewitt (56.64)</t>
  </si>
  <si>
    <t>????</t>
  </si>
  <si>
    <t>L. Capp &amp; P. Capp</t>
  </si>
  <si>
    <t>x 1</t>
  </si>
  <si>
    <t>Mike Wayman / Levi Capp</t>
  </si>
  <si>
    <t xml:space="preserve"> - </t>
  </si>
  <si>
    <t>bTot</t>
  </si>
  <si>
    <t>Jolly Minister</t>
  </si>
  <si>
    <t>The Crown</t>
  </si>
  <si>
    <t>Steve Blewitt, Nige Outram, Andy Monk &amp; Al Whelan - 1</t>
  </si>
  <si>
    <t>Steve Blewitt - 25 (Week 1)</t>
  </si>
  <si>
    <t>Tony Westby - 74 (Week 1)</t>
  </si>
  <si>
    <t>Craig Monk &amp; Ian Whittaker - 37 (Week 1)</t>
  </si>
  <si>
    <t>Ben Jack - 108 (Week 1)</t>
  </si>
  <si>
    <t>CRAIG MONK - 2</t>
  </si>
  <si>
    <t>LEVI CAPP - 1</t>
  </si>
  <si>
    <t>TJB 100+:</t>
  </si>
  <si>
    <t>IAN WHITTAKER - 10</t>
  </si>
  <si>
    <t>JOSH MOSLEY - 9</t>
  </si>
  <si>
    <t>Averages Leaders:</t>
  </si>
  <si>
    <t>MIKE WAYMAN - 72.09</t>
  </si>
  <si>
    <t>HARLEY BAKER - 69.91</t>
  </si>
  <si>
    <t>IAN WHITTAKER - 63.28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</si>
</sst>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2" fillId="0" borderId="0"/>
    <xf numFmtId="0" fontId="2" fillId="0" borderId="0"/>
    <xf numFmtId="0" fontId="1" fillId="0" borderId="0"/>
    <xf numFmtId="0" fontId="1" fillId="0" borderId="0"/>
  </cellStyleXfs>
  <cellXfs count="12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5" fillId="0" borderId="14" xfId="0" applyFont="1" applyBorder="1" applyProtection="1">
      <protection locked="0"/>
    </xf>
    <xf numFmtId="0" fontId="0" fillId="2" borderId="0" xfId="0" applyFill="1"/>
    <xf numFmtId="0" fontId="9" fillId="2" borderId="0" xfId="0" applyFont="1" applyFill="1"/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5" fontId="1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6" fillId="0" borderId="0" xfId="1" applyFont="1" applyAlignment="1">
      <alignment vertical="center"/>
    </xf>
    <xf numFmtId="0" fontId="15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Alignment="1">
      <alignment horizontal="center"/>
    </xf>
    <xf numFmtId="0" fontId="18" fillId="0" borderId="0" xfId="1" applyFont="1" applyAlignment="1">
      <alignment vertical="center"/>
    </xf>
    <xf numFmtId="2" fontId="18" fillId="0" borderId="0" xfId="1" applyNumberFormat="1" applyFont="1"/>
    <xf numFmtId="0" fontId="14" fillId="0" borderId="0" xfId="1" quotePrefix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21" fillId="0" borderId="15" xfId="1" applyFont="1" applyBorder="1" applyAlignment="1">
      <alignment vertical="center"/>
    </xf>
    <xf numFmtId="0" fontId="14" fillId="0" borderId="15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vertical="center" wrapText="1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left"/>
    </xf>
    <xf numFmtId="0" fontId="15" fillId="0" borderId="0" xfId="1" applyFont="1"/>
    <xf numFmtId="0" fontId="16" fillId="0" borderId="0" xfId="1" applyFont="1" applyAlignment="1">
      <alignment horizontal="center"/>
    </xf>
    <xf numFmtId="0" fontId="16" fillId="0" borderId="0" xfId="1" applyFont="1"/>
    <xf numFmtId="2" fontId="16" fillId="0" borderId="0" xfId="1" applyNumberFormat="1" applyFont="1" applyAlignment="1">
      <alignment horizontal="left"/>
    </xf>
    <xf numFmtId="0" fontId="13" fillId="0" borderId="0" xfId="0" applyFont="1" applyAlignment="1">
      <alignment horizontal="center"/>
    </xf>
    <xf numFmtId="0" fontId="18" fillId="0" borderId="17" xfId="1" applyFont="1" applyBorder="1" applyAlignment="1">
      <alignment vertical="center"/>
    </xf>
    <xf numFmtId="0" fontId="18" fillId="0" borderId="18" xfId="1" applyFont="1" applyBorder="1"/>
    <xf numFmtId="0" fontId="16" fillId="0" borderId="18" xfId="1" applyFont="1" applyBorder="1"/>
    <xf numFmtId="0" fontId="16" fillId="0" borderId="18" xfId="1" quotePrefix="1" applyFont="1" applyBorder="1" applyAlignment="1">
      <alignment horizontal="center" vertical="center"/>
    </xf>
    <xf numFmtId="2" fontId="16" fillId="0" borderId="19" xfId="1" applyNumberFormat="1" applyFont="1" applyBorder="1"/>
    <xf numFmtId="0" fontId="18" fillId="0" borderId="20" xfId="1" applyFont="1" applyBorder="1" applyAlignment="1">
      <alignment vertical="center"/>
    </xf>
    <xf numFmtId="0" fontId="16" fillId="0" borderId="0" xfId="1" quotePrefix="1" applyFont="1" applyAlignment="1">
      <alignment horizontal="center" vertical="center"/>
    </xf>
    <xf numFmtId="2" fontId="16" fillId="0" borderId="21" xfId="1" applyNumberFormat="1" applyFont="1" applyBorder="1"/>
    <xf numFmtId="0" fontId="18" fillId="0" borderId="20" xfId="1" applyFont="1" applyBorder="1"/>
    <xf numFmtId="0" fontId="16" fillId="0" borderId="21" xfId="1" applyFont="1" applyBorder="1"/>
    <xf numFmtId="0" fontId="15" fillId="0" borderId="20" xfId="1" applyFont="1" applyBorder="1" applyAlignment="1">
      <alignment horizontal="right"/>
    </xf>
    <xf numFmtId="0" fontId="16" fillId="0" borderId="0" xfId="1" applyFont="1" applyAlignment="1">
      <alignment horizontal="center" vertical="center"/>
    </xf>
    <xf numFmtId="0" fontId="16" fillId="0" borderId="20" xfId="1" applyFont="1" applyBorder="1" applyAlignment="1">
      <alignment horizontal="center"/>
    </xf>
    <xf numFmtId="0" fontId="18" fillId="0" borderId="21" xfId="1" applyFont="1" applyBorder="1"/>
    <xf numFmtId="1" fontId="16" fillId="0" borderId="21" xfId="1" applyNumberFormat="1" applyFont="1" applyBorder="1"/>
    <xf numFmtId="0" fontId="18" fillId="0" borderId="22" xfId="1" applyFont="1" applyBorder="1"/>
    <xf numFmtId="0" fontId="18" fillId="0" borderId="23" xfId="1" applyFont="1" applyBorder="1"/>
    <xf numFmtId="0" fontId="16" fillId="0" borderId="23" xfId="1" applyFont="1" applyBorder="1"/>
    <xf numFmtId="0" fontId="18" fillId="0" borderId="24" xfId="1" applyFont="1" applyBorder="1"/>
    <xf numFmtId="0" fontId="23" fillId="2" borderId="0" xfId="0" applyFont="1" applyFill="1"/>
    <xf numFmtId="0" fontId="24" fillId="2" borderId="0" xfId="0" applyFont="1" applyFill="1"/>
    <xf numFmtId="16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0" fontId="20" fillId="0" borderId="0" xfId="1" applyFont="1" applyAlignment="1">
      <alignment horizontal="center" vertical="center"/>
    </xf>
    <xf numFmtId="0" fontId="26" fillId="0" borderId="0" xfId="5" applyFont="1" applyAlignment="1">
      <alignment vertical="center"/>
    </xf>
    <xf numFmtId="0" fontId="18" fillId="0" borderId="0" xfId="4" applyFont="1" applyAlignment="1">
      <alignment vertical="center"/>
    </xf>
    <xf numFmtId="0" fontId="14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5" fillId="0" borderId="0" xfId="5" applyFont="1" applyAlignment="1">
      <alignment vertical="center"/>
    </xf>
    <xf numFmtId="0" fontId="16" fillId="0" borderId="0" xfId="4" applyFont="1" applyAlignment="1">
      <alignment horizontal="left"/>
    </xf>
    <xf numFmtId="0" fontId="16" fillId="0" borderId="0" xfId="4" applyFont="1" applyAlignment="1">
      <alignment vertical="center"/>
    </xf>
    <xf numFmtId="0" fontId="16" fillId="0" borderId="0" xfId="4" applyFont="1" applyAlignment="1">
      <alignment horizontal="center"/>
    </xf>
    <xf numFmtId="0" fontId="26" fillId="0" borderId="0" xfId="5" applyFont="1"/>
    <xf numFmtId="0" fontId="14" fillId="0" borderId="0" xfId="4" applyFont="1" applyAlignment="1">
      <alignment horizontal="left"/>
    </xf>
    <xf numFmtId="0" fontId="27" fillId="0" borderId="0" xfId="5" applyFont="1"/>
    <xf numFmtId="2" fontId="16" fillId="0" borderId="0" xfId="4" applyNumberFormat="1" applyFont="1" applyAlignment="1">
      <alignment horizontal="left"/>
    </xf>
    <xf numFmtId="0" fontId="16" fillId="0" borderId="0" xfId="4" applyFont="1"/>
    <xf numFmtId="0" fontId="18" fillId="0" borderId="0" xfId="4" applyFont="1"/>
    <xf numFmtId="0" fontId="12" fillId="0" borderId="0" xfId="2"/>
    <xf numFmtId="0" fontId="14" fillId="0" borderId="0" xfId="1" applyFont="1" applyAlignment="1">
      <alignment horizontal="center" wrapText="1"/>
    </xf>
    <xf numFmtId="0" fontId="18" fillId="0" borderId="0" xfId="1" applyFont="1" applyAlignment="1">
      <alignment horizontal="center" wrapText="1"/>
    </xf>
    <xf numFmtId="0" fontId="20" fillId="0" borderId="0" xfId="1" applyFont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20" fillId="0" borderId="16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 wrapText="1"/>
    </xf>
    <xf numFmtId="0" fontId="18" fillId="0" borderId="23" xfId="1" applyFont="1" applyBorder="1" applyAlignment="1">
      <alignment horizontal="center"/>
    </xf>
    <xf numFmtId="0" fontId="17" fillId="0" borderId="0" xfId="1" applyFont="1" applyAlignment="1">
      <alignment horizontal="center" vertical="center"/>
    </xf>
    <xf numFmtId="0" fontId="14" fillId="0" borderId="0" xfId="1" applyFont="1" applyAlignment="1">
      <alignment horizontal="right" vertical="center"/>
    </xf>
    <xf numFmtId="15" fontId="14" fillId="0" borderId="0" xfId="1" applyNumberFormat="1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</cellXfs>
  <cellStyles count="6">
    <cellStyle name="Normal" xfId="0" builtinId="0"/>
    <cellStyle name="Normal 2" xfId="1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0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0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Y62"/>
  <sheetViews>
    <sheetView workbookViewId="0">
      <selection activeCell="E9" sqref="E9:E20"/>
    </sheetView>
  </sheetViews>
  <sheetFormatPr defaultRowHeight="12.75"/>
  <sheetData>
    <row r="1" spans="1: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</row>
    <row r="2" spans="1: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spans="1: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</row>
    <row r="4" spans="1: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5">
      <c r="A5" s="35"/>
      <c r="B5" s="36"/>
      <c r="C5" s="35"/>
      <c r="D5" s="36"/>
      <c r="E5" s="36"/>
      <c r="F5" s="36"/>
      <c r="G5" s="36"/>
      <c r="H5" s="36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</row>
    <row r="6" spans="1:25">
      <c r="A6" s="35"/>
      <c r="B6" s="35"/>
      <c r="C6" s="35"/>
      <c r="D6" s="36"/>
      <c r="E6" s="36"/>
      <c r="F6" s="36"/>
      <c r="G6" s="36"/>
      <c r="H6" s="36"/>
      <c r="I6" s="36"/>
      <c r="J6" s="8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>
      <c r="A7" s="35"/>
      <c r="B7" s="35"/>
      <c r="C7" s="35"/>
      <c r="D7" s="36"/>
      <c r="E7" s="36"/>
      <c r="F7" s="36"/>
      <c r="G7" s="36"/>
      <c r="H7" s="36"/>
      <c r="I7" s="36"/>
      <c r="J7" s="8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1:25">
      <c r="A8" s="35"/>
      <c r="B8" s="38" t="s">
        <v>0</v>
      </c>
      <c r="C8" s="38" t="s">
        <v>1</v>
      </c>
      <c r="D8" s="36"/>
      <c r="E8" s="36"/>
      <c r="F8" s="36" t="str">
        <f>IF(SUM(G$9:G$20)&gt;0,"ENABLED","")</f>
        <v>ENABLED</v>
      </c>
      <c r="G8" s="84" t="s">
        <v>2</v>
      </c>
      <c r="H8" s="84" t="s">
        <v>3</v>
      </c>
      <c r="I8" s="36"/>
      <c r="J8" s="8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>
      <c r="A9" s="35"/>
      <c r="B9" s="38" t="str">
        <f>IF(C9="","N","Week 1")</f>
        <v>Week 1</v>
      </c>
      <c r="C9" s="39">
        <v>46212</v>
      </c>
      <c r="D9" s="38" t="s">
        <v>4</v>
      </c>
      <c r="E9" s="38" t="s">
        <v>5</v>
      </c>
      <c r="F9" s="36" t="str">
        <f>IF(SUM(H$9:H$20)&gt;0,"ENABLED","")</f>
        <v>ENABLED</v>
      </c>
      <c r="G9" s="36">
        <v>1</v>
      </c>
      <c r="H9" s="36">
        <v>1</v>
      </c>
      <c r="I9" s="36"/>
      <c r="J9" s="8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>
      <c r="A10" s="35"/>
      <c r="B10" s="38" t="str">
        <f>IF(C10="","N","Week 2")</f>
        <v>Week 2</v>
      </c>
      <c r="C10" s="39">
        <v>46601</v>
      </c>
      <c r="D10" s="38" t="s">
        <v>6</v>
      </c>
      <c r="E10" s="38" t="s">
        <v>6</v>
      </c>
      <c r="F10" s="36" t="str">
        <f>IF(ISBLANK(D$9:D$20),"","ENABLED")</f>
        <v>ENABLED</v>
      </c>
      <c r="G10" s="36">
        <v>1</v>
      </c>
      <c r="H10" s="36">
        <v>1</v>
      </c>
      <c r="I10" s="36"/>
      <c r="J10" s="8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>
      <c r="A11" s="35"/>
      <c r="B11" s="38" t="str">
        <f>IF(C11="","N","Week 3")</f>
        <v>Week 3</v>
      </c>
      <c r="C11" s="39" t="s">
        <v>7</v>
      </c>
      <c r="D11" s="38" t="s">
        <v>8</v>
      </c>
      <c r="E11" s="38" t="s">
        <v>8</v>
      </c>
      <c r="F11" s="36"/>
      <c r="G11" s="36">
        <v>1</v>
      </c>
      <c r="H11" s="36">
        <v>1</v>
      </c>
      <c r="I11" s="36"/>
      <c r="J11" s="8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>
      <c r="A12" s="35"/>
      <c r="B12" s="38" t="str">
        <f>IF(C12="","N","Week 4")</f>
        <v>Week 4</v>
      </c>
      <c r="C12" s="39">
        <v>46366</v>
      </c>
      <c r="D12" s="38" t="s">
        <v>9</v>
      </c>
      <c r="E12" s="38" t="s">
        <v>10</v>
      </c>
      <c r="F12" s="36"/>
      <c r="G12" s="36">
        <v>1</v>
      </c>
      <c r="H12" s="36">
        <v>1</v>
      </c>
      <c r="I12" s="36"/>
      <c r="J12" s="8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>
      <c r="A13" s="35"/>
      <c r="B13" s="38" t="str">
        <f>IF(C13="","N","Week 5")</f>
        <v>Week 5</v>
      </c>
      <c r="C13" s="39" t="s">
        <v>11</v>
      </c>
      <c r="D13" s="38" t="s">
        <v>12</v>
      </c>
      <c r="E13" s="38" t="s">
        <v>4</v>
      </c>
      <c r="F13" s="36"/>
      <c r="G13" s="36">
        <v>1</v>
      </c>
      <c r="H13" s="36">
        <v>1</v>
      </c>
      <c r="I13" s="36"/>
      <c r="J13" s="8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>
      <c r="A14" s="35"/>
      <c r="B14" s="38" t="str">
        <f>IF(C14="","N","Week 6")</f>
        <v>Week 6</v>
      </c>
      <c r="C14" s="39">
        <v>46064</v>
      </c>
      <c r="D14" s="38" t="s">
        <v>10</v>
      </c>
      <c r="E14" s="38" t="s">
        <v>9</v>
      </c>
      <c r="F14" s="36"/>
      <c r="G14" s="36">
        <v>1</v>
      </c>
      <c r="H14" s="36">
        <v>1</v>
      </c>
      <c r="I14" s="36"/>
      <c r="J14" s="8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>
      <c r="A15" s="35"/>
      <c r="B15" s="38" t="str">
        <f>IF(C15="","N","Week 7")</f>
        <v>Week 7</v>
      </c>
      <c r="C15" s="39" t="s">
        <v>13</v>
      </c>
      <c r="D15" s="38" t="s">
        <v>5</v>
      </c>
      <c r="E15" s="38" t="s">
        <v>12</v>
      </c>
      <c r="F15" s="36"/>
      <c r="G15" s="36">
        <v>1</v>
      </c>
      <c r="H15" s="36">
        <v>1</v>
      </c>
      <c r="I15" s="36"/>
      <c r="J15" s="8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>
      <c r="A16" s="35"/>
      <c r="B16" s="38" t="str">
        <f>IF(C16="","N","Week 8")</f>
        <v>Week 8</v>
      </c>
      <c r="C16" s="39" t="s">
        <v>14</v>
      </c>
      <c r="D16" s="38"/>
      <c r="E16" s="38" t="s">
        <v>15</v>
      </c>
      <c r="F16" s="36"/>
      <c r="G16" s="36"/>
      <c r="H16" s="36"/>
      <c r="I16" s="36"/>
      <c r="J16" s="8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>
      <c r="A17" s="35"/>
      <c r="B17" s="38" t="str">
        <f>IF(C17="","N","Week 9")</f>
        <v>Week 9</v>
      </c>
      <c r="C17" s="39">
        <v>46478</v>
      </c>
      <c r="D17" s="38"/>
      <c r="E17" s="38" t="s">
        <v>15</v>
      </c>
      <c r="F17" s="36"/>
      <c r="G17" s="36"/>
      <c r="H17" s="36"/>
      <c r="I17" s="36"/>
      <c r="J17" s="8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>
      <c r="A18" s="35"/>
      <c r="B18" s="38" t="str">
        <f>IF(C18="","N","Week 10")</f>
        <v>Week 10</v>
      </c>
      <c r="C18" s="39" t="s">
        <v>16</v>
      </c>
      <c r="D18" s="38"/>
      <c r="E18" s="38" t="s">
        <v>15</v>
      </c>
      <c r="F18" s="36"/>
      <c r="G18" s="36"/>
      <c r="H18" s="36"/>
      <c r="I18" s="36"/>
      <c r="J18" s="8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1:25">
      <c r="A19" s="35"/>
      <c r="B19" s="38" t="str">
        <f>IF(C19="","N","Week 11")</f>
        <v>Week 11</v>
      </c>
      <c r="C19" s="39" t="s">
        <v>17</v>
      </c>
      <c r="D19" s="38"/>
      <c r="E19" s="38" t="s">
        <v>15</v>
      </c>
      <c r="F19" s="36"/>
      <c r="G19" s="36"/>
      <c r="H19" s="36"/>
      <c r="I19" s="36"/>
      <c r="J19" s="8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>
      <c r="A20" s="35"/>
      <c r="B20" s="38" t="str">
        <f>IF(C20="","N","Week 12")</f>
        <v>Week 12</v>
      </c>
      <c r="C20" s="39">
        <v>41995</v>
      </c>
      <c r="D20" s="38"/>
      <c r="E20" s="38" t="s">
        <v>15</v>
      </c>
      <c r="F20" s="36"/>
      <c r="G20" s="36"/>
      <c r="H20" s="36"/>
      <c r="I20" s="36"/>
      <c r="J20" s="8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>
      <c r="A21" s="35"/>
      <c r="B21" s="38" t="str">
        <f>IF(C21="","N","Week 13")</f>
        <v>Week 13</v>
      </c>
      <c r="C21" s="39" t="s">
        <v>18</v>
      </c>
      <c r="D21" s="36"/>
      <c r="E21" s="36"/>
      <c r="F21" s="36"/>
      <c r="G21" s="36"/>
      <c r="H21" s="36"/>
      <c r="I21" s="36"/>
      <c r="J21" s="8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1:25">
      <c r="A22" s="35"/>
      <c r="B22" s="38" t="str">
        <f>IF(C22="","N","Week 14")</f>
        <v>Week 14</v>
      </c>
      <c r="C22" s="39">
        <v>46390</v>
      </c>
      <c r="D22" s="36"/>
      <c r="E22" s="36"/>
      <c r="F22" s="36"/>
      <c r="G22" s="36"/>
      <c r="H22" s="36"/>
      <c r="I22" s="36"/>
      <c r="J22" s="8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1:25">
      <c r="A23" s="35"/>
      <c r="B23" s="38" t="str">
        <f>IF(C23="","N","Week 15")</f>
        <v>N</v>
      </c>
      <c r="C23" s="39"/>
      <c r="D23" s="36"/>
      <c r="E23" s="36"/>
      <c r="F23" s="36"/>
      <c r="G23" s="36"/>
      <c r="H23" s="36"/>
      <c r="I23" s="36"/>
      <c r="J23" s="8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1:25">
      <c r="A24" s="35"/>
      <c r="B24" s="38" t="str">
        <f>IF(C24="","N","Week 16")</f>
        <v>N</v>
      </c>
      <c r="C24" s="39"/>
      <c r="D24" s="36"/>
      <c r="E24" s="36"/>
      <c r="F24" s="36"/>
      <c r="G24" s="36"/>
      <c r="H24" s="36"/>
      <c r="I24" s="36"/>
      <c r="J24" s="8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>
      <c r="A25" s="35"/>
      <c r="B25" s="38" t="str">
        <f>IF(C25="","N","Week 17")</f>
        <v>N</v>
      </c>
      <c r="C25" s="39"/>
      <c r="D25" s="36"/>
      <c r="E25" s="36"/>
      <c r="F25" s="36"/>
      <c r="G25" s="36"/>
      <c r="H25" s="36"/>
      <c r="I25" s="36"/>
      <c r="J25" s="8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>
      <c r="A26" s="35"/>
      <c r="B26" s="38" t="str">
        <f>IF(C26="","N","Week 18")</f>
        <v>N</v>
      </c>
      <c r="C26" s="39"/>
      <c r="D26" s="36"/>
      <c r="E26" s="36"/>
      <c r="F26" s="36"/>
      <c r="G26" s="36"/>
      <c r="H26" s="36"/>
      <c r="I26" s="36"/>
      <c r="J26" s="8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>
      <c r="A27" s="35"/>
      <c r="B27" s="38" t="str">
        <f>IF(C27="","N","Week 19")</f>
        <v>N</v>
      </c>
      <c r="C27" s="39"/>
      <c r="D27" s="36"/>
      <c r="E27" s="36"/>
      <c r="F27" s="36"/>
      <c r="G27" s="36"/>
      <c r="H27" s="36"/>
      <c r="I27" s="36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5">
      <c r="A28" s="35"/>
      <c r="B28" s="38" t="str">
        <f>IF(C28="","N","Week 20")</f>
        <v>N</v>
      </c>
      <c r="C28" s="39"/>
      <c r="D28" s="36"/>
      <c r="E28" s="36"/>
      <c r="F28" s="36"/>
      <c r="G28" s="36"/>
      <c r="H28" s="36"/>
      <c r="I28" s="36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5">
      <c r="A29" s="35"/>
      <c r="B29" s="38" t="str">
        <f>IF(C29="","N","Week 21")</f>
        <v>N</v>
      </c>
      <c r="C29" s="39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1:25">
      <c r="A30" s="35"/>
      <c r="B30" s="38" t="str">
        <f>IF(C30="","N","Week 22")</f>
        <v>N</v>
      </c>
      <c r="C30" s="39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1:25">
      <c r="A31" s="35"/>
      <c r="B31" s="37"/>
      <c r="C31" s="37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1:25">
      <c r="A32" s="35"/>
      <c r="B32" s="37"/>
      <c r="C32" s="37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1:25">
      <c r="A33" s="35"/>
      <c r="B33" s="37"/>
      <c r="C33" s="37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1:25">
      <c r="A34" s="35"/>
      <c r="B34" s="37"/>
      <c r="C34" s="37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1:25">
      <c r="A35" s="35"/>
      <c r="B35" s="37"/>
      <c r="C35" s="37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1:25">
      <c r="A36" s="35"/>
      <c r="B36" s="37"/>
      <c r="C36" s="37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5">
      <c r="A37" s="35"/>
      <c r="B37" s="37"/>
      <c r="C37" s="37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1:25">
      <c r="A38" s="35"/>
      <c r="B38" s="37"/>
      <c r="C38" s="37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>
      <c r="A39" s="35"/>
      <c r="B39" s="37"/>
      <c r="C39" s="37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5">
      <c r="A40" s="35"/>
      <c r="B40" s="37"/>
      <c r="C40" s="37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1: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</row>
    <row r="42" spans="1: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</row>
    <row r="43" spans="1: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</row>
    <row r="44" spans="1: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</row>
    <row r="45" spans="1: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</row>
    <row r="46" spans="1: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</row>
    <row r="47" spans="1: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</row>
    <row r="48" spans="1: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1: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</row>
    <row r="50" spans="1: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</row>
    <row r="51" spans="1: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</row>
    <row r="52" spans="1: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</row>
    <row r="53" spans="1: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</row>
    <row r="54" spans="1: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</row>
    <row r="55" spans="1: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</row>
    <row r="56" spans="1: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</row>
    <row r="57" spans="1: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</row>
    <row r="58" spans="1: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</row>
    <row r="59" spans="1: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</row>
    <row r="60" spans="1: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</row>
    <row r="61" spans="1: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</row>
    <row r="62" spans="1: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</row>
  </sheetData>
  <sheetProtection sheet="1" objects="1" scenarios="1" selectLockedCells="1"/>
  <sortState xmlns:xlrd2="http://schemas.microsoft.com/office/spreadsheetml/2017/richdata2"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191"/>
  <sheetViews>
    <sheetView showGridLines="0" zoomScaleNormal="100" workbookViewId="0">
      <selection activeCell="K3" sqref="K3"/>
    </sheetView>
  </sheetViews>
  <sheetFormatPr defaultRowHeight="11.25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>
      <c r="A1" s="21" t="s">
        <v>19</v>
      </c>
      <c r="B1" s="21" t="s">
        <v>20</v>
      </c>
      <c r="C1" s="22" t="s">
        <v>21</v>
      </c>
      <c r="D1" s="22" t="s">
        <v>22</v>
      </c>
      <c r="E1" s="22" t="s">
        <v>23</v>
      </c>
      <c r="F1" s="22" t="s">
        <v>24</v>
      </c>
      <c r="G1" s="22" t="s">
        <v>25</v>
      </c>
      <c r="H1" s="22" t="s">
        <v>26</v>
      </c>
      <c r="I1" s="22" t="s">
        <v>27</v>
      </c>
      <c r="J1" s="22" t="s">
        <v>28</v>
      </c>
      <c r="K1" s="22" t="s">
        <v>29</v>
      </c>
      <c r="L1" s="91" t="s">
        <v>30</v>
      </c>
    </row>
    <row r="2" spans="1:14">
      <c r="A2" s="17">
        <v>1</v>
      </c>
      <c r="B2" s="18" t="s">
        <v>31</v>
      </c>
      <c r="C2" s="18">
        <v>2</v>
      </c>
      <c r="D2" s="18">
        <v>2</v>
      </c>
      <c r="E2" s="18">
        <v>5</v>
      </c>
      <c r="F2" s="18">
        <v>4</v>
      </c>
      <c r="G2" s="18">
        <v>2499</v>
      </c>
      <c r="H2" s="18">
        <v>104</v>
      </c>
      <c r="I2" s="20">
        <v>52</v>
      </c>
      <c r="J2" s="20">
        <v>20.8</v>
      </c>
      <c r="K2" s="19">
        <v>499.8</v>
      </c>
      <c r="L2" s="19">
        <v>72.086538461538453</v>
      </c>
      <c r="M2" s="1">
        <v>1</v>
      </c>
      <c r="N2" s="1">
        <v>1</v>
      </c>
    </row>
    <row r="3" spans="1:14">
      <c r="A3" s="17">
        <f>IF(B3="","",M3)</f>
        <v>2</v>
      </c>
      <c r="B3" s="18" t="s">
        <v>32</v>
      </c>
      <c r="C3" s="18">
        <v>1</v>
      </c>
      <c r="D3" s="18">
        <v>1</v>
      </c>
      <c r="E3" s="18">
        <v>2</v>
      </c>
      <c r="F3" s="18">
        <v>2</v>
      </c>
      <c r="G3" s="18">
        <v>1002</v>
      </c>
      <c r="H3" s="18">
        <v>43</v>
      </c>
      <c r="I3" s="20">
        <v>43</v>
      </c>
      <c r="J3" s="20">
        <v>21.5</v>
      </c>
      <c r="K3" s="19">
        <v>501</v>
      </c>
      <c r="L3" s="19">
        <v>69.906976744186039</v>
      </c>
      <c r="M3" s="1">
        <f>IF(L3=L2,A2,N3)</f>
        <v>2</v>
      </c>
      <c r="N3" s="1">
        <f>SUM(N2+1)</f>
        <v>2</v>
      </c>
    </row>
    <row r="4" spans="1:14">
      <c r="A4" s="17">
        <f t="shared" ref="A4:A67" si="0">IF(B4="","",M4)</f>
        <v>3</v>
      </c>
      <c r="B4" s="18" t="s">
        <v>33</v>
      </c>
      <c r="C4" s="18">
        <v>2</v>
      </c>
      <c r="D4" s="18">
        <v>2</v>
      </c>
      <c r="E4" s="18">
        <v>4</v>
      </c>
      <c r="F4" s="18">
        <v>4</v>
      </c>
      <c r="G4" s="18">
        <v>2004</v>
      </c>
      <c r="H4" s="18">
        <v>95</v>
      </c>
      <c r="I4" s="20">
        <v>47.5</v>
      </c>
      <c r="J4" s="20">
        <v>23.75</v>
      </c>
      <c r="K4" s="19">
        <v>501</v>
      </c>
      <c r="L4" s="19">
        <v>63.284210526315789</v>
      </c>
      <c r="M4" s="1">
        <f t="shared" ref="M4:M67" si="1">IF(L4=L3,A3,N4)</f>
        <v>3</v>
      </c>
      <c r="N4" s="1">
        <f t="shared" ref="N4:N67" si="2">SUM(N3+1)</f>
        <v>3</v>
      </c>
    </row>
    <row r="5" spans="1:14">
      <c r="A5" s="17">
        <f t="shared" si="0"/>
        <v>4</v>
      </c>
      <c r="B5" s="18" t="s">
        <v>34</v>
      </c>
      <c r="C5" s="18">
        <v>2</v>
      </c>
      <c r="D5" s="18">
        <v>1</v>
      </c>
      <c r="E5" s="18">
        <v>5</v>
      </c>
      <c r="F5" s="18">
        <v>2</v>
      </c>
      <c r="G5" s="18">
        <v>2464</v>
      </c>
      <c r="H5" s="18">
        <v>119</v>
      </c>
      <c r="I5" s="20">
        <v>59.5</v>
      </c>
      <c r="J5" s="20">
        <v>23.8</v>
      </c>
      <c r="K5" s="19">
        <v>492.8</v>
      </c>
      <c r="L5" s="19">
        <v>62.117647058823536</v>
      </c>
      <c r="M5" s="1">
        <f t="shared" si="1"/>
        <v>4</v>
      </c>
      <c r="N5" s="1">
        <f t="shared" si="2"/>
        <v>4</v>
      </c>
    </row>
    <row r="6" spans="1:14">
      <c r="A6" s="17">
        <f t="shared" si="0"/>
        <v>5</v>
      </c>
      <c r="B6" s="18" t="s">
        <v>35</v>
      </c>
      <c r="C6" s="18">
        <v>2</v>
      </c>
      <c r="D6" s="18">
        <v>2</v>
      </c>
      <c r="E6" s="18">
        <v>5</v>
      </c>
      <c r="F6" s="18">
        <v>4</v>
      </c>
      <c r="G6" s="18">
        <v>2485</v>
      </c>
      <c r="H6" s="18">
        <v>121</v>
      </c>
      <c r="I6" s="20">
        <v>60.5</v>
      </c>
      <c r="J6" s="20">
        <v>24.2</v>
      </c>
      <c r="K6" s="19">
        <v>497</v>
      </c>
      <c r="L6" s="19">
        <v>61.611570247933884</v>
      </c>
      <c r="M6" s="1">
        <f t="shared" si="1"/>
        <v>5</v>
      </c>
      <c r="N6" s="1">
        <f t="shared" si="2"/>
        <v>5</v>
      </c>
    </row>
    <row r="7" spans="1:14">
      <c r="A7" s="17">
        <f t="shared" si="0"/>
        <v>6</v>
      </c>
      <c r="B7" s="18" t="s">
        <v>36</v>
      </c>
      <c r="C7" s="18">
        <v>2</v>
      </c>
      <c r="D7" s="18">
        <v>2</v>
      </c>
      <c r="E7" s="18">
        <v>4</v>
      </c>
      <c r="F7" s="18">
        <v>4</v>
      </c>
      <c r="G7" s="18">
        <v>2004</v>
      </c>
      <c r="H7" s="18">
        <v>101</v>
      </c>
      <c r="I7" s="20">
        <v>50.5</v>
      </c>
      <c r="J7" s="20">
        <v>25.25</v>
      </c>
      <c r="K7" s="19">
        <v>501</v>
      </c>
      <c r="L7" s="19">
        <v>59.524752475247524</v>
      </c>
      <c r="M7" s="1">
        <f t="shared" si="1"/>
        <v>6</v>
      </c>
      <c r="N7" s="1">
        <f t="shared" si="2"/>
        <v>6</v>
      </c>
    </row>
    <row r="8" spans="1:14">
      <c r="A8" s="17">
        <f t="shared" si="0"/>
        <v>7</v>
      </c>
      <c r="B8" s="18" t="s">
        <v>37</v>
      </c>
      <c r="C8" s="18">
        <v>2</v>
      </c>
      <c r="D8" s="18">
        <v>1</v>
      </c>
      <c r="E8" s="18">
        <v>5</v>
      </c>
      <c r="F8" s="18">
        <v>2</v>
      </c>
      <c r="G8" s="18">
        <v>2278</v>
      </c>
      <c r="H8" s="18">
        <v>115</v>
      </c>
      <c r="I8" s="20">
        <v>57.5</v>
      </c>
      <c r="J8" s="20">
        <v>23</v>
      </c>
      <c r="K8" s="19">
        <v>455.6</v>
      </c>
      <c r="L8" s="19">
        <v>59.426086956521743</v>
      </c>
      <c r="M8" s="1">
        <f t="shared" si="1"/>
        <v>7</v>
      </c>
      <c r="N8" s="1">
        <f t="shared" si="2"/>
        <v>7</v>
      </c>
    </row>
    <row r="9" spans="1:14">
      <c r="A9" s="17">
        <f t="shared" si="0"/>
        <v>8</v>
      </c>
      <c r="B9" s="18" t="s">
        <v>38</v>
      </c>
      <c r="C9" s="18">
        <v>1</v>
      </c>
      <c r="D9" s="18">
        <v>1</v>
      </c>
      <c r="E9" s="18">
        <v>2</v>
      </c>
      <c r="F9" s="18">
        <v>2</v>
      </c>
      <c r="G9" s="18">
        <v>1002</v>
      </c>
      <c r="H9" s="18">
        <v>51</v>
      </c>
      <c r="I9" s="20">
        <v>51</v>
      </c>
      <c r="J9" s="20">
        <v>25.5</v>
      </c>
      <c r="K9" s="19">
        <v>501</v>
      </c>
      <c r="L9" s="19">
        <v>58.941176470588239</v>
      </c>
      <c r="M9" s="1">
        <f t="shared" si="1"/>
        <v>8</v>
      </c>
      <c r="N9" s="1">
        <f t="shared" si="2"/>
        <v>8</v>
      </c>
    </row>
    <row r="10" spans="1:14">
      <c r="A10" s="17">
        <f t="shared" si="0"/>
        <v>9</v>
      </c>
      <c r="B10" s="18" t="s">
        <v>39</v>
      </c>
      <c r="C10" s="18">
        <v>2</v>
      </c>
      <c r="D10" s="18">
        <v>0</v>
      </c>
      <c r="E10" s="18">
        <v>6</v>
      </c>
      <c r="F10" s="18">
        <v>2</v>
      </c>
      <c r="G10" s="18">
        <v>2567</v>
      </c>
      <c r="H10" s="18">
        <v>135</v>
      </c>
      <c r="I10" s="20">
        <v>67.5</v>
      </c>
      <c r="J10" s="20">
        <v>22.5</v>
      </c>
      <c r="K10" s="19">
        <v>427.83333333333331</v>
      </c>
      <c r="L10" s="19">
        <v>57.044444444444451</v>
      </c>
      <c r="M10" s="1">
        <f t="shared" si="1"/>
        <v>9</v>
      </c>
      <c r="N10" s="1">
        <f t="shared" si="2"/>
        <v>9</v>
      </c>
    </row>
    <row r="11" spans="1:14">
      <c r="A11" s="17">
        <f t="shared" si="0"/>
        <v>10</v>
      </c>
      <c r="B11" s="18" t="s">
        <v>40</v>
      </c>
      <c r="C11" s="18">
        <v>1</v>
      </c>
      <c r="D11" s="18">
        <v>1</v>
      </c>
      <c r="E11" s="18">
        <v>3</v>
      </c>
      <c r="F11" s="18">
        <v>2</v>
      </c>
      <c r="G11" s="18">
        <v>1397</v>
      </c>
      <c r="H11" s="18">
        <v>74</v>
      </c>
      <c r="I11" s="20">
        <v>74</v>
      </c>
      <c r="J11" s="20">
        <v>24.666666666666668</v>
      </c>
      <c r="K11" s="19">
        <v>465.66666666666669</v>
      </c>
      <c r="L11" s="19">
        <v>56.635135135135137</v>
      </c>
      <c r="M11" s="1">
        <f t="shared" si="1"/>
        <v>10</v>
      </c>
      <c r="N11" s="1">
        <f t="shared" si="2"/>
        <v>10</v>
      </c>
    </row>
    <row r="12" spans="1:14">
      <c r="A12" s="17">
        <f t="shared" si="0"/>
        <v>11</v>
      </c>
      <c r="B12" s="18" t="s">
        <v>41</v>
      </c>
      <c r="C12" s="18">
        <v>2</v>
      </c>
      <c r="D12" s="18">
        <v>1</v>
      </c>
      <c r="E12" s="18">
        <v>4</v>
      </c>
      <c r="F12" s="18">
        <v>2</v>
      </c>
      <c r="G12" s="18">
        <v>1866</v>
      </c>
      <c r="H12" s="18">
        <v>100</v>
      </c>
      <c r="I12" s="20">
        <v>50</v>
      </c>
      <c r="J12" s="20">
        <v>25</v>
      </c>
      <c r="K12" s="19">
        <v>466.5</v>
      </c>
      <c r="L12" s="19">
        <v>55.980000000000004</v>
      </c>
      <c r="M12" s="1">
        <f t="shared" si="1"/>
        <v>11</v>
      </c>
      <c r="N12" s="1">
        <f t="shared" si="2"/>
        <v>11</v>
      </c>
    </row>
    <row r="13" spans="1:14">
      <c r="A13" s="17">
        <f t="shared" si="0"/>
        <v>12</v>
      </c>
      <c r="B13" s="18" t="s">
        <v>42</v>
      </c>
      <c r="C13" s="18">
        <v>2</v>
      </c>
      <c r="D13" s="18">
        <v>0</v>
      </c>
      <c r="E13" s="18">
        <v>6</v>
      </c>
      <c r="F13" s="18">
        <v>2</v>
      </c>
      <c r="G13" s="18">
        <v>2904</v>
      </c>
      <c r="H13" s="18">
        <v>156</v>
      </c>
      <c r="I13" s="20">
        <v>78</v>
      </c>
      <c r="J13" s="20">
        <v>26</v>
      </c>
      <c r="K13" s="19">
        <v>484</v>
      </c>
      <c r="L13" s="19">
        <v>55.846153846153854</v>
      </c>
      <c r="M13" s="1">
        <f t="shared" si="1"/>
        <v>12</v>
      </c>
      <c r="N13" s="1">
        <f t="shared" si="2"/>
        <v>12</v>
      </c>
    </row>
    <row r="14" spans="1:14">
      <c r="A14" s="17">
        <f t="shared" si="0"/>
        <v>13</v>
      </c>
      <c r="B14" s="18" t="s">
        <v>43</v>
      </c>
      <c r="C14" s="18">
        <v>2</v>
      </c>
      <c r="D14" s="18">
        <v>2</v>
      </c>
      <c r="E14" s="18">
        <v>5</v>
      </c>
      <c r="F14" s="18">
        <v>4</v>
      </c>
      <c r="G14" s="18">
        <v>2489</v>
      </c>
      <c r="H14" s="18">
        <v>135</v>
      </c>
      <c r="I14" s="20">
        <v>67.5</v>
      </c>
      <c r="J14" s="20">
        <v>27</v>
      </c>
      <c r="K14" s="19">
        <v>497.8</v>
      </c>
      <c r="L14" s="19">
        <v>55.31111111111111</v>
      </c>
      <c r="M14" s="1">
        <f t="shared" si="1"/>
        <v>13</v>
      </c>
      <c r="N14" s="1">
        <f t="shared" si="2"/>
        <v>13</v>
      </c>
    </row>
    <row r="15" spans="1:14">
      <c r="A15" s="17">
        <f t="shared" si="0"/>
        <v>14</v>
      </c>
      <c r="B15" s="18" t="s">
        <v>44</v>
      </c>
      <c r="C15" s="18">
        <v>1</v>
      </c>
      <c r="D15" s="18">
        <v>0</v>
      </c>
      <c r="E15" s="18">
        <v>2</v>
      </c>
      <c r="F15" s="18">
        <v>0</v>
      </c>
      <c r="G15" s="18">
        <v>938</v>
      </c>
      <c r="H15" s="18">
        <v>51</v>
      </c>
      <c r="I15" s="20">
        <v>51</v>
      </c>
      <c r="J15" s="20">
        <v>25.5</v>
      </c>
      <c r="K15" s="19">
        <v>469</v>
      </c>
      <c r="L15" s="19">
        <v>55.17647058823529</v>
      </c>
      <c r="M15" s="1">
        <f t="shared" si="1"/>
        <v>14</v>
      </c>
      <c r="N15" s="1">
        <f t="shared" si="2"/>
        <v>14</v>
      </c>
    </row>
    <row r="16" spans="1:14">
      <c r="A16" s="17">
        <f t="shared" si="0"/>
        <v>15</v>
      </c>
      <c r="B16" s="18" t="s">
        <v>45</v>
      </c>
      <c r="C16" s="18">
        <v>2</v>
      </c>
      <c r="D16" s="18">
        <v>2</v>
      </c>
      <c r="E16" s="18">
        <v>5</v>
      </c>
      <c r="F16" s="18">
        <v>4</v>
      </c>
      <c r="G16" s="18">
        <v>2473</v>
      </c>
      <c r="H16" s="18">
        <v>136</v>
      </c>
      <c r="I16" s="20">
        <v>68</v>
      </c>
      <c r="J16" s="20">
        <v>27.2</v>
      </c>
      <c r="K16" s="19">
        <v>494.6</v>
      </c>
      <c r="L16" s="19">
        <v>54.55147058823529</v>
      </c>
      <c r="M16" s="1">
        <f t="shared" si="1"/>
        <v>15</v>
      </c>
      <c r="N16" s="1">
        <f t="shared" si="2"/>
        <v>15</v>
      </c>
    </row>
    <row r="17" spans="1:14">
      <c r="A17" s="17">
        <f t="shared" si="0"/>
        <v>16</v>
      </c>
      <c r="B17" s="18" t="s">
        <v>46</v>
      </c>
      <c r="C17" s="18">
        <v>2</v>
      </c>
      <c r="D17" s="18">
        <v>1</v>
      </c>
      <c r="E17" s="18">
        <v>4</v>
      </c>
      <c r="F17" s="18">
        <v>2</v>
      </c>
      <c r="G17" s="18">
        <v>1783</v>
      </c>
      <c r="H17" s="18">
        <v>99</v>
      </c>
      <c r="I17" s="20">
        <v>49.5</v>
      </c>
      <c r="J17" s="20">
        <v>24.75</v>
      </c>
      <c r="K17" s="19">
        <v>445.75</v>
      </c>
      <c r="L17" s="19">
        <v>54.030303030303031</v>
      </c>
      <c r="M17" s="1">
        <f t="shared" si="1"/>
        <v>16</v>
      </c>
      <c r="N17" s="1">
        <f t="shared" si="2"/>
        <v>16</v>
      </c>
    </row>
    <row r="18" spans="1:14">
      <c r="A18" s="17">
        <f t="shared" si="0"/>
        <v>17</v>
      </c>
      <c r="B18" s="18" t="s">
        <v>47</v>
      </c>
      <c r="C18" s="18">
        <v>1</v>
      </c>
      <c r="D18" s="18">
        <v>0</v>
      </c>
      <c r="E18" s="18">
        <v>2</v>
      </c>
      <c r="F18" s="18">
        <v>0</v>
      </c>
      <c r="G18" s="18">
        <v>750</v>
      </c>
      <c r="H18" s="18">
        <v>42</v>
      </c>
      <c r="I18" s="20">
        <v>42</v>
      </c>
      <c r="J18" s="20">
        <v>21</v>
      </c>
      <c r="K18" s="19">
        <v>375</v>
      </c>
      <c r="L18" s="19">
        <v>53.571428571428569</v>
      </c>
      <c r="M18" s="1">
        <f t="shared" si="1"/>
        <v>17</v>
      </c>
      <c r="N18" s="1">
        <f t="shared" si="2"/>
        <v>17</v>
      </c>
    </row>
    <row r="19" spans="1:14">
      <c r="A19" s="17">
        <f t="shared" si="0"/>
        <v>18</v>
      </c>
      <c r="B19" s="18" t="s">
        <v>48</v>
      </c>
      <c r="C19" s="18">
        <v>1</v>
      </c>
      <c r="D19" s="18">
        <v>0</v>
      </c>
      <c r="E19" s="18">
        <v>3</v>
      </c>
      <c r="F19" s="18">
        <v>1</v>
      </c>
      <c r="G19" s="18">
        <v>1461</v>
      </c>
      <c r="H19" s="18">
        <v>83</v>
      </c>
      <c r="I19" s="20">
        <v>83</v>
      </c>
      <c r="J19" s="20">
        <v>27.666666666666668</v>
      </c>
      <c r="K19" s="19">
        <v>487</v>
      </c>
      <c r="L19" s="19">
        <v>52.807228915662648</v>
      </c>
      <c r="M19" s="1">
        <f t="shared" si="1"/>
        <v>18</v>
      </c>
      <c r="N19" s="1">
        <f t="shared" si="2"/>
        <v>18</v>
      </c>
    </row>
    <row r="20" spans="1:14">
      <c r="A20" s="17">
        <f t="shared" si="0"/>
        <v>19</v>
      </c>
      <c r="B20" s="18" t="s">
        <v>49</v>
      </c>
      <c r="C20" s="18">
        <v>2</v>
      </c>
      <c r="D20" s="18">
        <v>2</v>
      </c>
      <c r="E20" s="18">
        <v>5</v>
      </c>
      <c r="F20" s="18">
        <v>4</v>
      </c>
      <c r="G20" s="18">
        <v>2497</v>
      </c>
      <c r="H20" s="18">
        <v>145</v>
      </c>
      <c r="I20" s="20">
        <v>72.5</v>
      </c>
      <c r="J20" s="20">
        <v>29</v>
      </c>
      <c r="K20" s="19">
        <v>499.4</v>
      </c>
      <c r="L20" s="19">
        <v>51.662068965517243</v>
      </c>
      <c r="M20" s="1">
        <f t="shared" si="1"/>
        <v>19</v>
      </c>
      <c r="N20" s="1">
        <f t="shared" si="2"/>
        <v>19</v>
      </c>
    </row>
    <row r="21" spans="1:14">
      <c r="A21" s="17">
        <f t="shared" si="0"/>
        <v>20</v>
      </c>
      <c r="B21" s="18" t="s">
        <v>50</v>
      </c>
      <c r="C21" s="18">
        <v>1</v>
      </c>
      <c r="D21" s="18">
        <v>0</v>
      </c>
      <c r="E21" s="18">
        <v>2</v>
      </c>
      <c r="F21" s="18">
        <v>0</v>
      </c>
      <c r="G21" s="18">
        <v>826</v>
      </c>
      <c r="H21" s="18">
        <v>48</v>
      </c>
      <c r="I21" s="20">
        <v>48</v>
      </c>
      <c r="J21" s="20">
        <v>24</v>
      </c>
      <c r="K21" s="19">
        <v>413</v>
      </c>
      <c r="L21" s="19">
        <v>51.625</v>
      </c>
      <c r="M21" s="1">
        <f t="shared" si="1"/>
        <v>20</v>
      </c>
      <c r="N21" s="1">
        <f t="shared" si="2"/>
        <v>20</v>
      </c>
    </row>
    <row r="22" spans="1:14">
      <c r="A22" s="17">
        <f t="shared" si="0"/>
        <v>21</v>
      </c>
      <c r="B22" s="18" t="s">
        <v>51</v>
      </c>
      <c r="C22" s="18">
        <v>2</v>
      </c>
      <c r="D22" s="18">
        <v>2</v>
      </c>
      <c r="E22" s="18">
        <v>6</v>
      </c>
      <c r="F22" s="18">
        <v>4</v>
      </c>
      <c r="G22" s="18">
        <v>2884</v>
      </c>
      <c r="H22" s="18">
        <v>175</v>
      </c>
      <c r="I22" s="20">
        <v>87.5</v>
      </c>
      <c r="J22" s="20">
        <v>29.166666666666668</v>
      </c>
      <c r="K22" s="19">
        <v>480.66666666666669</v>
      </c>
      <c r="L22" s="19">
        <v>49.44</v>
      </c>
      <c r="M22" s="1">
        <f t="shared" si="1"/>
        <v>21</v>
      </c>
      <c r="N22" s="1">
        <f t="shared" si="2"/>
        <v>21</v>
      </c>
    </row>
    <row r="23" spans="1:14">
      <c r="A23" s="17">
        <f t="shared" si="0"/>
        <v>22</v>
      </c>
      <c r="B23" s="18" t="s">
        <v>52</v>
      </c>
      <c r="C23" s="18">
        <v>1</v>
      </c>
      <c r="D23" s="18">
        <v>0</v>
      </c>
      <c r="E23" s="18">
        <v>3</v>
      </c>
      <c r="F23" s="18">
        <v>1</v>
      </c>
      <c r="G23" s="18">
        <v>1264</v>
      </c>
      <c r="H23" s="18">
        <v>77</v>
      </c>
      <c r="I23" s="20">
        <v>77</v>
      </c>
      <c r="J23" s="20">
        <v>25.666666666666668</v>
      </c>
      <c r="K23" s="19">
        <v>421.33333333333331</v>
      </c>
      <c r="L23" s="19">
        <v>49.246753246753244</v>
      </c>
      <c r="M23" s="1">
        <f t="shared" si="1"/>
        <v>22</v>
      </c>
      <c r="N23" s="1">
        <f t="shared" si="2"/>
        <v>22</v>
      </c>
    </row>
    <row r="24" spans="1:14">
      <c r="A24" s="17">
        <f t="shared" si="0"/>
        <v>23</v>
      </c>
      <c r="B24" s="18" t="s">
        <v>53</v>
      </c>
      <c r="C24" s="18">
        <v>1</v>
      </c>
      <c r="D24" s="18">
        <v>0</v>
      </c>
      <c r="E24" s="18">
        <v>3</v>
      </c>
      <c r="F24" s="18">
        <v>1</v>
      </c>
      <c r="G24" s="18">
        <v>1277</v>
      </c>
      <c r="H24" s="18">
        <v>78</v>
      </c>
      <c r="I24" s="20">
        <v>78</v>
      </c>
      <c r="J24" s="20">
        <v>26</v>
      </c>
      <c r="K24" s="19">
        <v>425.66666666666669</v>
      </c>
      <c r="L24" s="19">
        <v>49.115384615384613</v>
      </c>
      <c r="M24" s="1">
        <f t="shared" si="1"/>
        <v>23</v>
      </c>
      <c r="N24" s="1">
        <f t="shared" si="2"/>
        <v>23</v>
      </c>
    </row>
    <row r="25" spans="1:14">
      <c r="A25" s="17">
        <f t="shared" si="0"/>
        <v>24</v>
      </c>
      <c r="B25" s="18" t="s">
        <v>54</v>
      </c>
      <c r="C25" s="18">
        <v>2</v>
      </c>
      <c r="D25" s="18">
        <v>2</v>
      </c>
      <c r="E25" s="18">
        <v>5</v>
      </c>
      <c r="F25" s="18">
        <v>4</v>
      </c>
      <c r="G25" s="18">
        <v>2465</v>
      </c>
      <c r="H25" s="18">
        <v>151</v>
      </c>
      <c r="I25" s="20">
        <v>75.5</v>
      </c>
      <c r="J25" s="20">
        <v>30.2</v>
      </c>
      <c r="K25" s="19">
        <v>493</v>
      </c>
      <c r="L25" s="19">
        <v>48.973509933774835</v>
      </c>
      <c r="M25" s="1">
        <f t="shared" si="1"/>
        <v>24</v>
      </c>
      <c r="N25" s="1">
        <f t="shared" si="2"/>
        <v>24</v>
      </c>
    </row>
    <row r="26" spans="1:14">
      <c r="A26" s="17">
        <f t="shared" si="0"/>
        <v>25</v>
      </c>
      <c r="B26" s="18" t="s">
        <v>55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62</v>
      </c>
      <c r="I26" s="20">
        <v>62</v>
      </c>
      <c r="J26" s="20">
        <v>31</v>
      </c>
      <c r="K26" s="19">
        <v>501</v>
      </c>
      <c r="L26" s="19">
        <v>48.483870967741936</v>
      </c>
      <c r="M26" s="1">
        <f t="shared" si="1"/>
        <v>25</v>
      </c>
      <c r="N26" s="1">
        <f t="shared" si="2"/>
        <v>25</v>
      </c>
    </row>
    <row r="27" spans="1:14">
      <c r="A27" s="17">
        <f t="shared" si="0"/>
        <v>26</v>
      </c>
      <c r="B27" s="18" t="s">
        <v>56</v>
      </c>
      <c r="C27" s="18">
        <v>1</v>
      </c>
      <c r="D27" s="18">
        <v>1</v>
      </c>
      <c r="E27" s="18">
        <v>3</v>
      </c>
      <c r="F27" s="18">
        <v>2</v>
      </c>
      <c r="G27" s="18">
        <v>1483</v>
      </c>
      <c r="H27" s="18">
        <v>92</v>
      </c>
      <c r="I27" s="20">
        <v>92</v>
      </c>
      <c r="J27" s="20">
        <v>30.666666666666668</v>
      </c>
      <c r="K27" s="19">
        <v>494.33333333333331</v>
      </c>
      <c r="L27" s="19">
        <v>48.358695652173914</v>
      </c>
      <c r="M27" s="1">
        <f t="shared" si="1"/>
        <v>26</v>
      </c>
      <c r="N27" s="1">
        <f t="shared" si="2"/>
        <v>26</v>
      </c>
    </row>
    <row r="28" spans="1:14">
      <c r="A28" s="17">
        <f t="shared" si="0"/>
        <v>27</v>
      </c>
      <c r="B28" s="18" t="s">
        <v>57</v>
      </c>
      <c r="C28" s="18">
        <v>2</v>
      </c>
      <c r="D28" s="18">
        <v>1</v>
      </c>
      <c r="E28" s="18">
        <v>6</v>
      </c>
      <c r="F28" s="18">
        <v>3</v>
      </c>
      <c r="G28" s="18">
        <v>2828</v>
      </c>
      <c r="H28" s="18">
        <v>177</v>
      </c>
      <c r="I28" s="20">
        <v>88.5</v>
      </c>
      <c r="J28" s="20">
        <v>29.5</v>
      </c>
      <c r="K28" s="19">
        <v>471.33333333333331</v>
      </c>
      <c r="L28" s="19">
        <v>47.932203389830512</v>
      </c>
      <c r="M28" s="1">
        <f t="shared" si="1"/>
        <v>27</v>
      </c>
      <c r="N28" s="1">
        <f t="shared" si="2"/>
        <v>27</v>
      </c>
    </row>
    <row r="29" spans="1:14">
      <c r="A29" s="17">
        <f t="shared" si="0"/>
        <v>28</v>
      </c>
      <c r="B29" s="18" t="s">
        <v>58</v>
      </c>
      <c r="C29" s="18">
        <v>2</v>
      </c>
      <c r="D29" s="18">
        <v>2</v>
      </c>
      <c r="E29" s="18">
        <v>6</v>
      </c>
      <c r="F29" s="18">
        <v>4</v>
      </c>
      <c r="G29" s="18">
        <v>2949</v>
      </c>
      <c r="H29" s="18">
        <v>191</v>
      </c>
      <c r="I29" s="20">
        <v>95.5</v>
      </c>
      <c r="J29" s="20">
        <v>31.833333333333332</v>
      </c>
      <c r="K29" s="19">
        <v>491.5</v>
      </c>
      <c r="L29" s="19">
        <v>46.319371727748688</v>
      </c>
      <c r="M29" s="1">
        <f t="shared" si="1"/>
        <v>28</v>
      </c>
      <c r="N29" s="1">
        <f t="shared" si="2"/>
        <v>28</v>
      </c>
    </row>
    <row r="30" spans="1:14">
      <c r="A30" s="17">
        <f t="shared" si="0"/>
        <v>29</v>
      </c>
      <c r="B30" s="18" t="s">
        <v>59</v>
      </c>
      <c r="C30" s="18">
        <v>2</v>
      </c>
      <c r="D30" s="18">
        <v>0</v>
      </c>
      <c r="E30" s="18">
        <v>5</v>
      </c>
      <c r="F30" s="18">
        <v>1</v>
      </c>
      <c r="G30" s="18">
        <v>2377</v>
      </c>
      <c r="H30" s="18">
        <v>154</v>
      </c>
      <c r="I30" s="20">
        <v>77</v>
      </c>
      <c r="J30" s="20">
        <v>30.8</v>
      </c>
      <c r="K30" s="19">
        <v>475.4</v>
      </c>
      <c r="L30" s="19">
        <v>46.305194805194802</v>
      </c>
      <c r="M30" s="1">
        <f t="shared" si="1"/>
        <v>29</v>
      </c>
      <c r="N30" s="1">
        <f t="shared" si="2"/>
        <v>29</v>
      </c>
    </row>
    <row r="31" spans="1:14">
      <c r="A31" s="17">
        <f t="shared" si="0"/>
        <v>30</v>
      </c>
      <c r="B31" s="18" t="s">
        <v>60</v>
      </c>
      <c r="C31" s="18">
        <v>1</v>
      </c>
      <c r="D31" s="18">
        <v>0</v>
      </c>
      <c r="E31" s="18">
        <v>3</v>
      </c>
      <c r="F31" s="18">
        <v>1</v>
      </c>
      <c r="G31" s="18">
        <v>1219</v>
      </c>
      <c r="H31" s="18">
        <v>81</v>
      </c>
      <c r="I31" s="20">
        <v>81</v>
      </c>
      <c r="J31" s="20">
        <v>27</v>
      </c>
      <c r="K31" s="19">
        <v>406.33333333333331</v>
      </c>
      <c r="L31" s="19">
        <v>45.148148148148152</v>
      </c>
      <c r="M31" s="1">
        <f t="shared" si="1"/>
        <v>30</v>
      </c>
      <c r="N31" s="1">
        <f t="shared" si="2"/>
        <v>30</v>
      </c>
    </row>
    <row r="32" spans="1:14">
      <c r="A32" s="17">
        <f t="shared" si="0"/>
        <v>31</v>
      </c>
      <c r="B32" s="18" t="s">
        <v>61</v>
      </c>
      <c r="C32" s="18">
        <v>2</v>
      </c>
      <c r="D32" s="18">
        <v>0</v>
      </c>
      <c r="E32" s="18">
        <v>6</v>
      </c>
      <c r="F32" s="18">
        <v>2</v>
      </c>
      <c r="G32" s="18">
        <v>2867</v>
      </c>
      <c r="H32" s="18">
        <v>192</v>
      </c>
      <c r="I32" s="20">
        <v>96</v>
      </c>
      <c r="J32" s="20">
        <v>32</v>
      </c>
      <c r="K32" s="19">
        <v>477.83333333333331</v>
      </c>
      <c r="L32" s="19">
        <v>44.796875</v>
      </c>
      <c r="M32" s="1">
        <f t="shared" si="1"/>
        <v>31</v>
      </c>
      <c r="N32" s="1">
        <f t="shared" si="2"/>
        <v>31</v>
      </c>
    </row>
    <row r="33" spans="1:14">
      <c r="A33" s="17">
        <f t="shared" si="0"/>
        <v>32</v>
      </c>
      <c r="B33" s="18" t="s">
        <v>62</v>
      </c>
      <c r="C33" s="18">
        <v>1</v>
      </c>
      <c r="D33" s="18">
        <v>0</v>
      </c>
      <c r="E33" s="18">
        <v>3</v>
      </c>
      <c r="F33" s="18">
        <v>3</v>
      </c>
      <c r="G33" s="18">
        <v>1492</v>
      </c>
      <c r="H33" s="18">
        <v>105</v>
      </c>
      <c r="I33" s="20">
        <v>105</v>
      </c>
      <c r="J33" s="20">
        <v>35</v>
      </c>
      <c r="K33" s="19">
        <v>497.33333333333331</v>
      </c>
      <c r="L33" s="19">
        <v>42.628571428571426</v>
      </c>
      <c r="M33" s="1">
        <f t="shared" si="1"/>
        <v>32</v>
      </c>
      <c r="N33" s="1">
        <f t="shared" si="2"/>
        <v>32</v>
      </c>
    </row>
    <row r="34" spans="1:14">
      <c r="A34" s="17">
        <f t="shared" si="0"/>
        <v>33</v>
      </c>
      <c r="B34" s="18" t="s">
        <v>63</v>
      </c>
      <c r="C34" s="18">
        <v>1</v>
      </c>
      <c r="D34" s="18">
        <v>0</v>
      </c>
      <c r="E34" s="18">
        <v>2</v>
      </c>
      <c r="F34" s="18">
        <v>0</v>
      </c>
      <c r="G34" s="18">
        <v>596</v>
      </c>
      <c r="H34" s="18">
        <v>42</v>
      </c>
      <c r="I34" s="20">
        <v>42</v>
      </c>
      <c r="J34" s="20">
        <v>21</v>
      </c>
      <c r="K34" s="19">
        <v>298</v>
      </c>
      <c r="L34" s="19">
        <v>42.571428571428569</v>
      </c>
      <c r="M34" s="1">
        <f t="shared" si="1"/>
        <v>33</v>
      </c>
      <c r="N34" s="1">
        <f t="shared" si="2"/>
        <v>33</v>
      </c>
    </row>
    <row r="35" spans="1:14">
      <c r="A35" s="17">
        <f t="shared" si="0"/>
        <v>34</v>
      </c>
      <c r="B35" s="18" t="s">
        <v>64</v>
      </c>
      <c r="C35" s="18">
        <v>2</v>
      </c>
      <c r="D35" s="18">
        <v>0</v>
      </c>
      <c r="E35" s="18">
        <v>5</v>
      </c>
      <c r="F35" s="18">
        <v>1</v>
      </c>
      <c r="G35" s="18">
        <v>2074</v>
      </c>
      <c r="H35" s="18">
        <v>149</v>
      </c>
      <c r="I35" s="20">
        <v>74.5</v>
      </c>
      <c r="J35" s="20">
        <v>29.8</v>
      </c>
      <c r="K35" s="19">
        <v>414.8</v>
      </c>
      <c r="L35" s="19">
        <v>41.758389261744966</v>
      </c>
      <c r="M35" s="1">
        <f t="shared" si="1"/>
        <v>34</v>
      </c>
      <c r="N35" s="1">
        <f t="shared" si="2"/>
        <v>34</v>
      </c>
    </row>
    <row r="36" spans="1:14">
      <c r="A36" s="17">
        <f t="shared" si="0"/>
        <v>35</v>
      </c>
      <c r="B36" s="18" t="s">
        <v>65</v>
      </c>
      <c r="C36" s="18">
        <v>1</v>
      </c>
      <c r="D36" s="18">
        <v>1</v>
      </c>
      <c r="E36" s="18">
        <v>3</v>
      </c>
      <c r="F36" s="18">
        <v>2</v>
      </c>
      <c r="G36" s="18">
        <v>1501</v>
      </c>
      <c r="H36" s="18">
        <v>108</v>
      </c>
      <c r="I36" s="20">
        <v>108</v>
      </c>
      <c r="J36" s="20">
        <v>36</v>
      </c>
      <c r="K36" s="19">
        <v>500.33333333333331</v>
      </c>
      <c r="L36" s="19">
        <v>41.694444444444443</v>
      </c>
      <c r="M36" s="1">
        <f t="shared" si="1"/>
        <v>35</v>
      </c>
      <c r="N36" s="1">
        <f t="shared" si="2"/>
        <v>35</v>
      </c>
    </row>
    <row r="37" spans="1:14">
      <c r="A37" s="17">
        <f t="shared" si="0"/>
        <v>36</v>
      </c>
      <c r="B37" s="18" t="s">
        <v>66</v>
      </c>
      <c r="C37" s="18">
        <v>1</v>
      </c>
      <c r="D37" s="18">
        <v>0</v>
      </c>
      <c r="E37" s="18">
        <v>2</v>
      </c>
      <c r="F37" s="18">
        <v>0</v>
      </c>
      <c r="G37" s="18">
        <v>916</v>
      </c>
      <c r="H37" s="18">
        <v>66</v>
      </c>
      <c r="I37" s="20">
        <v>66</v>
      </c>
      <c r="J37" s="20">
        <v>33</v>
      </c>
      <c r="K37" s="19">
        <v>458</v>
      </c>
      <c r="L37" s="19">
        <v>41.63636363636364</v>
      </c>
      <c r="M37" s="1">
        <f t="shared" si="1"/>
        <v>36</v>
      </c>
      <c r="N37" s="1">
        <f t="shared" si="2"/>
        <v>36</v>
      </c>
    </row>
    <row r="38" spans="1:14">
      <c r="A38" s="17">
        <f t="shared" si="0"/>
        <v>37</v>
      </c>
      <c r="B38" s="18" t="s">
        <v>67</v>
      </c>
      <c r="C38" s="18">
        <v>2</v>
      </c>
      <c r="D38" s="18">
        <v>1</v>
      </c>
      <c r="E38" s="18">
        <v>4</v>
      </c>
      <c r="F38" s="18">
        <v>2</v>
      </c>
      <c r="G38" s="18">
        <v>1728</v>
      </c>
      <c r="H38" s="18">
        <v>125</v>
      </c>
      <c r="I38" s="20">
        <v>62.5</v>
      </c>
      <c r="J38" s="20">
        <v>31.25</v>
      </c>
      <c r="K38" s="19">
        <v>432</v>
      </c>
      <c r="L38" s="19">
        <v>41.472000000000001</v>
      </c>
      <c r="M38" s="1">
        <f t="shared" si="1"/>
        <v>37</v>
      </c>
      <c r="N38" s="1">
        <f t="shared" si="2"/>
        <v>37</v>
      </c>
    </row>
    <row r="39" spans="1:14">
      <c r="A39" s="17">
        <f t="shared" si="0"/>
        <v>38</v>
      </c>
      <c r="B39" s="18" t="s">
        <v>68</v>
      </c>
      <c r="C39" s="18">
        <v>1</v>
      </c>
      <c r="D39" s="18">
        <v>0</v>
      </c>
      <c r="E39" s="18">
        <v>3</v>
      </c>
      <c r="F39" s="18">
        <v>1</v>
      </c>
      <c r="G39" s="18">
        <v>1428</v>
      </c>
      <c r="H39" s="18">
        <v>107</v>
      </c>
      <c r="I39" s="20">
        <v>107</v>
      </c>
      <c r="J39" s="20">
        <v>35.666666666666664</v>
      </c>
      <c r="K39" s="19">
        <v>476</v>
      </c>
      <c r="L39" s="19">
        <v>40.037383177570092</v>
      </c>
      <c r="M39" s="1">
        <f t="shared" si="1"/>
        <v>38</v>
      </c>
      <c r="N39" s="1">
        <f t="shared" si="2"/>
        <v>38</v>
      </c>
    </row>
    <row r="40" spans="1:14">
      <c r="A40" s="17">
        <f t="shared" si="0"/>
        <v>39</v>
      </c>
      <c r="B40" s="18" t="s">
        <v>69</v>
      </c>
      <c r="C40" s="18">
        <v>2</v>
      </c>
      <c r="D40" s="18">
        <v>1</v>
      </c>
      <c r="E40" s="18">
        <v>6</v>
      </c>
      <c r="F40" s="18">
        <v>3</v>
      </c>
      <c r="G40" s="18">
        <v>2621</v>
      </c>
      <c r="H40" s="18">
        <v>197</v>
      </c>
      <c r="I40" s="20">
        <v>98.5</v>
      </c>
      <c r="J40" s="20">
        <v>32.833333333333336</v>
      </c>
      <c r="K40" s="19">
        <v>436.83333333333331</v>
      </c>
      <c r="L40" s="19">
        <v>39.913705583756347</v>
      </c>
      <c r="M40" s="1">
        <f t="shared" si="1"/>
        <v>39</v>
      </c>
      <c r="N40" s="1">
        <f t="shared" si="2"/>
        <v>39</v>
      </c>
    </row>
    <row r="41" spans="1:14">
      <c r="A41" s="17">
        <f t="shared" si="0"/>
        <v>40</v>
      </c>
      <c r="B41" s="18" t="s">
        <v>70</v>
      </c>
      <c r="C41" s="18">
        <v>2</v>
      </c>
      <c r="D41" s="18">
        <v>0</v>
      </c>
      <c r="E41" s="18">
        <v>5</v>
      </c>
      <c r="F41" s="18">
        <v>1</v>
      </c>
      <c r="G41" s="18">
        <v>2022</v>
      </c>
      <c r="H41" s="18">
        <v>153</v>
      </c>
      <c r="I41" s="20">
        <v>76.5</v>
      </c>
      <c r="J41" s="20">
        <v>30.6</v>
      </c>
      <c r="K41" s="19">
        <v>404.4</v>
      </c>
      <c r="L41" s="19">
        <v>39.647058823529406</v>
      </c>
      <c r="M41" s="1">
        <f t="shared" si="1"/>
        <v>40</v>
      </c>
      <c r="N41" s="1">
        <f t="shared" si="2"/>
        <v>40</v>
      </c>
    </row>
    <row r="42" spans="1:14">
      <c r="A42" s="17">
        <f t="shared" si="0"/>
        <v>41</v>
      </c>
      <c r="B42" s="18" t="s">
        <v>71</v>
      </c>
      <c r="C42" s="18">
        <v>1</v>
      </c>
      <c r="D42" s="18">
        <v>1</v>
      </c>
      <c r="E42" s="18">
        <v>2</v>
      </c>
      <c r="F42" s="18">
        <v>2</v>
      </c>
      <c r="G42" s="18">
        <v>1002</v>
      </c>
      <c r="H42" s="18">
        <v>76</v>
      </c>
      <c r="I42" s="20">
        <v>76</v>
      </c>
      <c r="J42" s="20">
        <v>38</v>
      </c>
      <c r="K42" s="19">
        <v>501</v>
      </c>
      <c r="L42" s="19">
        <v>39.55263157894737</v>
      </c>
      <c r="M42" s="1">
        <f t="shared" si="1"/>
        <v>41</v>
      </c>
      <c r="N42" s="1">
        <f t="shared" si="2"/>
        <v>41</v>
      </c>
    </row>
    <row r="43" spans="1:14">
      <c r="A43" s="17">
        <f t="shared" si="0"/>
        <v>42</v>
      </c>
      <c r="B43" s="18" t="s">
        <v>72</v>
      </c>
      <c r="C43" s="18">
        <v>2</v>
      </c>
      <c r="D43" s="18">
        <v>0</v>
      </c>
      <c r="E43" s="18">
        <v>5</v>
      </c>
      <c r="F43" s="18">
        <v>1</v>
      </c>
      <c r="G43" s="18">
        <v>1717</v>
      </c>
      <c r="H43" s="18">
        <v>141</v>
      </c>
      <c r="I43" s="20">
        <v>70.5</v>
      </c>
      <c r="J43" s="20">
        <v>28.2</v>
      </c>
      <c r="K43" s="19">
        <v>343.4</v>
      </c>
      <c r="L43" s="19">
        <v>36.531914893617021</v>
      </c>
      <c r="M43" s="1">
        <f t="shared" si="1"/>
        <v>42</v>
      </c>
      <c r="N43" s="1">
        <f t="shared" si="2"/>
        <v>42</v>
      </c>
    </row>
    <row r="44" spans="1:14">
      <c r="A44" s="17">
        <f t="shared" si="0"/>
        <v>43</v>
      </c>
      <c r="B44" s="18" t="s">
        <v>73</v>
      </c>
      <c r="C44" s="18">
        <v>1</v>
      </c>
      <c r="D44" s="18">
        <v>0</v>
      </c>
      <c r="E44" s="18">
        <v>2</v>
      </c>
      <c r="F44" s="18">
        <v>0</v>
      </c>
      <c r="G44" s="18">
        <v>885</v>
      </c>
      <c r="H44" s="18">
        <v>75</v>
      </c>
      <c r="I44" s="20">
        <v>75</v>
      </c>
      <c r="J44" s="20">
        <v>37.5</v>
      </c>
      <c r="K44" s="19">
        <v>442.5</v>
      </c>
      <c r="L44" s="19">
        <v>35.400000000000006</v>
      </c>
      <c r="M44" s="1">
        <f t="shared" si="1"/>
        <v>43</v>
      </c>
      <c r="N44" s="1">
        <f t="shared" si="2"/>
        <v>43</v>
      </c>
    </row>
    <row r="45" spans="1:14">
      <c r="A45" s="17">
        <f t="shared" si="0"/>
        <v>44</v>
      </c>
      <c r="B45" s="18" t="s">
        <v>74</v>
      </c>
      <c r="C45" s="18">
        <v>1</v>
      </c>
      <c r="D45" s="18">
        <v>0</v>
      </c>
      <c r="E45" s="18">
        <v>2</v>
      </c>
      <c r="F45" s="18">
        <v>0</v>
      </c>
      <c r="G45" s="18">
        <v>624</v>
      </c>
      <c r="H45" s="18">
        <v>54</v>
      </c>
      <c r="I45" s="20">
        <v>54</v>
      </c>
      <c r="J45" s="20">
        <v>27</v>
      </c>
      <c r="K45" s="19">
        <v>312</v>
      </c>
      <c r="L45" s="19">
        <v>34.666666666666664</v>
      </c>
      <c r="M45" s="1">
        <f t="shared" si="1"/>
        <v>44</v>
      </c>
      <c r="N45" s="1">
        <f t="shared" si="2"/>
        <v>44</v>
      </c>
    </row>
    <row r="46" spans="1:14">
      <c r="A46" s="17">
        <f t="shared" si="0"/>
        <v>45</v>
      </c>
      <c r="B46" s="18" t="s">
        <v>75</v>
      </c>
      <c r="C46" s="18">
        <v>1</v>
      </c>
      <c r="D46" s="18">
        <v>1</v>
      </c>
      <c r="E46" s="18">
        <v>2</v>
      </c>
      <c r="F46" s="18">
        <v>2</v>
      </c>
      <c r="G46" s="18">
        <v>1002</v>
      </c>
      <c r="H46" s="18">
        <v>96</v>
      </c>
      <c r="I46" s="20">
        <v>96</v>
      </c>
      <c r="J46" s="20">
        <v>48</v>
      </c>
      <c r="K46" s="19">
        <v>501</v>
      </c>
      <c r="L46" s="19">
        <v>31.3125</v>
      </c>
      <c r="M46" s="1">
        <f t="shared" si="1"/>
        <v>45</v>
      </c>
      <c r="N46" s="1">
        <f t="shared" si="2"/>
        <v>45</v>
      </c>
    </row>
    <row r="47" spans="1:14">
      <c r="A47" s="17">
        <f t="shared" si="0"/>
        <v>46</v>
      </c>
      <c r="B47" s="18" t="s">
        <v>76</v>
      </c>
      <c r="C47" s="18">
        <v>1</v>
      </c>
      <c r="D47" s="18">
        <v>0</v>
      </c>
      <c r="E47" s="18">
        <v>3</v>
      </c>
      <c r="F47" s="18">
        <v>1</v>
      </c>
      <c r="G47" s="18">
        <v>1257</v>
      </c>
      <c r="H47" s="18">
        <v>127</v>
      </c>
      <c r="I47" s="20">
        <v>127</v>
      </c>
      <c r="J47" s="20">
        <v>42.333333333333336</v>
      </c>
      <c r="K47" s="19">
        <v>419</v>
      </c>
      <c r="L47" s="19">
        <v>29.69291338582677</v>
      </c>
      <c r="M47" s="1">
        <f t="shared" si="1"/>
        <v>46</v>
      </c>
      <c r="N47" s="1">
        <f t="shared" si="2"/>
        <v>46</v>
      </c>
    </row>
    <row r="48" spans="1:14">
      <c r="A48" s="17">
        <f t="shared" si="0"/>
        <v>47</v>
      </c>
      <c r="B48" s="18" t="s">
        <v>77</v>
      </c>
      <c r="C48" s="18">
        <v>1</v>
      </c>
      <c r="D48" s="18">
        <v>0</v>
      </c>
      <c r="E48" s="18">
        <v>2</v>
      </c>
      <c r="F48" s="18">
        <v>0</v>
      </c>
      <c r="G48" s="18">
        <v>728</v>
      </c>
      <c r="H48" s="18">
        <v>76</v>
      </c>
      <c r="I48" s="20">
        <v>76</v>
      </c>
      <c r="J48" s="20">
        <v>38</v>
      </c>
      <c r="K48" s="19">
        <v>364</v>
      </c>
      <c r="L48" s="19">
        <v>28.736842105263158</v>
      </c>
      <c r="M48" s="1">
        <f t="shared" si="1"/>
        <v>47</v>
      </c>
      <c r="N48" s="1">
        <f t="shared" si="2"/>
        <v>47</v>
      </c>
    </row>
    <row r="49" spans="1:14">
      <c r="A49" s="17">
        <f t="shared" si="0"/>
        <v>48</v>
      </c>
      <c r="B49" s="18" t="s">
        <v>78</v>
      </c>
      <c r="C49" s="18">
        <v>1</v>
      </c>
      <c r="D49" s="18">
        <v>0</v>
      </c>
      <c r="E49" s="18">
        <v>2</v>
      </c>
      <c r="F49" s="18">
        <v>0</v>
      </c>
      <c r="G49" s="18">
        <v>762</v>
      </c>
      <c r="H49" s="18">
        <v>96</v>
      </c>
      <c r="I49" s="20">
        <v>96</v>
      </c>
      <c r="J49" s="20">
        <v>48</v>
      </c>
      <c r="K49" s="19">
        <v>381</v>
      </c>
      <c r="L49" s="19">
        <v>23.8125</v>
      </c>
      <c r="M49" s="1">
        <f t="shared" si="1"/>
        <v>48</v>
      </c>
      <c r="N49" s="1">
        <f t="shared" si="2"/>
        <v>48</v>
      </c>
    </row>
    <row r="50" spans="1:14">
      <c r="A50" s="17">
        <f t="shared" si="0"/>
        <v>49</v>
      </c>
      <c r="B50" s="18" t="s">
        <v>79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20">
        <v>0</v>
      </c>
      <c r="J50" s="20">
        <v>0</v>
      </c>
      <c r="K50" s="19">
        <v>0</v>
      </c>
      <c r="L50" s="19">
        <v>0</v>
      </c>
      <c r="M50" s="1">
        <f t="shared" si="1"/>
        <v>49</v>
      </c>
      <c r="N50" s="1">
        <f t="shared" si="2"/>
        <v>49</v>
      </c>
    </row>
    <row r="51" spans="1:14">
      <c r="A51" s="17">
        <f t="shared" si="0"/>
        <v>49</v>
      </c>
      <c r="B51" s="18" t="s">
        <v>80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20">
        <v>0</v>
      </c>
      <c r="J51" s="20">
        <v>0</v>
      </c>
      <c r="K51" s="19">
        <v>0</v>
      </c>
      <c r="L51" s="19">
        <v>0</v>
      </c>
      <c r="M51" s="1">
        <f t="shared" si="1"/>
        <v>49</v>
      </c>
      <c r="N51" s="1">
        <f t="shared" si="2"/>
        <v>50</v>
      </c>
    </row>
    <row r="52" spans="1:14">
      <c r="A52" s="17">
        <f t="shared" si="0"/>
        <v>49</v>
      </c>
      <c r="B52" s="18" t="s">
        <v>81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20">
        <v>0</v>
      </c>
      <c r="J52" s="20">
        <v>0</v>
      </c>
      <c r="K52" s="19">
        <v>0</v>
      </c>
      <c r="L52" s="19">
        <v>0</v>
      </c>
      <c r="M52" s="1">
        <f t="shared" si="1"/>
        <v>49</v>
      </c>
      <c r="N52" s="1">
        <f t="shared" si="2"/>
        <v>51</v>
      </c>
    </row>
    <row r="53" spans="1:14">
      <c r="A53" s="17">
        <f t="shared" si="0"/>
        <v>49</v>
      </c>
      <c r="B53" s="18" t="s">
        <v>82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20">
        <v>0</v>
      </c>
      <c r="J53" s="20">
        <v>0</v>
      </c>
      <c r="K53" s="19">
        <v>0</v>
      </c>
      <c r="L53" s="19">
        <v>0</v>
      </c>
      <c r="M53" s="1">
        <f t="shared" si="1"/>
        <v>49</v>
      </c>
      <c r="N53" s="1">
        <f t="shared" si="2"/>
        <v>52</v>
      </c>
    </row>
    <row r="54" spans="1:14">
      <c r="A54" s="17">
        <f t="shared" si="0"/>
        <v>49</v>
      </c>
      <c r="B54" s="18" t="s">
        <v>83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20">
        <v>0</v>
      </c>
      <c r="J54" s="20">
        <v>0</v>
      </c>
      <c r="K54" s="19">
        <v>0</v>
      </c>
      <c r="L54" s="19">
        <v>0</v>
      </c>
      <c r="M54" s="1">
        <f t="shared" si="1"/>
        <v>49</v>
      </c>
      <c r="N54" s="1">
        <f t="shared" si="2"/>
        <v>53</v>
      </c>
    </row>
    <row r="55" spans="1:14">
      <c r="A55" s="6" t="str">
        <f t="shared" si="0"/>
        <v/>
      </c>
      <c r="I55" s="11"/>
      <c r="J55" s="11"/>
      <c r="M55" s="1">
        <f t="shared" si="1"/>
        <v>49</v>
      </c>
      <c r="N55" s="1">
        <f t="shared" si="2"/>
        <v>54</v>
      </c>
    </row>
    <row r="56" spans="1:14">
      <c r="A56" s="6" t="str">
        <f t="shared" si="0"/>
        <v/>
      </c>
      <c r="I56" s="11"/>
      <c r="J56" s="11"/>
      <c r="M56" s="1" t="str">
        <f t="shared" si="1"/>
        <v/>
      </c>
      <c r="N56" s="1">
        <f t="shared" si="2"/>
        <v>55</v>
      </c>
    </row>
    <row r="57" spans="1:14">
      <c r="A57" s="6" t="str">
        <f t="shared" si="0"/>
        <v/>
      </c>
      <c r="I57" s="11"/>
      <c r="J57" s="11"/>
      <c r="M57" s="1" t="str">
        <f t="shared" si="1"/>
        <v/>
      </c>
      <c r="N57" s="1">
        <f t="shared" si="2"/>
        <v>56</v>
      </c>
    </row>
    <row r="58" spans="1:14">
      <c r="A58" s="6" t="str">
        <f t="shared" si="0"/>
        <v/>
      </c>
      <c r="I58" s="11"/>
      <c r="J58" s="11"/>
      <c r="M58" s="1" t="str">
        <f t="shared" si="1"/>
        <v/>
      </c>
      <c r="N58" s="1">
        <f t="shared" si="2"/>
        <v>57</v>
      </c>
    </row>
    <row r="59" spans="1:14">
      <c r="A59" s="6" t="str">
        <f t="shared" si="0"/>
        <v/>
      </c>
      <c r="I59" s="11"/>
      <c r="J59" s="11"/>
      <c r="M59" s="1" t="str">
        <f t="shared" si="1"/>
        <v/>
      </c>
      <c r="N59" s="1">
        <f t="shared" si="2"/>
        <v>58</v>
      </c>
    </row>
    <row r="60" spans="1:14">
      <c r="A60" s="6" t="str">
        <f t="shared" si="0"/>
        <v/>
      </c>
      <c r="I60" s="11"/>
      <c r="J60" s="11"/>
      <c r="M60" s="1" t="str">
        <f t="shared" si="1"/>
        <v/>
      </c>
      <c r="N60" s="1">
        <f t="shared" si="2"/>
        <v>59</v>
      </c>
    </row>
    <row r="61" spans="1:14">
      <c r="A61" s="6" t="str">
        <f t="shared" si="0"/>
        <v/>
      </c>
      <c r="I61" s="11"/>
      <c r="J61" s="11"/>
      <c r="M61" s="1" t="str">
        <f t="shared" si="1"/>
        <v/>
      </c>
      <c r="N61" s="1">
        <f t="shared" si="2"/>
        <v>60</v>
      </c>
    </row>
    <row r="62" spans="1:14">
      <c r="A62" s="6" t="str">
        <f t="shared" si="0"/>
        <v/>
      </c>
      <c r="I62" s="11"/>
      <c r="J62" s="11"/>
      <c r="M62" s="1" t="str">
        <f t="shared" si="1"/>
        <v/>
      </c>
      <c r="N62" s="1">
        <f t="shared" si="2"/>
        <v>61</v>
      </c>
    </row>
    <row r="63" spans="1:14">
      <c r="A63" s="6" t="str">
        <f t="shared" si="0"/>
        <v/>
      </c>
      <c r="I63" s="11"/>
      <c r="J63" s="11"/>
      <c r="M63" s="1" t="str">
        <f t="shared" si="1"/>
        <v/>
      </c>
      <c r="N63" s="1">
        <f t="shared" si="2"/>
        <v>62</v>
      </c>
    </row>
    <row r="64" spans="1:14">
      <c r="A64" s="6" t="str">
        <f t="shared" si="0"/>
        <v/>
      </c>
      <c r="I64" s="11"/>
      <c r="J64" s="11"/>
      <c r="M64" s="1" t="str">
        <f t="shared" si="1"/>
        <v/>
      </c>
      <c r="N64" s="1">
        <f t="shared" si="2"/>
        <v>63</v>
      </c>
    </row>
    <row r="65" spans="1:14">
      <c r="A65" s="6" t="str">
        <f t="shared" si="0"/>
        <v/>
      </c>
      <c r="I65" s="11"/>
      <c r="J65" s="11"/>
      <c r="M65" s="1" t="str">
        <f t="shared" si="1"/>
        <v/>
      </c>
      <c r="N65" s="1">
        <f t="shared" si="2"/>
        <v>64</v>
      </c>
    </row>
    <row r="66" spans="1:14">
      <c r="A66" s="6" t="str">
        <f t="shared" si="0"/>
        <v/>
      </c>
      <c r="I66" s="11"/>
      <c r="J66" s="11"/>
      <c r="M66" s="1" t="str">
        <f t="shared" si="1"/>
        <v/>
      </c>
      <c r="N66" s="1">
        <f t="shared" si="2"/>
        <v>65</v>
      </c>
    </row>
    <row r="67" spans="1:14">
      <c r="A67" s="6" t="str">
        <f t="shared" si="0"/>
        <v/>
      </c>
      <c r="I67" s="11"/>
      <c r="J67" s="11"/>
      <c r="M67" s="1" t="str">
        <f t="shared" si="1"/>
        <v/>
      </c>
      <c r="N67" s="1">
        <f t="shared" si="2"/>
        <v>66</v>
      </c>
    </row>
    <row r="68" spans="1:14">
      <c r="A68" s="6" t="str">
        <f t="shared" ref="A68:A131" si="3">IF(B68="","",M68)</f>
        <v/>
      </c>
      <c r="I68" s="11"/>
      <c r="J68" s="11"/>
      <c r="M68" s="1" t="str">
        <f t="shared" ref="M68:M121" si="4">IF(L68=L67,A67,N68)</f>
        <v/>
      </c>
      <c r="N68" s="1">
        <f t="shared" ref="N68:N121" si="5">SUM(N67+1)</f>
        <v>67</v>
      </c>
    </row>
    <row r="69" spans="1:14">
      <c r="A69" s="6" t="str">
        <f t="shared" si="3"/>
        <v/>
      </c>
      <c r="I69" s="11"/>
      <c r="J69" s="11"/>
      <c r="M69" s="1" t="str">
        <f t="shared" si="4"/>
        <v/>
      </c>
      <c r="N69" s="1">
        <f t="shared" si="5"/>
        <v>68</v>
      </c>
    </row>
    <row r="70" spans="1:14">
      <c r="A70" s="6" t="str">
        <f t="shared" si="3"/>
        <v/>
      </c>
      <c r="I70" s="11"/>
      <c r="J70" s="11"/>
      <c r="M70" s="1" t="str">
        <f t="shared" si="4"/>
        <v/>
      </c>
      <c r="N70" s="1">
        <f t="shared" si="5"/>
        <v>69</v>
      </c>
    </row>
    <row r="71" spans="1:14">
      <c r="A71" s="6" t="str">
        <f t="shared" si="3"/>
        <v/>
      </c>
      <c r="I71" s="11"/>
      <c r="J71" s="11"/>
      <c r="M71" s="1" t="str">
        <f t="shared" si="4"/>
        <v/>
      </c>
      <c r="N71" s="1">
        <f t="shared" si="5"/>
        <v>70</v>
      </c>
    </row>
    <row r="72" spans="1:14">
      <c r="A72" s="6" t="str">
        <f t="shared" si="3"/>
        <v/>
      </c>
      <c r="I72" s="11"/>
      <c r="J72" s="11"/>
      <c r="M72" s="1" t="str">
        <f t="shared" si="4"/>
        <v/>
      </c>
      <c r="N72" s="1">
        <f t="shared" si="5"/>
        <v>71</v>
      </c>
    </row>
    <row r="73" spans="1:14">
      <c r="A73" s="6" t="str">
        <f t="shared" si="3"/>
        <v/>
      </c>
      <c r="I73" s="11"/>
      <c r="J73" s="11"/>
      <c r="M73" s="1" t="str">
        <f t="shared" si="4"/>
        <v/>
      </c>
      <c r="N73" s="1">
        <f t="shared" si="5"/>
        <v>72</v>
      </c>
    </row>
    <row r="74" spans="1:14">
      <c r="A74" s="6" t="str">
        <f t="shared" si="3"/>
        <v/>
      </c>
      <c r="I74" s="11"/>
      <c r="J74" s="11"/>
      <c r="M74" s="1" t="str">
        <f t="shared" si="4"/>
        <v/>
      </c>
      <c r="N74" s="1">
        <f t="shared" si="5"/>
        <v>73</v>
      </c>
    </row>
    <row r="75" spans="1:14">
      <c r="A75" s="6" t="str">
        <f t="shared" si="3"/>
        <v/>
      </c>
      <c r="I75" s="11"/>
      <c r="J75" s="11"/>
      <c r="M75" s="1" t="str">
        <f t="shared" si="4"/>
        <v/>
      </c>
      <c r="N75" s="1">
        <f t="shared" si="5"/>
        <v>74</v>
      </c>
    </row>
    <row r="76" spans="1:14">
      <c r="A76" s="6" t="str">
        <f t="shared" si="3"/>
        <v/>
      </c>
      <c r="I76" s="11"/>
      <c r="J76" s="11"/>
      <c r="M76" s="1" t="str">
        <f t="shared" si="4"/>
        <v/>
      </c>
      <c r="N76" s="1">
        <f t="shared" si="5"/>
        <v>75</v>
      </c>
    </row>
    <row r="77" spans="1:14">
      <c r="A77" s="6" t="str">
        <f t="shared" si="3"/>
        <v/>
      </c>
      <c r="I77" s="11"/>
      <c r="J77" s="11"/>
      <c r="M77" s="1" t="str">
        <f t="shared" si="4"/>
        <v/>
      </c>
      <c r="N77" s="1">
        <f t="shared" si="5"/>
        <v>76</v>
      </c>
    </row>
    <row r="78" spans="1:14">
      <c r="A78" s="6" t="str">
        <f t="shared" si="3"/>
        <v/>
      </c>
      <c r="I78" s="11"/>
      <c r="J78" s="11"/>
      <c r="M78" s="1" t="str">
        <f t="shared" si="4"/>
        <v/>
      </c>
      <c r="N78" s="1">
        <f t="shared" si="5"/>
        <v>77</v>
      </c>
    </row>
    <row r="79" spans="1:14">
      <c r="A79" s="6" t="str">
        <f t="shared" si="3"/>
        <v/>
      </c>
      <c r="I79" s="11"/>
      <c r="J79" s="11"/>
      <c r="M79" s="1" t="str">
        <f t="shared" si="4"/>
        <v/>
      </c>
      <c r="N79" s="1">
        <f t="shared" si="5"/>
        <v>78</v>
      </c>
    </row>
    <row r="80" spans="1:14">
      <c r="A80" s="6" t="str">
        <f t="shared" si="3"/>
        <v/>
      </c>
      <c r="I80" s="11"/>
      <c r="J80" s="11"/>
      <c r="M80" s="1" t="str">
        <f t="shared" si="4"/>
        <v/>
      </c>
      <c r="N80" s="1">
        <f t="shared" si="5"/>
        <v>79</v>
      </c>
    </row>
    <row r="81" spans="1:14">
      <c r="A81" s="6" t="str">
        <f t="shared" si="3"/>
        <v/>
      </c>
      <c r="I81" s="11"/>
      <c r="J81" s="11"/>
      <c r="M81" s="1" t="str">
        <f t="shared" si="4"/>
        <v/>
      </c>
      <c r="N81" s="1">
        <f t="shared" si="5"/>
        <v>80</v>
      </c>
    </row>
    <row r="82" spans="1:14">
      <c r="A82" s="6" t="str">
        <f t="shared" si="3"/>
        <v/>
      </c>
      <c r="I82" s="11"/>
      <c r="J82" s="11"/>
      <c r="M82" s="1" t="str">
        <f t="shared" si="4"/>
        <v/>
      </c>
      <c r="N82" s="1">
        <f t="shared" si="5"/>
        <v>81</v>
      </c>
    </row>
    <row r="83" spans="1:14">
      <c r="A83" s="6" t="str">
        <f t="shared" si="3"/>
        <v/>
      </c>
      <c r="I83" s="11"/>
      <c r="J83" s="11"/>
      <c r="M83" s="1" t="str">
        <f t="shared" si="4"/>
        <v/>
      </c>
      <c r="N83" s="1">
        <f t="shared" si="5"/>
        <v>82</v>
      </c>
    </row>
    <row r="84" spans="1:14">
      <c r="A84" s="6" t="str">
        <f t="shared" si="3"/>
        <v/>
      </c>
      <c r="I84" s="11"/>
      <c r="J84" s="11"/>
      <c r="M84" s="1" t="str">
        <f t="shared" si="4"/>
        <v/>
      </c>
      <c r="N84" s="1">
        <f t="shared" si="5"/>
        <v>83</v>
      </c>
    </row>
    <row r="85" spans="1:14">
      <c r="A85" s="6" t="str">
        <f t="shared" si="3"/>
        <v/>
      </c>
      <c r="I85" s="11"/>
      <c r="J85" s="11"/>
      <c r="M85" s="1" t="str">
        <f t="shared" si="4"/>
        <v/>
      </c>
      <c r="N85" s="1">
        <f t="shared" si="5"/>
        <v>84</v>
      </c>
    </row>
    <row r="86" spans="1:14">
      <c r="A86" s="6" t="str">
        <f t="shared" si="3"/>
        <v/>
      </c>
      <c r="I86" s="11"/>
      <c r="J86" s="11"/>
      <c r="M86" s="1" t="str">
        <f t="shared" si="4"/>
        <v/>
      </c>
      <c r="N86" s="1">
        <f t="shared" si="5"/>
        <v>85</v>
      </c>
    </row>
    <row r="87" spans="1:14">
      <c r="A87" s="6" t="str">
        <f t="shared" si="3"/>
        <v/>
      </c>
      <c r="I87" s="11"/>
      <c r="J87" s="11"/>
      <c r="M87" s="1" t="str">
        <f t="shared" si="4"/>
        <v/>
      </c>
      <c r="N87" s="1">
        <f t="shared" si="5"/>
        <v>86</v>
      </c>
    </row>
    <row r="88" spans="1:14">
      <c r="A88" s="6" t="str">
        <f t="shared" si="3"/>
        <v/>
      </c>
      <c r="I88" s="11"/>
      <c r="J88" s="11"/>
      <c r="M88" s="1" t="str">
        <f t="shared" si="4"/>
        <v/>
      </c>
      <c r="N88" s="1">
        <f t="shared" si="5"/>
        <v>87</v>
      </c>
    </row>
    <row r="89" spans="1:14">
      <c r="A89" s="6" t="str">
        <f t="shared" si="3"/>
        <v/>
      </c>
      <c r="I89" s="11"/>
      <c r="J89" s="11"/>
      <c r="M89" s="1" t="str">
        <f t="shared" si="4"/>
        <v/>
      </c>
      <c r="N89" s="1">
        <f t="shared" si="5"/>
        <v>88</v>
      </c>
    </row>
    <row r="90" spans="1:14">
      <c r="A90" s="6" t="str">
        <f t="shared" si="3"/>
        <v/>
      </c>
      <c r="I90" s="11"/>
      <c r="J90" s="11"/>
      <c r="M90" s="1" t="str">
        <f t="shared" si="4"/>
        <v/>
      </c>
      <c r="N90" s="1">
        <f t="shared" si="5"/>
        <v>89</v>
      </c>
    </row>
    <row r="91" spans="1:14">
      <c r="A91" s="6" t="str">
        <f t="shared" si="3"/>
        <v/>
      </c>
      <c r="I91" s="11"/>
      <c r="J91" s="11"/>
      <c r="M91" s="1" t="str">
        <f t="shared" si="4"/>
        <v/>
      </c>
      <c r="N91" s="1">
        <f t="shared" si="5"/>
        <v>90</v>
      </c>
    </row>
    <row r="92" spans="1:14">
      <c r="A92" s="6" t="str">
        <f t="shared" si="3"/>
        <v/>
      </c>
      <c r="I92" s="11"/>
      <c r="J92" s="11"/>
      <c r="M92" s="1" t="str">
        <f t="shared" si="4"/>
        <v/>
      </c>
      <c r="N92" s="1">
        <f t="shared" si="5"/>
        <v>91</v>
      </c>
    </row>
    <row r="93" spans="1:14">
      <c r="A93" s="6" t="str">
        <f t="shared" si="3"/>
        <v/>
      </c>
      <c r="I93" s="11"/>
      <c r="J93" s="11"/>
      <c r="M93" s="1" t="str">
        <f t="shared" si="4"/>
        <v/>
      </c>
      <c r="N93" s="1">
        <f t="shared" si="5"/>
        <v>92</v>
      </c>
    </row>
    <row r="94" spans="1:14">
      <c r="A94" s="6" t="str">
        <f t="shared" si="3"/>
        <v/>
      </c>
      <c r="I94" s="11"/>
      <c r="J94" s="11"/>
      <c r="M94" s="1" t="str">
        <f t="shared" si="4"/>
        <v/>
      </c>
      <c r="N94" s="1">
        <f t="shared" si="5"/>
        <v>93</v>
      </c>
    </row>
    <row r="95" spans="1:14">
      <c r="A95" s="6" t="str">
        <f t="shared" si="3"/>
        <v/>
      </c>
      <c r="I95" s="11"/>
      <c r="J95" s="11"/>
      <c r="M95" s="1" t="str">
        <f t="shared" si="4"/>
        <v/>
      </c>
      <c r="N95" s="1">
        <f t="shared" si="5"/>
        <v>94</v>
      </c>
    </row>
    <row r="96" spans="1:14">
      <c r="A96" s="6" t="str">
        <f t="shared" si="3"/>
        <v/>
      </c>
      <c r="I96" s="11"/>
      <c r="J96" s="11"/>
      <c r="K96" s="11"/>
      <c r="M96" s="1" t="str">
        <f t="shared" si="4"/>
        <v/>
      </c>
      <c r="N96" s="1">
        <f t="shared" si="5"/>
        <v>95</v>
      </c>
    </row>
    <row r="97" spans="1:14">
      <c r="A97" s="6" t="str">
        <f t="shared" si="3"/>
        <v/>
      </c>
      <c r="I97" s="11"/>
      <c r="J97" s="11"/>
      <c r="K97" s="11"/>
      <c r="M97" s="1" t="str">
        <f t="shared" si="4"/>
        <v/>
      </c>
      <c r="N97" s="1">
        <f t="shared" si="5"/>
        <v>96</v>
      </c>
    </row>
    <row r="98" spans="1:14">
      <c r="A98" s="6" t="str">
        <f t="shared" si="3"/>
        <v/>
      </c>
      <c r="I98" s="11"/>
      <c r="J98" s="11"/>
      <c r="K98" s="11"/>
      <c r="M98" s="1" t="str">
        <f t="shared" si="4"/>
        <v/>
      </c>
      <c r="N98" s="1">
        <f t="shared" si="5"/>
        <v>97</v>
      </c>
    </row>
    <row r="99" spans="1:14">
      <c r="A99" s="6" t="str">
        <f t="shared" si="3"/>
        <v/>
      </c>
      <c r="I99" s="11"/>
      <c r="J99" s="11"/>
      <c r="K99" s="11"/>
      <c r="M99" s="1" t="str">
        <f t="shared" si="4"/>
        <v/>
      </c>
      <c r="N99" s="1">
        <f t="shared" si="5"/>
        <v>98</v>
      </c>
    </row>
    <row r="100" spans="1:14">
      <c r="A100" s="6" t="str">
        <f t="shared" si="3"/>
        <v/>
      </c>
      <c r="I100" s="11"/>
      <c r="J100" s="11"/>
      <c r="K100" s="11"/>
      <c r="M100" s="1" t="str">
        <f t="shared" si="4"/>
        <v/>
      </c>
      <c r="N100" s="1">
        <f t="shared" si="5"/>
        <v>99</v>
      </c>
    </row>
    <row r="101" spans="1:14">
      <c r="A101" s="6" t="str">
        <f t="shared" si="3"/>
        <v/>
      </c>
      <c r="I101" s="11"/>
      <c r="J101" s="11"/>
      <c r="K101" s="11"/>
      <c r="M101" s="1" t="str">
        <f t="shared" si="4"/>
        <v/>
      </c>
      <c r="N101" s="1">
        <f t="shared" si="5"/>
        <v>100</v>
      </c>
    </row>
    <row r="102" spans="1:14">
      <c r="A102" s="6" t="str">
        <f t="shared" si="3"/>
        <v/>
      </c>
      <c r="I102" s="11"/>
      <c r="J102" s="11"/>
      <c r="K102" s="11"/>
      <c r="M102" s="1" t="str">
        <f t="shared" si="4"/>
        <v/>
      </c>
      <c r="N102" s="1">
        <f t="shared" si="5"/>
        <v>101</v>
      </c>
    </row>
    <row r="103" spans="1:14">
      <c r="A103" s="6" t="str">
        <f t="shared" si="3"/>
        <v/>
      </c>
      <c r="I103" s="11"/>
      <c r="J103" s="11"/>
      <c r="K103" s="11"/>
      <c r="M103" s="1" t="str">
        <f t="shared" si="4"/>
        <v/>
      </c>
      <c r="N103" s="1">
        <f t="shared" si="5"/>
        <v>102</v>
      </c>
    </row>
    <row r="104" spans="1:14">
      <c r="A104" s="6" t="str">
        <f t="shared" si="3"/>
        <v/>
      </c>
      <c r="I104" s="11"/>
      <c r="J104" s="11"/>
      <c r="K104" s="11"/>
      <c r="M104" s="1" t="str">
        <f t="shared" si="4"/>
        <v/>
      </c>
      <c r="N104" s="1">
        <f t="shared" si="5"/>
        <v>103</v>
      </c>
    </row>
    <row r="105" spans="1:14">
      <c r="A105" s="6" t="str">
        <f t="shared" si="3"/>
        <v/>
      </c>
      <c r="I105" s="11"/>
      <c r="J105" s="11"/>
      <c r="K105" s="11"/>
      <c r="M105" s="1" t="str">
        <f t="shared" si="4"/>
        <v/>
      </c>
      <c r="N105" s="1">
        <f t="shared" si="5"/>
        <v>104</v>
      </c>
    </row>
    <row r="106" spans="1:14">
      <c r="A106" s="6" t="str">
        <f t="shared" si="3"/>
        <v/>
      </c>
      <c r="I106" s="11"/>
      <c r="J106" s="11"/>
      <c r="K106" s="11"/>
      <c r="M106" s="1" t="str">
        <f t="shared" si="4"/>
        <v/>
      </c>
      <c r="N106" s="1">
        <f t="shared" si="5"/>
        <v>105</v>
      </c>
    </row>
    <row r="107" spans="1:14">
      <c r="A107" s="6" t="str">
        <f t="shared" si="3"/>
        <v/>
      </c>
      <c r="I107" s="11"/>
      <c r="J107" s="11"/>
      <c r="K107" s="11"/>
      <c r="M107" s="1" t="str">
        <f t="shared" si="4"/>
        <v/>
      </c>
      <c r="N107" s="1">
        <f t="shared" si="5"/>
        <v>106</v>
      </c>
    </row>
    <row r="108" spans="1:14">
      <c r="A108" s="6" t="str">
        <f t="shared" si="3"/>
        <v/>
      </c>
      <c r="I108" s="11"/>
      <c r="J108" s="11"/>
      <c r="K108" s="11"/>
      <c r="M108" s="1" t="str">
        <f t="shared" si="4"/>
        <v/>
      </c>
      <c r="N108" s="1">
        <f t="shared" si="5"/>
        <v>107</v>
      </c>
    </row>
    <row r="109" spans="1:14">
      <c r="A109" s="6" t="str">
        <f t="shared" si="3"/>
        <v/>
      </c>
      <c r="I109" s="11"/>
      <c r="J109" s="11"/>
      <c r="K109" s="11"/>
      <c r="M109" s="1" t="str">
        <f t="shared" si="4"/>
        <v/>
      </c>
      <c r="N109" s="1">
        <f t="shared" si="5"/>
        <v>108</v>
      </c>
    </row>
    <row r="110" spans="1:14">
      <c r="A110" s="6" t="str">
        <f t="shared" si="3"/>
        <v/>
      </c>
      <c r="I110" s="11"/>
      <c r="J110" s="11"/>
      <c r="K110" s="11"/>
      <c r="M110" s="1" t="str">
        <f t="shared" si="4"/>
        <v/>
      </c>
      <c r="N110" s="1">
        <f t="shared" si="5"/>
        <v>109</v>
      </c>
    </row>
    <row r="111" spans="1:14">
      <c r="A111" s="6" t="str">
        <f t="shared" si="3"/>
        <v/>
      </c>
      <c r="I111" s="11"/>
      <c r="J111" s="11"/>
      <c r="K111" s="11"/>
      <c r="M111" s="1" t="str">
        <f t="shared" si="4"/>
        <v/>
      </c>
      <c r="N111" s="1">
        <f t="shared" si="5"/>
        <v>110</v>
      </c>
    </row>
    <row r="112" spans="1:14">
      <c r="A112" s="6" t="str">
        <f t="shared" si="3"/>
        <v/>
      </c>
      <c r="I112" s="11"/>
      <c r="J112" s="11"/>
      <c r="K112" s="11"/>
      <c r="M112" s="1" t="str">
        <f t="shared" si="4"/>
        <v/>
      </c>
      <c r="N112" s="1">
        <f t="shared" si="5"/>
        <v>111</v>
      </c>
    </row>
    <row r="113" spans="1:14">
      <c r="A113" s="6" t="str">
        <f t="shared" si="3"/>
        <v/>
      </c>
      <c r="I113" s="11"/>
      <c r="J113" s="11"/>
      <c r="K113" s="11"/>
      <c r="M113" s="1" t="str">
        <f t="shared" si="4"/>
        <v/>
      </c>
      <c r="N113" s="1">
        <f t="shared" si="5"/>
        <v>112</v>
      </c>
    </row>
    <row r="114" spans="1:14">
      <c r="A114" s="6" t="str">
        <f t="shared" si="3"/>
        <v/>
      </c>
      <c r="I114" s="11"/>
      <c r="J114" s="11"/>
      <c r="K114" s="11"/>
      <c r="M114" s="1" t="str">
        <f t="shared" si="4"/>
        <v/>
      </c>
      <c r="N114" s="1">
        <f t="shared" si="5"/>
        <v>113</v>
      </c>
    </row>
    <row r="115" spans="1:14">
      <c r="A115" s="6" t="str">
        <f t="shared" si="3"/>
        <v/>
      </c>
      <c r="I115" s="11"/>
      <c r="J115" s="11"/>
      <c r="K115" s="11"/>
      <c r="M115" s="1" t="str">
        <f t="shared" si="4"/>
        <v/>
      </c>
      <c r="N115" s="1">
        <f t="shared" si="5"/>
        <v>114</v>
      </c>
    </row>
    <row r="116" spans="1:14">
      <c r="A116" s="6" t="str">
        <f t="shared" si="3"/>
        <v/>
      </c>
      <c r="I116" s="11"/>
      <c r="J116" s="11"/>
      <c r="K116" s="11"/>
      <c r="M116" s="1" t="str">
        <f t="shared" si="4"/>
        <v/>
      </c>
      <c r="N116" s="1">
        <f t="shared" si="5"/>
        <v>115</v>
      </c>
    </row>
    <row r="117" spans="1:14">
      <c r="A117" s="6" t="str">
        <f t="shared" si="3"/>
        <v/>
      </c>
      <c r="I117" s="11"/>
      <c r="J117" s="11"/>
      <c r="K117" s="11"/>
      <c r="M117" s="1" t="str">
        <f t="shared" si="4"/>
        <v/>
      </c>
      <c r="N117" s="1">
        <f t="shared" si="5"/>
        <v>116</v>
      </c>
    </row>
    <row r="118" spans="1:14">
      <c r="A118" s="6" t="str">
        <f t="shared" si="3"/>
        <v/>
      </c>
      <c r="I118" s="11"/>
      <c r="J118" s="11"/>
      <c r="K118" s="11"/>
      <c r="M118" s="1" t="str">
        <f t="shared" si="4"/>
        <v/>
      </c>
      <c r="N118" s="1">
        <f t="shared" si="5"/>
        <v>117</v>
      </c>
    </row>
    <row r="119" spans="1:14">
      <c r="A119" s="6" t="str">
        <f t="shared" si="3"/>
        <v/>
      </c>
      <c r="I119" s="11"/>
      <c r="J119" s="11"/>
      <c r="K119" s="11"/>
      <c r="M119" s="1" t="str">
        <f t="shared" si="4"/>
        <v/>
      </c>
      <c r="N119" s="1">
        <f t="shared" si="5"/>
        <v>118</v>
      </c>
    </row>
    <row r="120" spans="1:14">
      <c r="A120" s="6" t="str">
        <f t="shared" si="3"/>
        <v/>
      </c>
      <c r="I120" s="11"/>
      <c r="J120" s="11"/>
      <c r="K120" s="11"/>
      <c r="M120" s="1" t="str">
        <f t="shared" si="4"/>
        <v/>
      </c>
      <c r="N120" s="1">
        <f t="shared" si="5"/>
        <v>119</v>
      </c>
    </row>
    <row r="121" spans="1:14">
      <c r="A121" s="6" t="str">
        <f t="shared" si="3"/>
        <v/>
      </c>
      <c r="I121" s="11"/>
      <c r="J121" s="11"/>
      <c r="K121" s="11"/>
      <c r="M121" s="1" t="str">
        <f t="shared" si="4"/>
        <v/>
      </c>
      <c r="N121" s="1">
        <f t="shared" si="5"/>
        <v>120</v>
      </c>
    </row>
    <row r="122" spans="1:14">
      <c r="A122" s="6" t="str">
        <f t="shared" si="3"/>
        <v/>
      </c>
      <c r="I122" s="11"/>
      <c r="J122" s="11"/>
      <c r="K122" s="11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>
      <c r="A123" s="6" t="str">
        <f t="shared" si="3"/>
        <v/>
      </c>
      <c r="I123" s="11"/>
      <c r="J123" s="11"/>
      <c r="K123" s="11"/>
      <c r="M123" s="1" t="str">
        <f t="shared" si="6"/>
        <v/>
      </c>
      <c r="N123" s="1">
        <f t="shared" si="7"/>
        <v>122</v>
      </c>
    </row>
    <row r="124" spans="1:14">
      <c r="A124" s="6" t="str">
        <f t="shared" si="3"/>
        <v/>
      </c>
      <c r="I124" s="11"/>
      <c r="J124" s="11"/>
      <c r="K124" s="11"/>
      <c r="M124" s="1" t="str">
        <f t="shared" si="6"/>
        <v/>
      </c>
      <c r="N124" s="1">
        <f t="shared" si="7"/>
        <v>123</v>
      </c>
    </row>
    <row r="125" spans="1:14">
      <c r="A125" s="6" t="str">
        <f t="shared" si="3"/>
        <v/>
      </c>
      <c r="I125" s="11"/>
      <c r="J125" s="11"/>
      <c r="K125" s="11"/>
      <c r="M125" s="1" t="str">
        <f t="shared" si="6"/>
        <v/>
      </c>
      <c r="N125" s="1">
        <f t="shared" si="7"/>
        <v>124</v>
      </c>
    </row>
    <row r="126" spans="1:14">
      <c r="A126" s="6" t="str">
        <f t="shared" si="3"/>
        <v/>
      </c>
      <c r="I126" s="11"/>
      <c r="J126" s="11"/>
      <c r="K126" s="11"/>
      <c r="M126" s="1" t="str">
        <f t="shared" si="6"/>
        <v/>
      </c>
      <c r="N126" s="1">
        <f t="shared" si="7"/>
        <v>125</v>
      </c>
    </row>
    <row r="127" spans="1:14">
      <c r="A127" s="6" t="str">
        <f t="shared" si="3"/>
        <v/>
      </c>
      <c r="I127" s="11"/>
      <c r="J127" s="11"/>
      <c r="K127" s="11"/>
      <c r="M127" s="1" t="str">
        <f t="shared" si="6"/>
        <v/>
      </c>
      <c r="N127" s="1">
        <f t="shared" si="7"/>
        <v>126</v>
      </c>
    </row>
    <row r="128" spans="1:14">
      <c r="A128" s="6" t="str">
        <f t="shared" si="3"/>
        <v/>
      </c>
      <c r="I128" s="11"/>
      <c r="J128" s="11"/>
      <c r="K128" s="11"/>
      <c r="M128" s="1" t="str">
        <f t="shared" si="6"/>
        <v/>
      </c>
      <c r="N128" s="1">
        <f t="shared" si="7"/>
        <v>127</v>
      </c>
    </row>
    <row r="129" spans="1:14">
      <c r="A129" s="6" t="str">
        <f t="shared" si="3"/>
        <v/>
      </c>
      <c r="I129" s="11"/>
      <c r="J129" s="11"/>
      <c r="K129" s="11"/>
      <c r="M129" s="1" t="str">
        <f t="shared" si="6"/>
        <v/>
      </c>
      <c r="N129" s="1">
        <f t="shared" si="7"/>
        <v>128</v>
      </c>
    </row>
    <row r="130" spans="1:14">
      <c r="A130" s="6" t="str">
        <f t="shared" si="3"/>
        <v/>
      </c>
      <c r="I130" s="11"/>
      <c r="J130" s="11"/>
      <c r="K130" s="11"/>
      <c r="M130" s="1" t="str">
        <f t="shared" si="6"/>
        <v/>
      </c>
      <c r="N130" s="1">
        <f t="shared" si="7"/>
        <v>129</v>
      </c>
    </row>
    <row r="131" spans="1:14">
      <c r="A131" s="6" t="str">
        <f t="shared" si="3"/>
        <v/>
      </c>
      <c r="I131" s="11"/>
      <c r="J131" s="11"/>
      <c r="K131" s="11"/>
      <c r="M131" s="1" t="str">
        <f t="shared" si="6"/>
        <v/>
      </c>
      <c r="N131" s="1">
        <f t="shared" si="7"/>
        <v>130</v>
      </c>
    </row>
    <row r="132" spans="1:14">
      <c r="A132" s="6" t="str">
        <f t="shared" ref="A132:A191" si="8">IF(B132="","",M132)</f>
        <v/>
      </c>
      <c r="I132" s="11"/>
      <c r="J132" s="11"/>
      <c r="K132" s="11"/>
      <c r="M132" s="1" t="str">
        <f t="shared" si="6"/>
        <v/>
      </c>
      <c r="N132" s="1">
        <f t="shared" si="7"/>
        <v>131</v>
      </c>
    </row>
    <row r="133" spans="1:14">
      <c r="A133" s="6" t="str">
        <f t="shared" si="8"/>
        <v/>
      </c>
      <c r="I133" s="11"/>
      <c r="J133" s="11"/>
      <c r="K133" s="11"/>
      <c r="M133" s="1" t="str">
        <f t="shared" si="6"/>
        <v/>
      </c>
      <c r="N133" s="1">
        <f t="shared" si="7"/>
        <v>132</v>
      </c>
    </row>
    <row r="134" spans="1:14">
      <c r="A134" s="6" t="str">
        <f t="shared" si="8"/>
        <v/>
      </c>
      <c r="I134" s="11"/>
      <c r="J134" s="11"/>
      <c r="K134" s="11"/>
      <c r="M134" s="1" t="str">
        <f t="shared" si="6"/>
        <v/>
      </c>
      <c r="N134" s="1">
        <f t="shared" si="7"/>
        <v>133</v>
      </c>
    </row>
    <row r="135" spans="1:14">
      <c r="A135" s="6" t="str">
        <f t="shared" si="8"/>
        <v/>
      </c>
      <c r="I135" s="11"/>
      <c r="J135" s="11"/>
      <c r="K135" s="11"/>
      <c r="M135" s="1" t="str">
        <f t="shared" si="6"/>
        <v/>
      </c>
      <c r="N135" s="1">
        <f t="shared" si="7"/>
        <v>134</v>
      </c>
    </row>
    <row r="136" spans="1:14">
      <c r="A136" s="6" t="str">
        <f t="shared" si="8"/>
        <v/>
      </c>
      <c r="I136" s="11"/>
      <c r="J136" s="11"/>
      <c r="K136" s="11"/>
      <c r="M136" s="1" t="str">
        <f t="shared" si="6"/>
        <v/>
      </c>
      <c r="N136" s="1">
        <f t="shared" si="7"/>
        <v>135</v>
      </c>
    </row>
    <row r="137" spans="1:14">
      <c r="A137" s="6" t="str">
        <f t="shared" si="8"/>
        <v/>
      </c>
      <c r="I137" s="11"/>
      <c r="J137" s="11"/>
      <c r="K137" s="11"/>
      <c r="M137" s="1" t="str">
        <f t="shared" si="6"/>
        <v/>
      </c>
      <c r="N137" s="1">
        <f t="shared" si="7"/>
        <v>136</v>
      </c>
    </row>
    <row r="138" spans="1:14">
      <c r="A138" s="6" t="str">
        <f t="shared" si="8"/>
        <v/>
      </c>
      <c r="I138" s="11"/>
      <c r="J138" s="11"/>
      <c r="K138" s="11"/>
      <c r="M138" s="1" t="str">
        <f t="shared" si="6"/>
        <v/>
      </c>
      <c r="N138" s="1">
        <f t="shared" si="7"/>
        <v>137</v>
      </c>
    </row>
    <row r="139" spans="1:14">
      <c r="A139" s="6" t="str">
        <f t="shared" si="8"/>
        <v/>
      </c>
      <c r="I139" s="11"/>
      <c r="J139" s="11"/>
      <c r="K139" s="11"/>
      <c r="M139" s="1" t="str">
        <f t="shared" si="6"/>
        <v/>
      </c>
      <c r="N139" s="1">
        <f t="shared" si="7"/>
        <v>138</v>
      </c>
    </row>
    <row r="140" spans="1:14">
      <c r="A140" s="6" t="str">
        <f t="shared" si="8"/>
        <v/>
      </c>
      <c r="I140" s="11"/>
      <c r="J140" s="11"/>
      <c r="K140" s="11"/>
      <c r="M140" s="1" t="str">
        <f t="shared" si="6"/>
        <v/>
      </c>
      <c r="N140" s="1">
        <f t="shared" si="7"/>
        <v>139</v>
      </c>
    </row>
    <row r="141" spans="1:14">
      <c r="A141" s="6" t="str">
        <f t="shared" si="8"/>
        <v/>
      </c>
      <c r="I141" s="11"/>
      <c r="J141" s="11"/>
      <c r="K141" s="11"/>
      <c r="M141" s="1" t="str">
        <f t="shared" si="6"/>
        <v/>
      </c>
      <c r="N141" s="1">
        <f t="shared" si="7"/>
        <v>140</v>
      </c>
    </row>
    <row r="142" spans="1:14">
      <c r="A142" s="6" t="str">
        <f t="shared" si="8"/>
        <v/>
      </c>
      <c r="I142" s="11"/>
      <c r="J142" s="11"/>
      <c r="K142" s="11"/>
      <c r="M142" s="1" t="str">
        <f t="shared" si="6"/>
        <v/>
      </c>
      <c r="N142" s="1">
        <f t="shared" si="7"/>
        <v>141</v>
      </c>
    </row>
    <row r="143" spans="1:14">
      <c r="A143" s="6" t="str">
        <f t="shared" si="8"/>
        <v/>
      </c>
      <c r="I143" s="11"/>
      <c r="J143" s="11"/>
      <c r="K143" s="11"/>
      <c r="M143" s="1" t="str">
        <f t="shared" si="6"/>
        <v/>
      </c>
      <c r="N143" s="1">
        <f t="shared" si="7"/>
        <v>142</v>
      </c>
    </row>
    <row r="144" spans="1:14">
      <c r="A144" s="6" t="str">
        <f t="shared" si="8"/>
        <v/>
      </c>
      <c r="I144" s="11"/>
      <c r="J144" s="11"/>
      <c r="K144" s="11"/>
      <c r="M144" s="1" t="str">
        <f t="shared" si="6"/>
        <v/>
      </c>
      <c r="N144" s="1">
        <f t="shared" si="7"/>
        <v>143</v>
      </c>
    </row>
    <row r="145" spans="1:14">
      <c r="A145" s="6" t="str">
        <f t="shared" si="8"/>
        <v/>
      </c>
      <c r="I145" s="11"/>
      <c r="J145" s="11"/>
      <c r="K145" s="11"/>
      <c r="M145" s="1" t="str">
        <f t="shared" si="6"/>
        <v/>
      </c>
      <c r="N145" s="1">
        <f t="shared" si="7"/>
        <v>144</v>
      </c>
    </row>
    <row r="146" spans="1:14">
      <c r="A146" s="6" t="str">
        <f t="shared" si="8"/>
        <v/>
      </c>
    </row>
    <row r="147" spans="1:14">
      <c r="A147" s="6" t="str">
        <f t="shared" si="8"/>
        <v/>
      </c>
    </row>
    <row r="148" spans="1:14">
      <c r="A148" s="6" t="str">
        <f t="shared" si="8"/>
        <v/>
      </c>
    </row>
    <row r="149" spans="1:14">
      <c r="A149" s="6" t="str">
        <f t="shared" si="8"/>
        <v/>
      </c>
    </row>
    <row r="150" spans="1:14">
      <c r="A150" s="6" t="str">
        <f t="shared" si="8"/>
        <v/>
      </c>
    </row>
    <row r="151" spans="1:14">
      <c r="A151" s="6" t="str">
        <f t="shared" si="8"/>
        <v/>
      </c>
    </row>
    <row r="152" spans="1:14">
      <c r="A152" s="6" t="str">
        <f t="shared" si="8"/>
        <v/>
      </c>
    </row>
    <row r="153" spans="1:14">
      <c r="A153" s="6" t="str">
        <f t="shared" si="8"/>
        <v/>
      </c>
    </row>
    <row r="154" spans="1:14">
      <c r="A154" s="6" t="str">
        <f t="shared" si="8"/>
        <v/>
      </c>
    </row>
    <row r="155" spans="1:14">
      <c r="A155" s="6" t="str">
        <f t="shared" si="8"/>
        <v/>
      </c>
    </row>
    <row r="156" spans="1:14">
      <c r="A156" s="6" t="str">
        <f t="shared" si="8"/>
        <v/>
      </c>
    </row>
    <row r="157" spans="1:14">
      <c r="A157" s="6" t="str">
        <f t="shared" si="8"/>
        <v/>
      </c>
    </row>
    <row r="158" spans="1:14">
      <c r="A158" s="6" t="str">
        <f t="shared" si="8"/>
        <v/>
      </c>
    </row>
    <row r="159" spans="1:14">
      <c r="A159" s="6" t="str">
        <f t="shared" si="8"/>
        <v/>
      </c>
    </row>
    <row r="160" spans="1:14">
      <c r="A160" s="6" t="str">
        <f t="shared" si="8"/>
        <v/>
      </c>
    </row>
    <row r="161" spans="1:1">
      <c r="A161" s="6" t="str">
        <f t="shared" si="8"/>
        <v/>
      </c>
    </row>
    <row r="162" spans="1:1">
      <c r="A162" s="6" t="str">
        <f t="shared" si="8"/>
        <v/>
      </c>
    </row>
    <row r="163" spans="1:1">
      <c r="A163" s="6" t="str">
        <f t="shared" si="8"/>
        <v/>
      </c>
    </row>
    <row r="164" spans="1:1">
      <c r="A164" s="6" t="str">
        <f t="shared" si="8"/>
        <v/>
      </c>
    </row>
    <row r="165" spans="1:1">
      <c r="A165" s="6" t="str">
        <f t="shared" si="8"/>
        <v/>
      </c>
    </row>
    <row r="166" spans="1:1">
      <c r="A166" s="6" t="str">
        <f t="shared" si="8"/>
        <v/>
      </c>
    </row>
    <row r="167" spans="1:1">
      <c r="A167" s="6" t="str">
        <f t="shared" si="8"/>
        <v/>
      </c>
    </row>
    <row r="168" spans="1:1">
      <c r="A168" s="6" t="str">
        <f t="shared" si="8"/>
        <v/>
      </c>
    </row>
    <row r="169" spans="1:1">
      <c r="A169" s="6" t="str">
        <f t="shared" si="8"/>
        <v/>
      </c>
    </row>
    <row r="170" spans="1:1">
      <c r="A170" s="6" t="str">
        <f t="shared" si="8"/>
        <v/>
      </c>
    </row>
    <row r="171" spans="1:1">
      <c r="A171" s="6" t="str">
        <f t="shared" si="8"/>
        <v/>
      </c>
    </row>
    <row r="172" spans="1:1">
      <c r="A172" s="6" t="str">
        <f t="shared" si="8"/>
        <v/>
      </c>
    </row>
    <row r="173" spans="1:1">
      <c r="A173" s="6" t="str">
        <f t="shared" si="8"/>
        <v/>
      </c>
    </row>
    <row r="174" spans="1:1">
      <c r="A174" s="6" t="str">
        <f t="shared" si="8"/>
        <v/>
      </c>
    </row>
    <row r="175" spans="1:1">
      <c r="A175" s="6" t="str">
        <f t="shared" si="8"/>
        <v/>
      </c>
    </row>
    <row r="176" spans="1:1">
      <c r="A176" s="6" t="str">
        <f t="shared" si="8"/>
        <v/>
      </c>
    </row>
    <row r="177" spans="1:11">
      <c r="A177" s="6" t="str">
        <f t="shared" si="8"/>
        <v/>
      </c>
    </row>
    <row r="178" spans="1:11">
      <c r="A178" s="6" t="str">
        <f t="shared" si="8"/>
        <v/>
      </c>
    </row>
    <row r="179" spans="1:11">
      <c r="A179" s="6" t="str">
        <f t="shared" si="8"/>
        <v/>
      </c>
    </row>
    <row r="180" spans="1:11">
      <c r="A180" s="6" t="str">
        <f t="shared" si="8"/>
        <v/>
      </c>
    </row>
    <row r="181" spans="1:11">
      <c r="A181" s="6" t="str">
        <f t="shared" si="8"/>
        <v/>
      </c>
    </row>
    <row r="182" spans="1:11">
      <c r="A182" s="6" t="str">
        <f t="shared" si="8"/>
        <v/>
      </c>
    </row>
    <row r="183" spans="1:11">
      <c r="A183" s="6" t="str">
        <f t="shared" si="8"/>
        <v/>
      </c>
    </row>
    <row r="184" spans="1:11">
      <c r="A184" s="6" t="str">
        <f t="shared" si="8"/>
        <v/>
      </c>
    </row>
    <row r="185" spans="1:11">
      <c r="A185" s="6" t="str">
        <f t="shared" si="8"/>
        <v/>
      </c>
    </row>
    <row r="186" spans="1:11">
      <c r="A186" s="6" t="str">
        <f t="shared" si="8"/>
        <v/>
      </c>
    </row>
    <row r="187" spans="1:11">
      <c r="A187" s="6" t="str">
        <f t="shared" si="8"/>
        <v/>
      </c>
    </row>
    <row r="188" spans="1:11">
      <c r="A188" s="6" t="str">
        <f t="shared" si="8"/>
        <v/>
      </c>
    </row>
    <row r="189" spans="1:11">
      <c r="A189" s="6" t="str">
        <f t="shared" si="8"/>
        <v/>
      </c>
    </row>
    <row r="190" spans="1:11">
      <c r="A190" s="6" t="str">
        <f t="shared" si="8"/>
        <v/>
      </c>
    </row>
    <row r="191" spans="1:11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xmlns:xlrd2="http://schemas.microsoft.com/office/spreadsheetml/2017/richdata2" ref="B2:L54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M253"/>
  <sheetViews>
    <sheetView workbookViewId="0">
      <selection activeCell="A2" sqref="A2"/>
    </sheetView>
  </sheetViews>
  <sheetFormatPr defaultRowHeight="11.25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>
      <c r="A1" s="6" t="s">
        <v>20</v>
      </c>
      <c r="B1" s="6" t="s">
        <v>84</v>
      </c>
      <c r="C1" s="6" t="s">
        <v>85</v>
      </c>
      <c r="D1" s="6" t="s">
        <v>86</v>
      </c>
      <c r="E1" s="6" t="s">
        <v>87</v>
      </c>
      <c r="F1" s="6" t="s">
        <v>88</v>
      </c>
      <c r="G1" s="6" t="s">
        <v>89</v>
      </c>
      <c r="H1" s="92" t="s">
        <v>90</v>
      </c>
      <c r="I1" s="92" t="s">
        <v>91</v>
      </c>
      <c r="J1" s="6" t="s">
        <v>92</v>
      </c>
      <c r="K1" s="9" t="s">
        <v>93</v>
      </c>
      <c r="L1" s="6" t="s">
        <v>94</v>
      </c>
    </row>
    <row r="2" spans="1:13">
      <c r="A2" s="18" t="str">
        <f>SPORTSMANS!A3</f>
        <v>GARY OUTRAM</v>
      </c>
      <c r="B2" s="18">
        <f>SPORTSMANS!ED3</f>
        <v>2</v>
      </c>
      <c r="C2" s="18">
        <f>SPORTSMANS!EE3</f>
        <v>2</v>
      </c>
      <c r="D2" s="18">
        <f>SPORTSMANS!EF3</f>
        <v>5</v>
      </c>
      <c r="E2" s="18">
        <f>SPORTSMANS!EG3</f>
        <v>4</v>
      </c>
      <c r="F2" s="18">
        <f>SPORTSMANS!EH3</f>
        <v>2473</v>
      </c>
      <c r="G2" s="18">
        <f>SPORTSMANS!EI3</f>
        <v>136</v>
      </c>
      <c r="H2" s="20">
        <f>SPORTSMANS!EL3</f>
        <v>68</v>
      </c>
      <c r="I2" s="20">
        <f>SPORTSMANS!EM3</f>
        <v>27.2</v>
      </c>
      <c r="J2" s="19">
        <f>SPORTSMANS!EK3</f>
        <v>494.6</v>
      </c>
      <c r="K2" s="19">
        <f>SPORTSMANS!EJ3</f>
        <v>54.55147058823529</v>
      </c>
      <c r="L2" s="5">
        <f>IF(B2&gt;=10,1,0)</f>
        <v>0</v>
      </c>
      <c r="M2" s="17"/>
    </row>
    <row r="3" spans="1:13">
      <c r="A3" s="18" t="str">
        <f>SPORTSMANS!A4</f>
        <v>NIGE OUTRAM</v>
      </c>
      <c r="B3" s="18">
        <f>SPORTSMANS!ED4</f>
        <v>2</v>
      </c>
      <c r="C3" s="18">
        <f>SPORTSMANS!EE4</f>
        <v>2</v>
      </c>
      <c r="D3" s="18">
        <f>SPORTSMANS!EF4</f>
        <v>5</v>
      </c>
      <c r="E3" s="18">
        <f>SPORTSMANS!EG4</f>
        <v>4</v>
      </c>
      <c r="F3" s="18">
        <f>SPORTSMANS!EH4</f>
        <v>2465</v>
      </c>
      <c r="G3" s="18">
        <f>SPORTSMANS!EI4</f>
        <v>151</v>
      </c>
      <c r="H3" s="20">
        <f>SPORTSMANS!EL4</f>
        <v>75.5</v>
      </c>
      <c r="I3" s="20">
        <f>SPORTSMANS!EM4</f>
        <v>30.2</v>
      </c>
      <c r="J3" s="19">
        <f>SPORTSMANS!EK4</f>
        <v>493</v>
      </c>
      <c r="K3" s="19">
        <f>SPORTSMANS!EJ4</f>
        <v>48.973509933774835</v>
      </c>
      <c r="L3" s="5">
        <f t="shared" ref="L3:L66" si="0">IF(B3&gt;=10,1,0)</f>
        <v>0</v>
      </c>
      <c r="M3" s="17"/>
    </row>
    <row r="4" spans="1:13">
      <c r="A4" s="18" t="str">
        <f>SPORTSMANS!A5</f>
        <v>IAN WHITTAKER</v>
      </c>
      <c r="B4" s="18">
        <f>SPORTSMANS!ED5</f>
        <v>2</v>
      </c>
      <c r="C4" s="18">
        <f>SPORTSMANS!EE5</f>
        <v>2</v>
      </c>
      <c r="D4" s="18">
        <f>SPORTSMANS!EF5</f>
        <v>4</v>
      </c>
      <c r="E4" s="18">
        <f>SPORTSMANS!EG5</f>
        <v>4</v>
      </c>
      <c r="F4" s="18">
        <f>SPORTSMANS!EH5</f>
        <v>2004</v>
      </c>
      <c r="G4" s="18">
        <f>SPORTSMANS!EI5</f>
        <v>95</v>
      </c>
      <c r="H4" s="20">
        <f>SPORTSMANS!EL5</f>
        <v>47.5</v>
      </c>
      <c r="I4" s="20">
        <f>SPORTSMANS!EM5</f>
        <v>23.75</v>
      </c>
      <c r="J4" s="19">
        <f>SPORTSMANS!EK5</f>
        <v>501</v>
      </c>
      <c r="K4" s="19">
        <f>SPORTSMANS!EJ5</f>
        <v>63.284210526315789</v>
      </c>
      <c r="L4" s="5">
        <f t="shared" si="0"/>
        <v>0</v>
      </c>
      <c r="M4" s="17"/>
    </row>
    <row r="5" spans="1:13">
      <c r="A5" s="18" t="str">
        <f>SPORTSMANS!A6</f>
        <v>GEORGE BRADLEY</v>
      </c>
      <c r="B5" s="18">
        <f>SPORTSMANS!ED6</f>
        <v>2</v>
      </c>
      <c r="C5" s="18">
        <f>SPORTSMANS!EE6</f>
        <v>1</v>
      </c>
      <c r="D5" s="18">
        <f>SPORTSMANS!EF6</f>
        <v>6</v>
      </c>
      <c r="E5" s="18">
        <f>SPORTSMANS!EG6</f>
        <v>3</v>
      </c>
      <c r="F5" s="18">
        <f>SPORTSMANS!EH6</f>
        <v>2621</v>
      </c>
      <c r="G5" s="18">
        <f>SPORTSMANS!EI6</f>
        <v>197</v>
      </c>
      <c r="H5" s="20">
        <f>SPORTSMANS!EL6</f>
        <v>98.5</v>
      </c>
      <c r="I5" s="20">
        <f>SPORTSMANS!EM6</f>
        <v>32.833333333333336</v>
      </c>
      <c r="J5" s="19">
        <f>SPORTSMANS!EK6</f>
        <v>436.83333333333331</v>
      </c>
      <c r="K5" s="19">
        <f>SPORTSMANS!EJ6</f>
        <v>39.913705583756347</v>
      </c>
      <c r="L5" s="5">
        <f t="shared" si="0"/>
        <v>0</v>
      </c>
      <c r="M5" s="17"/>
    </row>
    <row r="6" spans="1:13">
      <c r="A6" s="18" t="str">
        <f>SPORTSMANS!A7</f>
        <v>ANDY MONK</v>
      </c>
      <c r="B6" s="18">
        <f>SPORTSMANS!ED7</f>
        <v>2</v>
      </c>
      <c r="C6" s="18">
        <f>SPORTSMANS!EE7</f>
        <v>0</v>
      </c>
      <c r="D6" s="18">
        <f>SPORTSMANS!EF7</f>
        <v>6</v>
      </c>
      <c r="E6" s="18">
        <f>SPORTSMANS!EG7</f>
        <v>2</v>
      </c>
      <c r="F6" s="18">
        <f>SPORTSMANS!EH7</f>
        <v>2567</v>
      </c>
      <c r="G6" s="18">
        <f>SPORTSMANS!EI7</f>
        <v>135</v>
      </c>
      <c r="H6" s="20">
        <f>SPORTSMANS!EL7</f>
        <v>67.5</v>
      </c>
      <c r="I6" s="20">
        <f>SPORTSMANS!EM7</f>
        <v>22.5</v>
      </c>
      <c r="J6" s="19">
        <f>SPORTSMANS!EK7</f>
        <v>427.83333333333331</v>
      </c>
      <c r="K6" s="19">
        <f>SPORTSMANS!EJ7</f>
        <v>57.044444444444451</v>
      </c>
      <c r="L6" s="5">
        <f t="shared" si="0"/>
        <v>0</v>
      </c>
      <c r="M6" s="17"/>
    </row>
    <row r="7" spans="1:13">
      <c r="A7" s="18" t="str">
        <f>SPORTSMANS!A8</f>
        <v>MARTIN YOUNG</v>
      </c>
      <c r="B7" s="18">
        <f>SPORTSMANS!ED8</f>
        <v>2</v>
      </c>
      <c r="C7" s="18">
        <f>SPORTSMANS!EE8</f>
        <v>1</v>
      </c>
      <c r="D7" s="18">
        <f>SPORTSMANS!EF8</f>
        <v>4</v>
      </c>
      <c r="E7" s="18">
        <f>SPORTSMANS!EG8</f>
        <v>2</v>
      </c>
      <c r="F7" s="18">
        <f>SPORTSMANS!EH8</f>
        <v>1728</v>
      </c>
      <c r="G7" s="18">
        <f>SPORTSMANS!EI8</f>
        <v>125</v>
      </c>
      <c r="H7" s="20">
        <f>SPORTSMANS!EL8</f>
        <v>62.5</v>
      </c>
      <c r="I7" s="20">
        <f>SPORTSMANS!EM8</f>
        <v>31.25</v>
      </c>
      <c r="J7" s="19">
        <f>SPORTSMANS!EK8</f>
        <v>432</v>
      </c>
      <c r="K7" s="19">
        <f>SPORTSMANS!EJ8</f>
        <v>41.472000000000001</v>
      </c>
      <c r="L7" s="5">
        <f t="shared" si="0"/>
        <v>0</v>
      </c>
      <c r="M7" s="17"/>
    </row>
    <row r="8" spans="1:13">
      <c r="A8" s="18">
        <f>SPORTSMANS!A9</f>
        <v>0</v>
      </c>
      <c r="B8" s="18">
        <f>SPORTSMANS!ED9</f>
        <v>0</v>
      </c>
      <c r="C8" s="18">
        <f>SPORTSMANS!EE9</f>
        <v>0</v>
      </c>
      <c r="D8" s="18">
        <f>SPORTSMANS!EF9</f>
        <v>0</v>
      </c>
      <c r="E8" s="18">
        <f>SPORTSMANS!EG9</f>
        <v>0</v>
      </c>
      <c r="F8" s="18">
        <f>SPORTSMANS!EH9</f>
        <v>0</v>
      </c>
      <c r="G8" s="18">
        <f>SPORTSMANS!EI9</f>
        <v>0</v>
      </c>
      <c r="H8" s="20">
        <f>SPORTSMANS!EL9</f>
        <v>0</v>
      </c>
      <c r="I8" s="20">
        <f>SPORTSMANS!EM9</f>
        <v>0</v>
      </c>
      <c r="J8" s="19">
        <f>SPORTSMANS!EK9</f>
        <v>0</v>
      </c>
      <c r="K8" s="19">
        <f>SPORTSMANS!EJ9</f>
        <v>0</v>
      </c>
      <c r="L8" s="5">
        <f t="shared" si="0"/>
        <v>0</v>
      </c>
      <c r="M8" s="17"/>
    </row>
    <row r="9" spans="1:13">
      <c r="A9" s="18">
        <f>SPORTSMANS!A10</f>
        <v>0</v>
      </c>
      <c r="B9" s="18">
        <f>SPORTSMANS!ED10</f>
        <v>0</v>
      </c>
      <c r="C9" s="18">
        <f>SPORTSMANS!EE10</f>
        <v>0</v>
      </c>
      <c r="D9" s="18">
        <f>SPORTSMANS!EF10</f>
        <v>0</v>
      </c>
      <c r="E9" s="18">
        <f>SPORTSMANS!EG10</f>
        <v>0</v>
      </c>
      <c r="F9" s="18">
        <f>SPORTSMANS!EH10</f>
        <v>0</v>
      </c>
      <c r="G9" s="18">
        <f>SPORTSMANS!EI10</f>
        <v>0</v>
      </c>
      <c r="H9" s="20">
        <f>SPORTSMANS!EL10</f>
        <v>0</v>
      </c>
      <c r="I9" s="20">
        <f>SPORTSMANS!EM10</f>
        <v>0</v>
      </c>
      <c r="J9" s="19">
        <f>SPORTSMANS!EK10</f>
        <v>0</v>
      </c>
      <c r="K9" s="19">
        <f>SPORTSMANS!EJ10</f>
        <v>0</v>
      </c>
      <c r="L9" s="5">
        <f t="shared" si="0"/>
        <v>0</v>
      </c>
      <c r="M9" s="17"/>
    </row>
    <row r="10" spans="1:13">
      <c r="A10" s="18">
        <f>SPORTSMANS!A11</f>
        <v>0</v>
      </c>
      <c r="B10" s="18">
        <f>SPORTSMANS!ED11</f>
        <v>0</v>
      </c>
      <c r="C10" s="18">
        <f>SPORTSMANS!EE11</f>
        <v>0</v>
      </c>
      <c r="D10" s="18">
        <f>SPORTSMANS!EF11</f>
        <v>0</v>
      </c>
      <c r="E10" s="18">
        <f>SPORTSMANS!EG11</f>
        <v>0</v>
      </c>
      <c r="F10" s="18">
        <f>SPORTSMANS!EH11</f>
        <v>0</v>
      </c>
      <c r="G10" s="18">
        <f>SPORTSMANS!EI11</f>
        <v>0</v>
      </c>
      <c r="H10" s="20">
        <f>SPORTSMANS!EL11</f>
        <v>0</v>
      </c>
      <c r="I10" s="20">
        <f>SPORTSMANS!EM11</f>
        <v>0</v>
      </c>
      <c r="J10" s="19">
        <f>SPORTSMANS!EK11</f>
        <v>0</v>
      </c>
      <c r="K10" s="19">
        <f>SPORTSMANS!EJ11</f>
        <v>0</v>
      </c>
      <c r="L10" s="5">
        <f t="shared" si="0"/>
        <v>0</v>
      </c>
      <c r="M10" s="17"/>
    </row>
    <row r="11" spans="1:13">
      <c r="A11" s="18">
        <f>SPORTSMANS!A12</f>
        <v>0</v>
      </c>
      <c r="B11" s="18">
        <f>SPORTSMANS!ED12</f>
        <v>0</v>
      </c>
      <c r="C11" s="18">
        <f>SPORTSMANS!EE12</f>
        <v>0</v>
      </c>
      <c r="D11" s="18">
        <f>SPORTSMANS!EF12</f>
        <v>0</v>
      </c>
      <c r="E11" s="18">
        <f>SPORTSMANS!EG12</f>
        <v>0</v>
      </c>
      <c r="F11" s="18">
        <f>SPORTSMANS!EH12</f>
        <v>0</v>
      </c>
      <c r="G11" s="18">
        <f>SPORTSMANS!EI12</f>
        <v>0</v>
      </c>
      <c r="H11" s="20">
        <f>SPORTSMANS!EL12</f>
        <v>0</v>
      </c>
      <c r="I11" s="20">
        <f>SPORTSMANS!EM12</f>
        <v>0</v>
      </c>
      <c r="J11" s="19">
        <f>SPORTSMANS!EK12</f>
        <v>0</v>
      </c>
      <c r="K11" s="19">
        <f>SPORTSMANS!EJ12</f>
        <v>0</v>
      </c>
      <c r="L11" s="5">
        <f t="shared" si="0"/>
        <v>0</v>
      </c>
      <c r="M11" s="17"/>
    </row>
    <row r="12" spans="1:13">
      <c r="A12" s="18">
        <f>SPORTSMANS!A13</f>
        <v>0</v>
      </c>
      <c r="B12" s="18">
        <f>SPORTSMANS!ED13</f>
        <v>0</v>
      </c>
      <c r="C12" s="18">
        <f>SPORTSMANS!EE13</f>
        <v>0</v>
      </c>
      <c r="D12" s="18">
        <f>SPORTSMANS!EF13</f>
        <v>0</v>
      </c>
      <c r="E12" s="18">
        <f>SPORTSMANS!EG13</f>
        <v>0</v>
      </c>
      <c r="F12" s="18">
        <f>SPORTSMANS!EH13</f>
        <v>0</v>
      </c>
      <c r="G12" s="18">
        <f>SPORTSMANS!EI13</f>
        <v>0</v>
      </c>
      <c r="H12" s="20">
        <f>SPORTSMANS!EL13</f>
        <v>0</v>
      </c>
      <c r="I12" s="20">
        <f>SPORTSMANS!EM13</f>
        <v>0</v>
      </c>
      <c r="J12" s="19">
        <f>SPORTSMANS!EK13</f>
        <v>0</v>
      </c>
      <c r="K12" s="19">
        <f>SPORTSMANS!EJ13</f>
        <v>0</v>
      </c>
      <c r="L12" s="5">
        <f t="shared" si="0"/>
        <v>0</v>
      </c>
      <c r="M12" s="17"/>
    </row>
    <row r="13" spans="1:13">
      <c r="A13" s="18">
        <f>SPORTSMANS!A14</f>
        <v>0</v>
      </c>
      <c r="B13" s="18">
        <f>SPORTSMANS!ED14</f>
        <v>0</v>
      </c>
      <c r="C13" s="18">
        <f>SPORTSMANS!EE14</f>
        <v>0</v>
      </c>
      <c r="D13" s="18">
        <f>SPORTSMANS!EF14</f>
        <v>0</v>
      </c>
      <c r="E13" s="18">
        <f>SPORTSMANS!EG14</f>
        <v>0</v>
      </c>
      <c r="F13" s="18">
        <f>SPORTSMANS!EH14</f>
        <v>0</v>
      </c>
      <c r="G13" s="18">
        <f>SPORTSMANS!EI14</f>
        <v>0</v>
      </c>
      <c r="H13" s="20">
        <f>SPORTSMANS!EL14</f>
        <v>0</v>
      </c>
      <c r="I13" s="20">
        <f>SPORTSMANS!EM14</f>
        <v>0</v>
      </c>
      <c r="J13" s="19">
        <f>SPORTSMANS!EK14</f>
        <v>0</v>
      </c>
      <c r="K13" s="19">
        <f>SPORTSMANS!EJ14</f>
        <v>0</v>
      </c>
      <c r="L13" s="5">
        <f t="shared" si="0"/>
        <v>0</v>
      </c>
      <c r="M13" s="17"/>
    </row>
    <row r="14" spans="1:13">
      <c r="A14" s="18" t="str">
        <f>CROWN!A3</f>
        <v>ALEX SINCLAIRE</v>
      </c>
      <c r="B14" s="18">
        <f>CROWN!ED3</f>
        <v>2</v>
      </c>
      <c r="C14" s="18">
        <f>CROWN!EE3</f>
        <v>1</v>
      </c>
      <c r="D14" s="18">
        <f>CROWN!EF3</f>
        <v>6</v>
      </c>
      <c r="E14" s="18">
        <f>CROWN!EG3</f>
        <v>3</v>
      </c>
      <c r="F14" s="18">
        <f>CROWN!EH3</f>
        <v>2828</v>
      </c>
      <c r="G14" s="18">
        <f>CROWN!EI3</f>
        <v>177</v>
      </c>
      <c r="H14" s="20">
        <f>CROWN!EL3</f>
        <v>88.5</v>
      </c>
      <c r="I14" s="20">
        <f>CROWN!EM3</f>
        <v>29.5</v>
      </c>
      <c r="J14" s="19">
        <f>CROWN!EK3</f>
        <v>471.33333333333331</v>
      </c>
      <c r="K14" s="19">
        <f>CROWN!EJ3</f>
        <v>47.932203389830512</v>
      </c>
      <c r="L14" s="5">
        <f t="shared" si="0"/>
        <v>0</v>
      </c>
      <c r="M14" s="17"/>
    </row>
    <row r="15" spans="1:13">
      <c r="A15" s="18" t="str">
        <f>CROWN!A4</f>
        <v>CHRIS NORTON</v>
      </c>
      <c r="B15" s="18">
        <f>CROWN!ED4</f>
        <v>1</v>
      </c>
      <c r="C15" s="18">
        <f>CROWN!EE4</f>
        <v>0</v>
      </c>
      <c r="D15" s="18">
        <f>CROWN!EF4</f>
        <v>3</v>
      </c>
      <c r="E15" s="18">
        <f>CROWN!EG4</f>
        <v>1</v>
      </c>
      <c r="F15" s="18">
        <f>CROWN!EH4</f>
        <v>1219</v>
      </c>
      <c r="G15" s="18">
        <f>CROWN!EI4</f>
        <v>81</v>
      </c>
      <c r="H15" s="20">
        <f>CROWN!EL4</f>
        <v>81</v>
      </c>
      <c r="I15" s="20">
        <f>CROWN!EM4</f>
        <v>27</v>
      </c>
      <c r="J15" s="19">
        <f>CROWN!EK4</f>
        <v>406.33333333333331</v>
      </c>
      <c r="K15" s="19">
        <f>CROWN!EJ4</f>
        <v>45.148148148148152</v>
      </c>
      <c r="L15" s="5">
        <f t="shared" si="0"/>
        <v>0</v>
      </c>
      <c r="M15" s="17"/>
    </row>
    <row r="16" spans="1:13">
      <c r="A16" s="18" t="str">
        <f>CROWN!A5</f>
        <v>STEVE ROSE</v>
      </c>
      <c r="B16" s="18">
        <f>CROWN!ED5</f>
        <v>2</v>
      </c>
      <c r="C16" s="18">
        <f>CROWN!EE5</f>
        <v>0</v>
      </c>
      <c r="D16" s="18">
        <f>CROWN!EF5</f>
        <v>5</v>
      </c>
      <c r="E16" s="18">
        <f>CROWN!EG5</f>
        <v>1</v>
      </c>
      <c r="F16" s="18">
        <f>CROWN!EH5</f>
        <v>2377</v>
      </c>
      <c r="G16" s="18">
        <f>CROWN!EI5</f>
        <v>154</v>
      </c>
      <c r="H16" s="20">
        <f>CROWN!EL5</f>
        <v>77</v>
      </c>
      <c r="I16" s="20">
        <f>CROWN!EM5</f>
        <v>30.8</v>
      </c>
      <c r="J16" s="19">
        <f>CROWN!EK5</f>
        <v>475.4</v>
      </c>
      <c r="K16" s="19">
        <f>CROWN!EJ5</f>
        <v>46.305194805194802</v>
      </c>
      <c r="L16" s="5">
        <f t="shared" si="0"/>
        <v>0</v>
      </c>
      <c r="M16" s="17"/>
    </row>
    <row r="17" spans="1:13">
      <c r="A17" s="18" t="str">
        <f>CROWN!A6</f>
        <v>GEORGE KAY</v>
      </c>
      <c r="B17" s="18">
        <f>CROWN!ED6</f>
        <v>1</v>
      </c>
      <c r="C17" s="18">
        <f>CROWN!EE6</f>
        <v>0</v>
      </c>
      <c r="D17" s="18">
        <f>CROWN!EF6</f>
        <v>2</v>
      </c>
      <c r="E17" s="18">
        <f>CROWN!EG6</f>
        <v>0</v>
      </c>
      <c r="F17" s="18">
        <f>CROWN!EH6</f>
        <v>916</v>
      </c>
      <c r="G17" s="18">
        <f>CROWN!EI6</f>
        <v>66</v>
      </c>
      <c r="H17" s="20">
        <f>CROWN!EL6</f>
        <v>66</v>
      </c>
      <c r="I17" s="20">
        <f>CROWN!EM6</f>
        <v>33</v>
      </c>
      <c r="J17" s="19">
        <f>CROWN!EK6</f>
        <v>458</v>
      </c>
      <c r="K17" s="19">
        <f>CROWN!EJ6</f>
        <v>41.63636363636364</v>
      </c>
      <c r="L17" s="5">
        <f t="shared" si="0"/>
        <v>0</v>
      </c>
      <c r="M17" s="17"/>
    </row>
    <row r="18" spans="1:13">
      <c r="A18" s="18" t="str">
        <f>CROWN!A7</f>
        <v>MARK OUTRAM</v>
      </c>
      <c r="B18" s="18">
        <f>CROWN!ED7</f>
        <v>2</v>
      </c>
      <c r="C18" s="18">
        <f>CROWN!EE7</f>
        <v>1</v>
      </c>
      <c r="D18" s="18">
        <f>CROWN!EF7</f>
        <v>4</v>
      </c>
      <c r="E18" s="18">
        <f>CROWN!EG7</f>
        <v>2</v>
      </c>
      <c r="F18" s="18">
        <f>CROWN!EH7</f>
        <v>1866</v>
      </c>
      <c r="G18" s="18">
        <f>CROWN!EI7</f>
        <v>100</v>
      </c>
      <c r="H18" s="20">
        <f>CROWN!EL7</f>
        <v>50</v>
      </c>
      <c r="I18" s="20">
        <f>CROWN!EM7</f>
        <v>25</v>
      </c>
      <c r="J18" s="19">
        <f>CROWN!EK7</f>
        <v>466.5</v>
      </c>
      <c r="K18" s="19">
        <f>CROWN!EJ7</f>
        <v>55.980000000000004</v>
      </c>
      <c r="L18" s="5">
        <f t="shared" si="0"/>
        <v>0</v>
      </c>
      <c r="M18" s="17"/>
    </row>
    <row r="19" spans="1:13">
      <c r="A19" s="18" t="str">
        <f>CROWN!A8</f>
        <v>MATHEW CORNFORTH</v>
      </c>
      <c r="B19" s="18">
        <f>CROWN!ED8</f>
        <v>2</v>
      </c>
      <c r="C19" s="18">
        <f>CROWN!EE8</f>
        <v>2</v>
      </c>
      <c r="D19" s="18">
        <f>CROWN!EF8</f>
        <v>6</v>
      </c>
      <c r="E19" s="18">
        <f>CROWN!EG8</f>
        <v>4</v>
      </c>
      <c r="F19" s="18">
        <f>CROWN!EH8</f>
        <v>2949</v>
      </c>
      <c r="G19" s="18">
        <f>CROWN!EI8</f>
        <v>191</v>
      </c>
      <c r="H19" s="20">
        <f>CROWN!EL8</f>
        <v>95.5</v>
      </c>
      <c r="I19" s="20">
        <f>CROWN!EM8</f>
        <v>31.833333333333332</v>
      </c>
      <c r="J19" s="19">
        <f>CROWN!EK8</f>
        <v>491.5</v>
      </c>
      <c r="K19" s="19">
        <f>CROWN!EJ8</f>
        <v>46.319371727748688</v>
      </c>
      <c r="L19" s="5">
        <f t="shared" si="0"/>
        <v>0</v>
      </c>
      <c r="M19" s="17"/>
    </row>
    <row r="20" spans="1:13">
      <c r="A20" s="18" t="str">
        <f>CROWN!A9</f>
        <v>SAM CHRISTON</v>
      </c>
      <c r="B20" s="18">
        <f>CROWN!ED9</f>
        <v>1</v>
      </c>
      <c r="C20" s="18">
        <f>CROWN!EE9</f>
        <v>1</v>
      </c>
      <c r="D20" s="18">
        <f>CROWN!EF9</f>
        <v>3</v>
      </c>
      <c r="E20" s="18">
        <f>CROWN!EG9</f>
        <v>2</v>
      </c>
      <c r="F20" s="18">
        <f>CROWN!EH9</f>
        <v>1501</v>
      </c>
      <c r="G20" s="18">
        <f>CROWN!EI9</f>
        <v>108</v>
      </c>
      <c r="H20" s="20">
        <f>CROWN!EL9</f>
        <v>108</v>
      </c>
      <c r="I20" s="20">
        <f>CROWN!EM9</f>
        <v>36</v>
      </c>
      <c r="J20" s="19">
        <f>CROWN!EK9</f>
        <v>500.33333333333331</v>
      </c>
      <c r="K20" s="19">
        <f>CROWN!EJ9</f>
        <v>41.694444444444443</v>
      </c>
      <c r="L20" s="5">
        <f t="shared" si="0"/>
        <v>0</v>
      </c>
      <c r="M20" s="17"/>
    </row>
    <row r="21" spans="1:13">
      <c r="A21" s="18" t="str">
        <f>CROWN!A10</f>
        <v>IAN LOMER</v>
      </c>
      <c r="B21" s="18">
        <f>CROWN!ED10</f>
        <v>1</v>
      </c>
      <c r="C21" s="18">
        <f>CROWN!EE10</f>
        <v>1</v>
      </c>
      <c r="D21" s="18">
        <f>CROWN!EF10</f>
        <v>2</v>
      </c>
      <c r="E21" s="18">
        <f>CROWN!EG10</f>
        <v>2</v>
      </c>
      <c r="F21" s="18">
        <f>CROWN!EH10</f>
        <v>1002</v>
      </c>
      <c r="G21" s="18">
        <f>CROWN!EI10</f>
        <v>51</v>
      </c>
      <c r="H21" s="20">
        <f>CROWN!EL10</f>
        <v>51</v>
      </c>
      <c r="I21" s="20">
        <f>CROWN!EM10</f>
        <v>25.5</v>
      </c>
      <c r="J21" s="19">
        <f>CROWN!EK10</f>
        <v>501</v>
      </c>
      <c r="K21" s="19">
        <f>CROWN!EJ10</f>
        <v>58.941176470588239</v>
      </c>
      <c r="L21" s="5">
        <f t="shared" si="0"/>
        <v>0</v>
      </c>
      <c r="M21" s="17"/>
    </row>
    <row r="22" spans="1:13">
      <c r="A22" s="18">
        <f>CROWN!A11</f>
        <v>0</v>
      </c>
      <c r="B22" s="18">
        <f>CROWN!ED11</f>
        <v>0</v>
      </c>
      <c r="C22" s="18">
        <f>CROWN!EE11</f>
        <v>0</v>
      </c>
      <c r="D22" s="18">
        <f>CROWN!EF11</f>
        <v>0</v>
      </c>
      <c r="E22" s="18">
        <f>CROWN!EG11</f>
        <v>0</v>
      </c>
      <c r="F22" s="18">
        <f>CROWN!EH11</f>
        <v>0</v>
      </c>
      <c r="G22" s="18">
        <f>CROWN!EI11</f>
        <v>0</v>
      </c>
      <c r="H22" s="20">
        <f>CROWN!EL11</f>
        <v>0</v>
      </c>
      <c r="I22" s="20">
        <f>CROWN!EM11</f>
        <v>0</v>
      </c>
      <c r="J22" s="19">
        <f>CROWN!EK11</f>
        <v>0</v>
      </c>
      <c r="K22" s="19">
        <f>CROWN!EJ11</f>
        <v>0</v>
      </c>
      <c r="L22" s="5">
        <f t="shared" si="0"/>
        <v>0</v>
      </c>
      <c r="M22" s="17"/>
    </row>
    <row r="23" spans="1:13">
      <c r="A23" s="18">
        <f>CROWN!A12</f>
        <v>0</v>
      </c>
      <c r="B23" s="18">
        <f>CROWN!ED12</f>
        <v>0</v>
      </c>
      <c r="C23" s="18">
        <f>CROWN!EE12</f>
        <v>0</v>
      </c>
      <c r="D23" s="18">
        <f>CROWN!EF12</f>
        <v>0</v>
      </c>
      <c r="E23" s="18">
        <f>CROWN!EG12</f>
        <v>0</v>
      </c>
      <c r="F23" s="18">
        <f>CROWN!EH12</f>
        <v>0</v>
      </c>
      <c r="G23" s="18">
        <f>CROWN!EI12</f>
        <v>0</v>
      </c>
      <c r="H23" s="20">
        <f>CROWN!EL12</f>
        <v>0</v>
      </c>
      <c r="I23" s="20">
        <f>CROWN!EM12</f>
        <v>0</v>
      </c>
      <c r="J23" s="19">
        <f>CROWN!EK12</f>
        <v>0</v>
      </c>
      <c r="K23" s="19">
        <f>CROWN!EJ12</f>
        <v>0</v>
      </c>
      <c r="L23" s="5">
        <f t="shared" si="0"/>
        <v>0</v>
      </c>
      <c r="M23" s="17"/>
    </row>
    <row r="24" spans="1:13">
      <c r="A24" s="18">
        <f>CROWN!A13</f>
        <v>0</v>
      </c>
      <c r="B24" s="18">
        <f>CROWN!ED13</f>
        <v>0</v>
      </c>
      <c r="C24" s="18">
        <f>CROWN!EE13</f>
        <v>0</v>
      </c>
      <c r="D24" s="18">
        <f>CROWN!EF13</f>
        <v>0</v>
      </c>
      <c r="E24" s="18">
        <f>CROWN!EG13</f>
        <v>0</v>
      </c>
      <c r="F24" s="18">
        <f>CROWN!EH13</f>
        <v>0</v>
      </c>
      <c r="G24" s="18">
        <f>CROWN!EI13</f>
        <v>0</v>
      </c>
      <c r="H24" s="20">
        <f>CROWN!EL13</f>
        <v>0</v>
      </c>
      <c r="I24" s="20">
        <f>CROWN!EM13</f>
        <v>0</v>
      </c>
      <c r="J24" s="19">
        <f>CROWN!EK13</f>
        <v>0</v>
      </c>
      <c r="K24" s="19">
        <f>CROWN!EJ13</f>
        <v>0</v>
      </c>
      <c r="L24" s="5">
        <f t="shared" si="0"/>
        <v>0</v>
      </c>
      <c r="M24" s="17"/>
    </row>
    <row r="25" spans="1:13">
      <c r="A25" s="18">
        <f>CROWN!A14</f>
        <v>0</v>
      </c>
      <c r="B25" s="18">
        <f>CROWN!ED14</f>
        <v>0</v>
      </c>
      <c r="C25" s="18">
        <f>CROWN!EE14</f>
        <v>0</v>
      </c>
      <c r="D25" s="18">
        <f>CROWN!EF14</f>
        <v>0</v>
      </c>
      <c r="E25" s="18">
        <f>CROWN!EG14</f>
        <v>0</v>
      </c>
      <c r="F25" s="18">
        <f>CROWN!EH14</f>
        <v>0</v>
      </c>
      <c r="G25" s="18">
        <f>CROWN!EI14</f>
        <v>0</v>
      </c>
      <c r="H25" s="20">
        <f>CROWN!EL14</f>
        <v>0</v>
      </c>
      <c r="I25" s="20">
        <f>CROWN!EM14</f>
        <v>0</v>
      </c>
      <c r="J25" s="19">
        <f>CROWN!EK14</f>
        <v>0</v>
      </c>
      <c r="K25" s="19">
        <f>CROWN!EJ14</f>
        <v>0</v>
      </c>
      <c r="L25" s="5">
        <f t="shared" si="0"/>
        <v>0</v>
      </c>
      <c r="M25" s="17"/>
    </row>
    <row r="26" spans="1:13">
      <c r="A26" s="18" t="str">
        <f>'HAREWOOD ARMS'!A3</f>
        <v>STEVE BLEWITT</v>
      </c>
      <c r="B26" s="18">
        <f>'HAREWOOD ARMS'!ED3</f>
        <v>1</v>
      </c>
      <c r="C26" s="18">
        <f>'HAREWOOD ARMS'!EE3</f>
        <v>1</v>
      </c>
      <c r="D26" s="18">
        <f>'HAREWOOD ARMS'!EF3</f>
        <v>3</v>
      </c>
      <c r="E26" s="18">
        <f>'HAREWOOD ARMS'!EG3</f>
        <v>2</v>
      </c>
      <c r="F26" s="18">
        <f>'HAREWOOD ARMS'!EH3</f>
        <v>1397</v>
      </c>
      <c r="G26" s="18">
        <f>'HAREWOOD ARMS'!EI3</f>
        <v>74</v>
      </c>
      <c r="H26" s="20">
        <f>'HAREWOOD ARMS'!EL3</f>
        <v>74</v>
      </c>
      <c r="I26" s="20">
        <f>'HAREWOOD ARMS'!EM3</f>
        <v>24.666666666666668</v>
      </c>
      <c r="J26" s="19">
        <f>'HAREWOOD ARMS'!EK3</f>
        <v>465.66666666666669</v>
      </c>
      <c r="K26" s="19">
        <f>'HAREWOOD ARMS'!EJ3</f>
        <v>56.635135135135137</v>
      </c>
      <c r="L26" s="5">
        <f t="shared" si="0"/>
        <v>0</v>
      </c>
      <c r="M26" s="17"/>
    </row>
    <row r="27" spans="1:13">
      <c r="A27" s="18" t="str">
        <f>'HAREWOOD ARMS'!A4</f>
        <v>SEAN KENDREW</v>
      </c>
      <c r="B27" s="18">
        <f>'HAREWOOD ARMS'!ED4</f>
        <v>1</v>
      </c>
      <c r="C27" s="18">
        <f>'HAREWOOD ARMS'!EE4</f>
        <v>0</v>
      </c>
      <c r="D27" s="18">
        <f>'HAREWOOD ARMS'!EF4</f>
        <v>2</v>
      </c>
      <c r="E27" s="18">
        <f>'HAREWOOD ARMS'!EG4</f>
        <v>0</v>
      </c>
      <c r="F27" s="18">
        <f>'HAREWOOD ARMS'!EH4</f>
        <v>596</v>
      </c>
      <c r="G27" s="18">
        <f>'HAREWOOD ARMS'!EI4</f>
        <v>42</v>
      </c>
      <c r="H27" s="20">
        <f>'HAREWOOD ARMS'!EL4</f>
        <v>42</v>
      </c>
      <c r="I27" s="20">
        <f>'HAREWOOD ARMS'!EM4</f>
        <v>21</v>
      </c>
      <c r="J27" s="19">
        <f>'HAREWOOD ARMS'!EK4</f>
        <v>298</v>
      </c>
      <c r="K27" s="19">
        <f>'HAREWOOD ARMS'!EJ4</f>
        <v>42.571428571428569</v>
      </c>
      <c r="L27" s="5">
        <f t="shared" si="0"/>
        <v>0</v>
      </c>
      <c r="M27" s="17"/>
    </row>
    <row r="28" spans="1:13">
      <c r="A28" s="18" t="str">
        <f>'HAREWOOD ARMS'!A5</f>
        <v>STEVE TRUMAN</v>
      </c>
      <c r="B28" s="18">
        <f>'HAREWOOD ARMS'!ED5</f>
        <v>1</v>
      </c>
      <c r="C28" s="18">
        <f>'HAREWOOD ARMS'!EE5</f>
        <v>0</v>
      </c>
      <c r="D28" s="18">
        <f>'HAREWOOD ARMS'!EF5</f>
        <v>2</v>
      </c>
      <c r="E28" s="18">
        <f>'HAREWOOD ARMS'!EG5</f>
        <v>0</v>
      </c>
      <c r="F28" s="18">
        <f>'HAREWOOD ARMS'!EH5</f>
        <v>826</v>
      </c>
      <c r="G28" s="18">
        <f>'HAREWOOD ARMS'!EI5</f>
        <v>48</v>
      </c>
      <c r="H28" s="20">
        <f>'HAREWOOD ARMS'!EL5</f>
        <v>48</v>
      </c>
      <c r="I28" s="20">
        <f>'HAREWOOD ARMS'!EM5</f>
        <v>24</v>
      </c>
      <c r="J28" s="19">
        <f>'HAREWOOD ARMS'!EK5</f>
        <v>413</v>
      </c>
      <c r="K28" s="19">
        <f>'HAREWOOD ARMS'!EJ5</f>
        <v>51.625</v>
      </c>
      <c r="L28" s="5">
        <f t="shared" si="0"/>
        <v>0</v>
      </c>
      <c r="M28" s="17"/>
    </row>
    <row r="29" spans="1:13">
      <c r="A29" s="18" t="str">
        <f>'HAREWOOD ARMS'!A6</f>
        <v>DAVE ATKINSON</v>
      </c>
      <c r="B29" s="18">
        <f>'HAREWOOD ARMS'!ED6</f>
        <v>1</v>
      </c>
      <c r="C29" s="18">
        <f>'HAREWOOD ARMS'!EE6</f>
        <v>0</v>
      </c>
      <c r="D29" s="18">
        <f>'HAREWOOD ARMS'!EF6</f>
        <v>3</v>
      </c>
      <c r="E29" s="18">
        <f>'HAREWOOD ARMS'!EG6</f>
        <v>1</v>
      </c>
      <c r="F29" s="18">
        <f>'HAREWOOD ARMS'!EH6</f>
        <v>1461</v>
      </c>
      <c r="G29" s="18">
        <f>'HAREWOOD ARMS'!EI6</f>
        <v>83</v>
      </c>
      <c r="H29" s="20">
        <f>'HAREWOOD ARMS'!EL6</f>
        <v>83</v>
      </c>
      <c r="I29" s="20">
        <f>'HAREWOOD ARMS'!EM6</f>
        <v>27.666666666666668</v>
      </c>
      <c r="J29" s="19">
        <f>'HAREWOOD ARMS'!EK6</f>
        <v>487</v>
      </c>
      <c r="K29" s="19">
        <f>'HAREWOOD ARMS'!EJ6</f>
        <v>52.807228915662648</v>
      </c>
      <c r="L29" s="5">
        <f t="shared" si="0"/>
        <v>0</v>
      </c>
      <c r="M29" s="17"/>
    </row>
    <row r="30" spans="1:13">
      <c r="A30" s="18" t="str">
        <f>'HAREWOOD ARMS'!A7</f>
        <v>ANDREW JOHNSON</v>
      </c>
      <c r="B30" s="18">
        <f>'HAREWOOD ARMS'!ED7</f>
        <v>1</v>
      </c>
      <c r="C30" s="18">
        <f>'HAREWOOD ARMS'!EE7</f>
        <v>0</v>
      </c>
      <c r="D30" s="18">
        <f>'HAREWOOD ARMS'!EF7</f>
        <v>3</v>
      </c>
      <c r="E30" s="18">
        <f>'HAREWOOD ARMS'!EG7</f>
        <v>1</v>
      </c>
      <c r="F30" s="18">
        <f>'HAREWOOD ARMS'!EH7</f>
        <v>1277</v>
      </c>
      <c r="G30" s="18">
        <f>'HAREWOOD ARMS'!EI7</f>
        <v>78</v>
      </c>
      <c r="H30" s="20">
        <f>'HAREWOOD ARMS'!EL7</f>
        <v>78</v>
      </c>
      <c r="I30" s="20">
        <f>'HAREWOOD ARMS'!EM7</f>
        <v>26</v>
      </c>
      <c r="J30" s="19">
        <f>'HAREWOOD ARMS'!EK7</f>
        <v>425.66666666666669</v>
      </c>
      <c r="K30" s="19">
        <f>'HAREWOOD ARMS'!EJ7</f>
        <v>49.115384615384613</v>
      </c>
      <c r="L30" s="5">
        <f t="shared" si="0"/>
        <v>0</v>
      </c>
      <c r="M30" s="17"/>
    </row>
    <row r="31" spans="1:13">
      <c r="A31" s="18" t="str">
        <f>'HAREWOOD ARMS'!A8</f>
        <v>AL SPENCE</v>
      </c>
      <c r="B31" s="18">
        <f>'HAREWOOD ARMS'!ED8</f>
        <v>1</v>
      </c>
      <c r="C31" s="18">
        <f>'HAREWOOD ARMS'!EE8</f>
        <v>0</v>
      </c>
      <c r="D31" s="18">
        <f>'HAREWOOD ARMS'!EF8</f>
        <v>2</v>
      </c>
      <c r="E31" s="18">
        <f>'HAREWOOD ARMS'!EG8</f>
        <v>0</v>
      </c>
      <c r="F31" s="18">
        <f>'HAREWOOD ARMS'!EH8</f>
        <v>938</v>
      </c>
      <c r="G31" s="18">
        <f>'HAREWOOD ARMS'!EI8</f>
        <v>51</v>
      </c>
      <c r="H31" s="20">
        <f>'HAREWOOD ARMS'!EL8</f>
        <v>51</v>
      </c>
      <c r="I31" s="20">
        <f>'HAREWOOD ARMS'!EM8</f>
        <v>25.5</v>
      </c>
      <c r="J31" s="19">
        <f>'HAREWOOD ARMS'!EK8</f>
        <v>469</v>
      </c>
      <c r="K31" s="19">
        <f>'HAREWOOD ARMS'!EJ8</f>
        <v>55.17647058823529</v>
      </c>
      <c r="L31" s="5">
        <f t="shared" si="0"/>
        <v>0</v>
      </c>
      <c r="M31" s="17"/>
    </row>
    <row r="32" spans="1:13">
      <c r="A32" s="18" t="str">
        <f>'HAREWOOD ARMS'!A9</f>
        <v>CALLUM ELLMER</v>
      </c>
      <c r="B32" s="18">
        <f>'HAREWOOD ARMS'!ED9</f>
        <v>0</v>
      </c>
      <c r="C32" s="18">
        <f>'HAREWOOD ARMS'!EE9</f>
        <v>0</v>
      </c>
      <c r="D32" s="18">
        <f>'HAREWOOD ARMS'!EF9</f>
        <v>0</v>
      </c>
      <c r="E32" s="18">
        <f>'HAREWOOD ARMS'!EG9</f>
        <v>0</v>
      </c>
      <c r="F32" s="18">
        <f>'HAREWOOD ARMS'!EH9</f>
        <v>0</v>
      </c>
      <c r="G32" s="18">
        <f>'HAREWOOD ARMS'!EI9</f>
        <v>0</v>
      </c>
      <c r="H32" s="20">
        <f>'HAREWOOD ARMS'!EL9</f>
        <v>0</v>
      </c>
      <c r="I32" s="20">
        <f>'HAREWOOD ARMS'!EM9</f>
        <v>0</v>
      </c>
      <c r="J32" s="19">
        <f>'HAREWOOD ARMS'!EK9</f>
        <v>0</v>
      </c>
      <c r="K32" s="19">
        <f>'HAREWOOD ARMS'!EJ9</f>
        <v>0</v>
      </c>
      <c r="L32" s="5">
        <f t="shared" si="0"/>
        <v>0</v>
      </c>
      <c r="M32" s="17"/>
    </row>
    <row r="33" spans="1:13">
      <c r="A33" s="18" t="str">
        <f>'HAREWOOD ARMS'!A10</f>
        <v>CHRIS WIDDOWSON</v>
      </c>
      <c r="B33" s="18">
        <f>'HAREWOOD ARMS'!ED10</f>
        <v>0</v>
      </c>
      <c r="C33" s="18">
        <f>'HAREWOOD ARMS'!EE10</f>
        <v>0</v>
      </c>
      <c r="D33" s="18">
        <f>'HAREWOOD ARMS'!EF10</f>
        <v>0</v>
      </c>
      <c r="E33" s="18">
        <f>'HAREWOOD ARMS'!EG10</f>
        <v>0</v>
      </c>
      <c r="F33" s="18">
        <f>'HAREWOOD ARMS'!EH10</f>
        <v>0</v>
      </c>
      <c r="G33" s="18">
        <f>'HAREWOOD ARMS'!EI10</f>
        <v>0</v>
      </c>
      <c r="H33" s="20">
        <f>'HAREWOOD ARMS'!EL10</f>
        <v>0</v>
      </c>
      <c r="I33" s="20">
        <f>'HAREWOOD ARMS'!EM10</f>
        <v>0</v>
      </c>
      <c r="J33" s="19">
        <f>'HAREWOOD ARMS'!EK10</f>
        <v>0</v>
      </c>
      <c r="K33" s="19">
        <f>'HAREWOOD ARMS'!EJ10</f>
        <v>0</v>
      </c>
      <c r="L33" s="5">
        <f t="shared" si="0"/>
        <v>0</v>
      </c>
      <c r="M33" s="17"/>
    </row>
    <row r="34" spans="1:13">
      <c r="A34" s="18" t="str">
        <f>'HAREWOOD ARMS'!A11</f>
        <v>IAN POWELL</v>
      </c>
      <c r="B34" s="18">
        <f>'HAREWOOD ARMS'!ED11</f>
        <v>0</v>
      </c>
      <c r="C34" s="18">
        <f>'HAREWOOD ARMS'!EE11</f>
        <v>0</v>
      </c>
      <c r="D34" s="18">
        <f>'HAREWOOD ARMS'!EF11</f>
        <v>0</v>
      </c>
      <c r="E34" s="18">
        <f>'HAREWOOD ARMS'!EG11</f>
        <v>0</v>
      </c>
      <c r="F34" s="18">
        <f>'HAREWOOD ARMS'!EH11</f>
        <v>0</v>
      </c>
      <c r="G34" s="18">
        <f>'HAREWOOD ARMS'!EI11</f>
        <v>0</v>
      </c>
      <c r="H34" s="20">
        <f>'HAREWOOD ARMS'!EL11</f>
        <v>0</v>
      </c>
      <c r="I34" s="20">
        <f>'HAREWOOD ARMS'!EM11</f>
        <v>0</v>
      </c>
      <c r="J34" s="19">
        <f>'HAREWOOD ARMS'!EK11</f>
        <v>0</v>
      </c>
      <c r="K34" s="19">
        <f>'HAREWOOD ARMS'!EJ11</f>
        <v>0</v>
      </c>
      <c r="L34" s="5">
        <f t="shared" si="0"/>
        <v>0</v>
      </c>
      <c r="M34" s="17"/>
    </row>
    <row r="35" spans="1:13">
      <c r="A35" s="18">
        <f>'HAREWOOD ARMS'!A12</f>
        <v>0</v>
      </c>
      <c r="B35" s="18">
        <f>'HAREWOOD ARMS'!ED12</f>
        <v>0</v>
      </c>
      <c r="C35" s="18">
        <f>'HAREWOOD ARMS'!EE12</f>
        <v>0</v>
      </c>
      <c r="D35" s="18">
        <f>'HAREWOOD ARMS'!EF12</f>
        <v>0</v>
      </c>
      <c r="E35" s="18">
        <f>'HAREWOOD ARMS'!EG12</f>
        <v>0</v>
      </c>
      <c r="F35" s="18">
        <f>'HAREWOOD ARMS'!EH12</f>
        <v>0</v>
      </c>
      <c r="G35" s="18">
        <f>'HAREWOOD ARMS'!EI12</f>
        <v>0</v>
      </c>
      <c r="H35" s="20">
        <f>'HAREWOOD ARMS'!EL12</f>
        <v>0</v>
      </c>
      <c r="I35" s="20">
        <f>'HAREWOOD ARMS'!EM12</f>
        <v>0</v>
      </c>
      <c r="J35" s="19">
        <f>'HAREWOOD ARMS'!EK12</f>
        <v>0</v>
      </c>
      <c r="K35" s="19">
        <f>'HAREWOOD ARMS'!EJ12</f>
        <v>0</v>
      </c>
      <c r="L35" s="5">
        <f t="shared" si="0"/>
        <v>0</v>
      </c>
      <c r="M35" s="17"/>
    </row>
    <row r="36" spans="1:13">
      <c r="A36" s="18">
        <f>'HAREWOOD ARMS'!A13</f>
        <v>0</v>
      </c>
      <c r="B36" s="18">
        <f>'HAREWOOD ARMS'!ED13</f>
        <v>0</v>
      </c>
      <c r="C36" s="18">
        <f>'HAREWOOD ARMS'!EE13</f>
        <v>0</v>
      </c>
      <c r="D36" s="18">
        <f>'HAREWOOD ARMS'!EF13</f>
        <v>0</v>
      </c>
      <c r="E36" s="18">
        <f>'HAREWOOD ARMS'!EG13</f>
        <v>0</v>
      </c>
      <c r="F36" s="18">
        <f>'HAREWOOD ARMS'!EH13</f>
        <v>0</v>
      </c>
      <c r="G36" s="18">
        <f>'HAREWOOD ARMS'!EI13</f>
        <v>0</v>
      </c>
      <c r="H36" s="20">
        <f>'HAREWOOD ARMS'!EL13</f>
        <v>0</v>
      </c>
      <c r="I36" s="20">
        <f>'HAREWOOD ARMS'!EM13</f>
        <v>0</v>
      </c>
      <c r="J36" s="19">
        <f>'HAREWOOD ARMS'!EK13</f>
        <v>0</v>
      </c>
      <c r="K36" s="19">
        <f>'HAREWOOD ARMS'!EJ13</f>
        <v>0</v>
      </c>
      <c r="L36" s="5">
        <f t="shared" si="0"/>
        <v>0</v>
      </c>
      <c r="M36" s="17"/>
    </row>
    <row r="37" spans="1:13">
      <c r="A37" s="18">
        <f>'HAREWOOD ARMS'!A14</f>
        <v>0</v>
      </c>
      <c r="B37" s="18">
        <f>'HAREWOOD ARMS'!ED14</f>
        <v>0</v>
      </c>
      <c r="C37" s="18">
        <f>'HAREWOOD ARMS'!EE14</f>
        <v>0</v>
      </c>
      <c r="D37" s="18">
        <f>'HAREWOOD ARMS'!EF14</f>
        <v>0</v>
      </c>
      <c r="E37" s="18">
        <f>'HAREWOOD ARMS'!EG14</f>
        <v>0</v>
      </c>
      <c r="F37" s="18">
        <f>'HAREWOOD ARMS'!EH14</f>
        <v>0</v>
      </c>
      <c r="G37" s="18">
        <f>'HAREWOOD ARMS'!EI14</f>
        <v>0</v>
      </c>
      <c r="H37" s="20">
        <f>'HAREWOOD ARMS'!EL14</f>
        <v>0</v>
      </c>
      <c r="I37" s="20">
        <f>'HAREWOOD ARMS'!EM14</f>
        <v>0</v>
      </c>
      <c r="J37" s="19">
        <f>'HAREWOOD ARMS'!EK14</f>
        <v>0</v>
      </c>
      <c r="K37" s="19">
        <f>'HAREWOOD ARMS'!EJ14</f>
        <v>0</v>
      </c>
      <c r="L37" s="5">
        <f t="shared" si="0"/>
        <v>0</v>
      </c>
      <c r="M37" s="17"/>
    </row>
    <row r="38" spans="1:13">
      <c r="A38" s="18" t="str">
        <f>'WORKMENS CLUB "A"'!A$3</f>
        <v>MICHAEL WRIGHT</v>
      </c>
      <c r="B38" s="18">
        <f>'WORKMENS CLUB "A"'!ED3</f>
        <v>1</v>
      </c>
      <c r="C38" s="18">
        <f>'WORKMENS CLUB "A"'!EE3</f>
        <v>0</v>
      </c>
      <c r="D38" s="18">
        <f>'WORKMENS CLUB "A"'!EF3</f>
        <v>2</v>
      </c>
      <c r="E38" s="18">
        <f>'WORKMENS CLUB "A"'!EG3</f>
        <v>0</v>
      </c>
      <c r="F38" s="18">
        <f>'WORKMENS CLUB "A"'!EH3</f>
        <v>728</v>
      </c>
      <c r="G38" s="18">
        <f>'WORKMENS CLUB "A"'!EI3</f>
        <v>76</v>
      </c>
      <c r="H38" s="20">
        <f>'WORKMENS CLUB "A"'!EL3</f>
        <v>76</v>
      </c>
      <c r="I38" s="20">
        <f>'WORKMENS CLUB "A"'!EM3</f>
        <v>38</v>
      </c>
      <c r="J38" s="19">
        <f>'WORKMENS CLUB "A"'!EK3</f>
        <v>364</v>
      </c>
      <c r="K38" s="19">
        <f>'WORKMENS CLUB "A"'!EJ3</f>
        <v>28.736842105263158</v>
      </c>
      <c r="L38" s="5">
        <f t="shared" si="0"/>
        <v>0</v>
      </c>
      <c r="M38" s="17"/>
    </row>
    <row r="39" spans="1:13">
      <c r="A39" s="18" t="str">
        <f>'WORKMENS CLUB "A"'!A4</f>
        <v>CALLUM JOHNSTONE</v>
      </c>
      <c r="B39" s="18">
        <f>'WORKMENS CLUB "A"'!ED4</f>
        <v>1</v>
      </c>
      <c r="C39" s="18">
        <f>'WORKMENS CLUB "A"'!EE4</f>
        <v>0</v>
      </c>
      <c r="D39" s="18">
        <f>'WORKMENS CLUB "A"'!EF4</f>
        <v>2</v>
      </c>
      <c r="E39" s="18">
        <f>'WORKMENS CLUB "A"'!EG4</f>
        <v>0</v>
      </c>
      <c r="F39" s="18">
        <f>'WORKMENS CLUB "A"'!EH4</f>
        <v>762</v>
      </c>
      <c r="G39" s="18">
        <f>'WORKMENS CLUB "A"'!EI4</f>
        <v>96</v>
      </c>
      <c r="H39" s="20">
        <f>'WORKMENS CLUB "A"'!EL4</f>
        <v>96</v>
      </c>
      <c r="I39" s="20">
        <f>'WORKMENS CLUB "A"'!EM4</f>
        <v>48</v>
      </c>
      <c r="J39" s="19">
        <f>'WORKMENS CLUB "A"'!EK4</f>
        <v>381</v>
      </c>
      <c r="K39" s="19">
        <f>'WORKMENS CLUB "A"'!EJ4</f>
        <v>23.8125</v>
      </c>
      <c r="L39" s="5">
        <f t="shared" si="0"/>
        <v>0</v>
      </c>
      <c r="M39" s="17"/>
    </row>
    <row r="40" spans="1:13">
      <c r="A40" s="18" t="str">
        <f>'WORKMENS CLUB "A"'!A5</f>
        <v>GERRARD BICKERTON</v>
      </c>
      <c r="B40" s="18">
        <f>'WORKMENS CLUB "A"'!ED5</f>
        <v>1</v>
      </c>
      <c r="C40" s="18">
        <f>'WORKMENS CLUB "A"'!EE5</f>
        <v>0</v>
      </c>
      <c r="D40" s="18">
        <f>'WORKMENS CLUB "A"'!EF5</f>
        <v>3</v>
      </c>
      <c r="E40" s="18">
        <f>'WORKMENS CLUB "A"'!EG5</f>
        <v>3</v>
      </c>
      <c r="F40" s="18">
        <f>'WORKMENS CLUB "A"'!EH5</f>
        <v>1492</v>
      </c>
      <c r="G40" s="18">
        <f>'WORKMENS CLUB "A"'!EI5</f>
        <v>105</v>
      </c>
      <c r="H40" s="20">
        <f>'WORKMENS CLUB "A"'!EL5</f>
        <v>105</v>
      </c>
      <c r="I40" s="20">
        <f>'WORKMENS CLUB "A"'!EM5</f>
        <v>35</v>
      </c>
      <c r="J40" s="19">
        <f>'WORKMENS CLUB "A"'!EK5</f>
        <v>497.33333333333331</v>
      </c>
      <c r="K40" s="19">
        <f>'WORKMENS CLUB "A"'!EJ5</f>
        <v>42.628571428571426</v>
      </c>
      <c r="L40" s="5">
        <f t="shared" si="0"/>
        <v>0</v>
      </c>
      <c r="M40" s="17"/>
    </row>
    <row r="41" spans="1:13">
      <c r="A41" s="18" t="str">
        <f>'WORKMENS CLUB "A"'!A6</f>
        <v>THOMAS BAKER</v>
      </c>
      <c r="B41" s="18">
        <f>'WORKMENS CLUB "A"'!ED6</f>
        <v>1</v>
      </c>
      <c r="C41" s="18">
        <f>'WORKMENS CLUB "A"'!EE6</f>
        <v>1</v>
      </c>
      <c r="D41" s="18">
        <f>'WORKMENS CLUB "A"'!EF6</f>
        <v>3</v>
      </c>
      <c r="E41" s="18">
        <f>'WORKMENS CLUB "A"'!EG6</f>
        <v>2</v>
      </c>
      <c r="F41" s="18">
        <f>'WORKMENS CLUB "A"'!EH6</f>
        <v>1483</v>
      </c>
      <c r="G41" s="18">
        <f>'WORKMENS CLUB "A"'!EI6</f>
        <v>92</v>
      </c>
      <c r="H41" s="20">
        <f>'WORKMENS CLUB "A"'!EL6</f>
        <v>92</v>
      </c>
      <c r="I41" s="20">
        <f>'WORKMENS CLUB "A"'!EM6</f>
        <v>30.666666666666668</v>
      </c>
      <c r="J41" s="19">
        <f>'WORKMENS CLUB "A"'!EK6</f>
        <v>494.33333333333331</v>
      </c>
      <c r="K41" s="19">
        <f>'WORKMENS CLUB "A"'!EJ6</f>
        <v>48.358695652173914</v>
      </c>
      <c r="L41" s="5">
        <f t="shared" si="0"/>
        <v>0</v>
      </c>
      <c r="M41" s="17"/>
    </row>
    <row r="42" spans="1:13">
      <c r="A42" s="18" t="str">
        <f>'WORKMENS CLUB "A"'!A7</f>
        <v>JORDAN HARKER</v>
      </c>
      <c r="B42" s="18">
        <f>'WORKMENS CLUB "A"'!ED7</f>
        <v>1</v>
      </c>
      <c r="C42" s="18">
        <f>'WORKMENS CLUB "A"'!EE7</f>
        <v>0</v>
      </c>
      <c r="D42" s="18">
        <f>'WORKMENS CLUB "A"'!EF7</f>
        <v>2</v>
      </c>
      <c r="E42" s="18">
        <f>'WORKMENS CLUB "A"'!EG7</f>
        <v>0</v>
      </c>
      <c r="F42" s="18">
        <f>'WORKMENS CLUB "A"'!EH7</f>
        <v>750</v>
      </c>
      <c r="G42" s="18">
        <f>'WORKMENS CLUB "A"'!EI7</f>
        <v>42</v>
      </c>
      <c r="H42" s="20">
        <f>'WORKMENS CLUB "A"'!EL7</f>
        <v>42</v>
      </c>
      <c r="I42" s="20">
        <f>'WORKMENS CLUB "A"'!EM7</f>
        <v>21</v>
      </c>
      <c r="J42" s="19">
        <f>'WORKMENS CLUB "A"'!EK7</f>
        <v>375</v>
      </c>
      <c r="K42" s="19">
        <f>'WORKMENS CLUB "A"'!EJ7</f>
        <v>53.571428571428569</v>
      </c>
      <c r="L42" s="5">
        <f t="shared" si="0"/>
        <v>0</v>
      </c>
      <c r="M42" s="17"/>
    </row>
    <row r="43" spans="1:13">
      <c r="A43" s="18" t="str">
        <f>'WORKMENS CLUB "A"'!A8</f>
        <v>HARLEY BAKER</v>
      </c>
      <c r="B43" s="18">
        <f>'WORKMENS CLUB "A"'!ED8</f>
        <v>1</v>
      </c>
      <c r="C43" s="18">
        <f>'WORKMENS CLUB "A"'!EE8</f>
        <v>1</v>
      </c>
      <c r="D43" s="18">
        <f>'WORKMENS CLUB "A"'!EF8</f>
        <v>2</v>
      </c>
      <c r="E43" s="18">
        <f>'WORKMENS CLUB "A"'!EG8</f>
        <v>2</v>
      </c>
      <c r="F43" s="18">
        <f>'WORKMENS CLUB "A"'!EH8</f>
        <v>1002</v>
      </c>
      <c r="G43" s="18">
        <f>'WORKMENS CLUB "A"'!EI8</f>
        <v>43</v>
      </c>
      <c r="H43" s="20">
        <f>'WORKMENS CLUB "A"'!EL8</f>
        <v>43</v>
      </c>
      <c r="I43" s="20">
        <f>'WORKMENS CLUB "A"'!EM8</f>
        <v>21.5</v>
      </c>
      <c r="J43" s="19">
        <f>'WORKMENS CLUB "A"'!EK8</f>
        <v>501</v>
      </c>
      <c r="K43" s="19">
        <f>'WORKMENS CLUB "A"'!EJ8</f>
        <v>69.906976744186039</v>
      </c>
      <c r="L43" s="5">
        <f t="shared" si="0"/>
        <v>0</v>
      </c>
      <c r="M43" s="17"/>
    </row>
    <row r="44" spans="1:13">
      <c r="A44" s="18">
        <f>'WORKMENS CLUB "A"'!A9</f>
        <v>0</v>
      </c>
      <c r="B44" s="18">
        <f>'WORKMENS CLUB "A"'!ED9</f>
        <v>0</v>
      </c>
      <c r="C44" s="18">
        <f>'WORKMENS CLUB "A"'!EE9</f>
        <v>0</v>
      </c>
      <c r="D44" s="18">
        <f>'WORKMENS CLUB "A"'!EF9</f>
        <v>0</v>
      </c>
      <c r="E44" s="18">
        <f>'WORKMENS CLUB "A"'!EG9</f>
        <v>0</v>
      </c>
      <c r="F44" s="18">
        <f>'WORKMENS CLUB "A"'!EH9</f>
        <v>0</v>
      </c>
      <c r="G44" s="18">
        <f>'WORKMENS CLUB "A"'!EI9</f>
        <v>0</v>
      </c>
      <c r="H44" s="20">
        <f>'WORKMENS CLUB "A"'!EL9</f>
        <v>0</v>
      </c>
      <c r="I44" s="20">
        <f>'WORKMENS CLUB "A"'!EM9</f>
        <v>0</v>
      </c>
      <c r="J44" s="19">
        <f>'WORKMENS CLUB "A"'!EK9</f>
        <v>0</v>
      </c>
      <c r="K44" s="19">
        <f>'WORKMENS CLUB "A"'!EJ9</f>
        <v>0</v>
      </c>
      <c r="L44" s="5">
        <f t="shared" si="0"/>
        <v>0</v>
      </c>
      <c r="M44" s="17"/>
    </row>
    <row r="45" spans="1:13">
      <c r="A45" s="18">
        <f>'WORKMENS CLUB "A"'!A10</f>
        <v>0</v>
      </c>
      <c r="B45" s="18">
        <f>'WORKMENS CLUB "A"'!ED10</f>
        <v>0</v>
      </c>
      <c r="C45" s="18">
        <f>'WORKMENS CLUB "A"'!EE10</f>
        <v>0</v>
      </c>
      <c r="D45" s="18">
        <f>'WORKMENS CLUB "A"'!EF10</f>
        <v>0</v>
      </c>
      <c r="E45" s="18">
        <f>'WORKMENS CLUB "A"'!EG10</f>
        <v>0</v>
      </c>
      <c r="F45" s="18">
        <f>'WORKMENS CLUB "A"'!EH10</f>
        <v>0</v>
      </c>
      <c r="G45" s="18">
        <f>'WORKMENS CLUB "A"'!EI10</f>
        <v>0</v>
      </c>
      <c r="H45" s="20">
        <f>'WORKMENS CLUB "A"'!EL10</f>
        <v>0</v>
      </c>
      <c r="I45" s="20">
        <f>'WORKMENS CLUB "A"'!EM10</f>
        <v>0</v>
      </c>
      <c r="J45" s="19">
        <f>'WORKMENS CLUB "A"'!EK10</f>
        <v>0</v>
      </c>
      <c r="K45" s="19">
        <f>'WORKMENS CLUB "A"'!EJ10</f>
        <v>0</v>
      </c>
      <c r="L45" s="5">
        <f t="shared" si="0"/>
        <v>0</v>
      </c>
      <c r="M45" s="17"/>
    </row>
    <row r="46" spans="1:13">
      <c r="A46" s="18">
        <f>'WORKMENS CLUB "A"'!A11</f>
        <v>0</v>
      </c>
      <c r="B46" s="18">
        <f>'WORKMENS CLUB "A"'!ED11</f>
        <v>0</v>
      </c>
      <c r="C46" s="18">
        <f>'WORKMENS CLUB "A"'!EE11</f>
        <v>0</v>
      </c>
      <c r="D46" s="18">
        <f>'WORKMENS CLUB "A"'!EF11</f>
        <v>0</v>
      </c>
      <c r="E46" s="18">
        <f>'WORKMENS CLUB "A"'!EG11</f>
        <v>0</v>
      </c>
      <c r="F46" s="18">
        <f>'WORKMENS CLUB "A"'!EH11</f>
        <v>0</v>
      </c>
      <c r="G46" s="18">
        <f>'WORKMENS CLUB "A"'!EI11</f>
        <v>0</v>
      </c>
      <c r="H46" s="20">
        <f>'WORKMENS CLUB "A"'!EL11</f>
        <v>0</v>
      </c>
      <c r="I46" s="20">
        <f>'WORKMENS CLUB "A"'!EM11</f>
        <v>0</v>
      </c>
      <c r="J46" s="19">
        <f>'WORKMENS CLUB "A"'!EK11</f>
        <v>0</v>
      </c>
      <c r="K46" s="19">
        <f>'WORKMENS CLUB "A"'!EJ11</f>
        <v>0</v>
      </c>
      <c r="L46" s="5">
        <f t="shared" si="0"/>
        <v>0</v>
      </c>
      <c r="M46" s="17"/>
    </row>
    <row r="47" spans="1:13">
      <c r="A47" s="18">
        <f>'WORKMENS CLUB "A"'!A12</f>
        <v>0</v>
      </c>
      <c r="B47" s="18">
        <f>'WORKMENS CLUB "A"'!ED12</f>
        <v>0</v>
      </c>
      <c r="C47" s="18">
        <f>'WORKMENS CLUB "A"'!EE12</f>
        <v>0</v>
      </c>
      <c r="D47" s="18">
        <f>'WORKMENS CLUB "A"'!EF12</f>
        <v>0</v>
      </c>
      <c r="E47" s="18">
        <f>'WORKMENS CLUB "A"'!EG12</f>
        <v>0</v>
      </c>
      <c r="F47" s="18">
        <f>'WORKMENS CLUB "A"'!EH12</f>
        <v>0</v>
      </c>
      <c r="G47" s="18">
        <f>'WORKMENS CLUB "A"'!EI12</f>
        <v>0</v>
      </c>
      <c r="H47" s="20">
        <f>'WORKMENS CLUB "A"'!EL12</f>
        <v>0</v>
      </c>
      <c r="I47" s="20">
        <f>'WORKMENS CLUB "A"'!EM12</f>
        <v>0</v>
      </c>
      <c r="J47" s="19">
        <f>'WORKMENS CLUB "A"'!EK12</f>
        <v>0</v>
      </c>
      <c r="K47" s="19">
        <f>'WORKMENS CLUB "A"'!EJ12</f>
        <v>0</v>
      </c>
      <c r="L47" s="5">
        <f t="shared" si="0"/>
        <v>0</v>
      </c>
      <c r="M47" s="17"/>
    </row>
    <row r="48" spans="1:13">
      <c r="A48" s="18">
        <f>'WORKMENS CLUB "A"'!A13</f>
        <v>0</v>
      </c>
      <c r="B48" s="18">
        <f>'WORKMENS CLUB "A"'!ED13</f>
        <v>0</v>
      </c>
      <c r="C48" s="18">
        <f>'WORKMENS CLUB "A"'!EE13</f>
        <v>0</v>
      </c>
      <c r="D48" s="18">
        <f>'WORKMENS CLUB "A"'!EF13</f>
        <v>0</v>
      </c>
      <c r="E48" s="18">
        <f>'WORKMENS CLUB "A"'!EG13</f>
        <v>0</v>
      </c>
      <c r="F48" s="18">
        <f>'WORKMENS CLUB "A"'!EH13</f>
        <v>0</v>
      </c>
      <c r="G48" s="18">
        <f>'WORKMENS CLUB "A"'!EI13</f>
        <v>0</v>
      </c>
      <c r="H48" s="20">
        <f>'WORKMENS CLUB "A"'!EL13</f>
        <v>0</v>
      </c>
      <c r="I48" s="20">
        <f>'WORKMENS CLUB "A"'!EM13</f>
        <v>0</v>
      </c>
      <c r="J48" s="19">
        <f>'WORKMENS CLUB "A"'!EK13</f>
        <v>0</v>
      </c>
      <c r="K48" s="19">
        <f>'WORKMENS CLUB "A"'!EJ13</f>
        <v>0</v>
      </c>
      <c r="L48" s="5">
        <f t="shared" si="0"/>
        <v>0</v>
      </c>
      <c r="M48" s="17"/>
    </row>
    <row r="49" spans="1:13">
      <c r="A49" s="18">
        <f>'WORKMENS CLUB "A"'!A14</f>
        <v>0</v>
      </c>
      <c r="B49" s="18">
        <f>'WORKMENS CLUB "A"'!ED14</f>
        <v>0</v>
      </c>
      <c r="C49" s="18">
        <f>'WORKMENS CLUB "A"'!EE14</f>
        <v>0</v>
      </c>
      <c r="D49" s="18">
        <f>'WORKMENS CLUB "A"'!EF14</f>
        <v>0</v>
      </c>
      <c r="E49" s="18">
        <f>'WORKMENS CLUB "A"'!EG14</f>
        <v>0</v>
      </c>
      <c r="F49" s="18">
        <f>'WORKMENS CLUB "A"'!EH14</f>
        <v>0</v>
      </c>
      <c r="G49" s="18">
        <f>'WORKMENS CLUB "A"'!EI14</f>
        <v>0</v>
      </c>
      <c r="H49" s="20">
        <f>'WORKMENS CLUB "A"'!EL14</f>
        <v>0</v>
      </c>
      <c r="I49" s="20">
        <f>'WORKMENS CLUB "A"'!EM14</f>
        <v>0</v>
      </c>
      <c r="J49" s="19">
        <f>'WORKMENS CLUB "A"'!EK14</f>
        <v>0</v>
      </c>
      <c r="K49" s="19">
        <f>'WORKMENS CLUB "A"'!EJ14</f>
        <v>0</v>
      </c>
      <c r="L49" s="5">
        <f t="shared" si="0"/>
        <v>0</v>
      </c>
      <c r="M49" s="17"/>
    </row>
    <row r="50" spans="1:13">
      <c r="A50" s="18" t="str">
        <f>'WORKMENS CLUB "B"'!A3</f>
        <v>TOM TRETHELAY</v>
      </c>
      <c r="B50" s="18">
        <f>'WORKMENS CLUB "B"'!ED3</f>
        <v>1</v>
      </c>
      <c r="C50" s="18">
        <f>'WORKMENS CLUB "B"'!EE3</f>
        <v>0</v>
      </c>
      <c r="D50" s="18">
        <f>'WORKMENS CLUB "B"'!EF3</f>
        <v>2</v>
      </c>
      <c r="E50" s="18">
        <f>'WORKMENS CLUB "B"'!EG3</f>
        <v>0</v>
      </c>
      <c r="F50" s="18">
        <f>'WORKMENS CLUB "B"'!EH3</f>
        <v>624</v>
      </c>
      <c r="G50" s="18">
        <f>'WORKMENS CLUB "B"'!EI3</f>
        <v>54</v>
      </c>
      <c r="H50" s="20">
        <f>'WORKMENS CLUB "B"'!EL3</f>
        <v>54</v>
      </c>
      <c r="I50" s="20">
        <f>'WORKMENS CLUB "B"'!EM3</f>
        <v>27</v>
      </c>
      <c r="J50" s="19">
        <f>'WORKMENS CLUB "B"'!EK3</f>
        <v>312</v>
      </c>
      <c r="K50" s="19">
        <f>'WORKMENS CLUB "B"'!EJ3</f>
        <v>34.666666666666664</v>
      </c>
      <c r="L50" s="5">
        <f t="shared" si="0"/>
        <v>0</v>
      </c>
      <c r="M50" s="17"/>
    </row>
    <row r="51" spans="1:13">
      <c r="A51" s="18" t="str">
        <f>'WORKMENS CLUB "B"'!A4</f>
        <v>NICK GAWTHORPE</v>
      </c>
      <c r="B51" s="18">
        <f>'WORKMENS CLUB "B"'!ED4</f>
        <v>2</v>
      </c>
      <c r="C51" s="18">
        <f>'WORKMENS CLUB "B"'!EE4</f>
        <v>0</v>
      </c>
      <c r="D51" s="18">
        <f>'WORKMENS CLUB "B"'!EF4</f>
        <v>5</v>
      </c>
      <c r="E51" s="18">
        <f>'WORKMENS CLUB "B"'!EG4</f>
        <v>1</v>
      </c>
      <c r="F51" s="18">
        <f>'WORKMENS CLUB "B"'!EH4</f>
        <v>2074</v>
      </c>
      <c r="G51" s="18">
        <f>'WORKMENS CLUB "B"'!EI4</f>
        <v>149</v>
      </c>
      <c r="H51" s="20">
        <f>'WORKMENS CLUB "B"'!EL4</f>
        <v>74.5</v>
      </c>
      <c r="I51" s="20">
        <f>'WORKMENS CLUB "B"'!EM4</f>
        <v>29.8</v>
      </c>
      <c r="J51" s="19">
        <f>'WORKMENS CLUB "B"'!EK4</f>
        <v>414.8</v>
      </c>
      <c r="K51" s="19">
        <f>'WORKMENS CLUB "B"'!EJ4</f>
        <v>41.758389261744966</v>
      </c>
      <c r="L51" s="5">
        <f t="shared" si="0"/>
        <v>0</v>
      </c>
      <c r="M51" s="17"/>
    </row>
    <row r="52" spans="1:13">
      <c r="A52" s="18" t="str">
        <f>'WORKMENS CLUB "B"'!A5</f>
        <v>STU ROBINSON</v>
      </c>
      <c r="B52" s="18">
        <f>'WORKMENS CLUB "B"'!ED5</f>
        <v>2</v>
      </c>
      <c r="C52" s="18">
        <f>'WORKMENS CLUB "B"'!EE5</f>
        <v>0</v>
      </c>
      <c r="D52" s="18">
        <f>'WORKMENS CLUB "B"'!EF5</f>
        <v>5</v>
      </c>
      <c r="E52" s="18">
        <f>'WORKMENS CLUB "B"'!EG5</f>
        <v>1</v>
      </c>
      <c r="F52" s="18">
        <f>'WORKMENS CLUB "B"'!EH5</f>
        <v>1717</v>
      </c>
      <c r="G52" s="18">
        <f>'WORKMENS CLUB "B"'!EI5</f>
        <v>141</v>
      </c>
      <c r="H52" s="20">
        <f>'WORKMENS CLUB "B"'!EL5</f>
        <v>70.5</v>
      </c>
      <c r="I52" s="20">
        <f>'WORKMENS CLUB "B"'!EM5</f>
        <v>28.2</v>
      </c>
      <c r="J52" s="19">
        <f>'WORKMENS CLUB "B"'!EK5</f>
        <v>343.4</v>
      </c>
      <c r="K52" s="19">
        <f>'WORKMENS CLUB "B"'!EJ5</f>
        <v>36.531914893617021</v>
      </c>
      <c r="L52" s="5">
        <f t="shared" si="0"/>
        <v>0</v>
      </c>
      <c r="M52" s="17"/>
    </row>
    <row r="53" spans="1:13">
      <c r="A53" s="18" t="str">
        <f>'WORKMENS CLUB "B"'!A6</f>
        <v>AIDEN LEAHY</v>
      </c>
      <c r="B53" s="18">
        <f>'WORKMENS CLUB "B"'!ED6</f>
        <v>1</v>
      </c>
      <c r="C53" s="18">
        <f>'WORKMENS CLUB "B"'!EE6</f>
        <v>0</v>
      </c>
      <c r="D53" s="18">
        <f>'WORKMENS CLUB "B"'!EF6</f>
        <v>3</v>
      </c>
      <c r="E53" s="18">
        <f>'WORKMENS CLUB "B"'!EG6</f>
        <v>1</v>
      </c>
      <c r="F53" s="18">
        <f>'WORKMENS CLUB "B"'!EH6</f>
        <v>1257</v>
      </c>
      <c r="G53" s="18">
        <f>'WORKMENS CLUB "B"'!EI6</f>
        <v>127</v>
      </c>
      <c r="H53" s="20">
        <f>'WORKMENS CLUB "B"'!EL6</f>
        <v>127</v>
      </c>
      <c r="I53" s="20">
        <f>'WORKMENS CLUB "B"'!EM6</f>
        <v>42.333333333333336</v>
      </c>
      <c r="J53" s="19">
        <f>'WORKMENS CLUB "B"'!EK6</f>
        <v>419</v>
      </c>
      <c r="K53" s="19">
        <f>'WORKMENS CLUB "B"'!EJ6</f>
        <v>29.69291338582677</v>
      </c>
      <c r="L53" s="5">
        <f t="shared" si="0"/>
        <v>0</v>
      </c>
      <c r="M53" s="17"/>
    </row>
    <row r="54" spans="1:13">
      <c r="A54" s="18" t="str">
        <f>'WORKMENS CLUB "B"'!A7</f>
        <v>JOSH MOSLEY</v>
      </c>
      <c r="B54" s="18">
        <f>'WORKMENS CLUB "B"'!ED7</f>
        <v>2</v>
      </c>
      <c r="C54" s="18">
        <f>'WORKMENS CLUB "B"'!EE7</f>
        <v>1</v>
      </c>
      <c r="D54" s="18">
        <f>'WORKMENS CLUB "B"'!EF7</f>
        <v>5</v>
      </c>
      <c r="E54" s="18">
        <f>'WORKMENS CLUB "B"'!EG7</f>
        <v>2</v>
      </c>
      <c r="F54" s="18">
        <f>'WORKMENS CLUB "B"'!EH7</f>
        <v>2464</v>
      </c>
      <c r="G54" s="18">
        <f>'WORKMENS CLUB "B"'!EI7</f>
        <v>119</v>
      </c>
      <c r="H54" s="20">
        <f>'WORKMENS CLUB "B"'!EL7</f>
        <v>59.5</v>
      </c>
      <c r="I54" s="20">
        <f>'WORKMENS CLUB "B"'!EM7</f>
        <v>23.8</v>
      </c>
      <c r="J54" s="19">
        <f>'WORKMENS CLUB "B"'!EK7</f>
        <v>492.8</v>
      </c>
      <c r="K54" s="19">
        <f>'WORKMENS CLUB "B"'!EJ7</f>
        <v>62.117647058823536</v>
      </c>
      <c r="L54" s="5">
        <f t="shared" si="0"/>
        <v>0</v>
      </c>
      <c r="M54" s="17"/>
    </row>
    <row r="55" spans="1:13">
      <c r="A55" s="18" t="str">
        <f>'WORKMENS CLUB "B"'!A8</f>
        <v>CARL BICKERTON</v>
      </c>
      <c r="B55" s="18">
        <f>'WORKMENS CLUB "B"'!ED8</f>
        <v>2</v>
      </c>
      <c r="C55" s="18">
        <f>'WORKMENS CLUB "B"'!EE8</f>
        <v>1</v>
      </c>
      <c r="D55" s="18">
        <f>'WORKMENS CLUB "B"'!EF8</f>
        <v>4</v>
      </c>
      <c r="E55" s="18">
        <f>'WORKMENS CLUB "B"'!EG8</f>
        <v>2</v>
      </c>
      <c r="F55" s="18">
        <f>'WORKMENS CLUB "B"'!EH8</f>
        <v>1783</v>
      </c>
      <c r="G55" s="18">
        <f>'WORKMENS CLUB "B"'!EI8</f>
        <v>99</v>
      </c>
      <c r="H55" s="20">
        <f>'WORKMENS CLUB "B"'!EL8</f>
        <v>49.5</v>
      </c>
      <c r="I55" s="20">
        <f>'WORKMENS CLUB "B"'!EM8</f>
        <v>24.75</v>
      </c>
      <c r="J55" s="19">
        <f>'WORKMENS CLUB "B"'!EK8</f>
        <v>445.75</v>
      </c>
      <c r="K55" s="19">
        <f>'WORKMENS CLUB "B"'!EJ8</f>
        <v>54.030303030303031</v>
      </c>
      <c r="L55" s="5">
        <f t="shared" si="0"/>
        <v>0</v>
      </c>
      <c r="M55" s="17"/>
    </row>
    <row r="56" spans="1:13">
      <c r="A56" s="18" t="str">
        <f>'WORKMENS CLUB "B"'!A9</f>
        <v>JOHN BRENNAN</v>
      </c>
      <c r="B56" s="18">
        <f>'WORKMENS CLUB "B"'!ED9</f>
        <v>1</v>
      </c>
      <c r="C56" s="18">
        <f>'WORKMENS CLUB "B"'!EE9</f>
        <v>0</v>
      </c>
      <c r="D56" s="18">
        <f>'WORKMENS CLUB "B"'!EF9</f>
        <v>3</v>
      </c>
      <c r="E56" s="18">
        <f>'WORKMENS CLUB "B"'!EG9</f>
        <v>1</v>
      </c>
      <c r="F56" s="18">
        <f>'WORKMENS CLUB "B"'!EH9</f>
        <v>1428</v>
      </c>
      <c r="G56" s="18">
        <f>'WORKMENS CLUB "B"'!EI9</f>
        <v>107</v>
      </c>
      <c r="H56" s="20">
        <f>'WORKMENS CLUB "B"'!EL9</f>
        <v>107</v>
      </c>
      <c r="I56" s="20">
        <f>'WORKMENS CLUB "B"'!EM9</f>
        <v>35.666666666666664</v>
      </c>
      <c r="J56" s="19">
        <f>'WORKMENS CLUB "B"'!EK9</f>
        <v>476</v>
      </c>
      <c r="K56" s="19">
        <f>'WORKMENS CLUB "B"'!EJ9</f>
        <v>40.037383177570092</v>
      </c>
      <c r="L56" s="5">
        <f t="shared" si="0"/>
        <v>0</v>
      </c>
      <c r="M56" s="17"/>
    </row>
    <row r="57" spans="1:13">
      <c r="A57" s="18" t="str">
        <f>'WORKMENS CLUB "B"'!A10</f>
        <v>TYLER WHITING</v>
      </c>
      <c r="B57" s="18">
        <f>'WORKMENS CLUB "B"'!ED10</f>
        <v>1</v>
      </c>
      <c r="C57" s="18">
        <f>'WORKMENS CLUB "B"'!EE10</f>
        <v>1</v>
      </c>
      <c r="D57" s="18">
        <f>'WORKMENS CLUB "B"'!EF10</f>
        <v>2</v>
      </c>
      <c r="E57" s="18">
        <f>'WORKMENS CLUB "B"'!EG10</f>
        <v>2</v>
      </c>
      <c r="F57" s="18">
        <f>'WORKMENS CLUB "B"'!EH10</f>
        <v>1002</v>
      </c>
      <c r="G57" s="18">
        <f>'WORKMENS CLUB "B"'!EI10</f>
        <v>62</v>
      </c>
      <c r="H57" s="20">
        <f>'WORKMENS CLUB "B"'!EL10</f>
        <v>62</v>
      </c>
      <c r="I57" s="20">
        <f>'WORKMENS CLUB "B"'!EM10</f>
        <v>31</v>
      </c>
      <c r="J57" s="19">
        <f>'WORKMENS CLUB "B"'!EK10</f>
        <v>501</v>
      </c>
      <c r="K57" s="19">
        <f>'WORKMENS CLUB "B"'!EJ10</f>
        <v>48.483870967741936</v>
      </c>
      <c r="L57" s="5">
        <f t="shared" si="0"/>
        <v>0</v>
      </c>
      <c r="M57" s="17"/>
    </row>
    <row r="58" spans="1:13">
      <c r="A58" s="18">
        <f>'WORKMENS CLUB "B"'!A11</f>
        <v>0</v>
      </c>
      <c r="B58" s="18">
        <f>'WORKMENS CLUB "B"'!ED11</f>
        <v>0</v>
      </c>
      <c r="C58" s="18">
        <f>'WORKMENS CLUB "B"'!EE11</f>
        <v>0</v>
      </c>
      <c r="D58" s="18">
        <f>'WORKMENS CLUB "B"'!EF11</f>
        <v>0</v>
      </c>
      <c r="E58" s="18">
        <f>'WORKMENS CLUB "B"'!EG11</f>
        <v>0</v>
      </c>
      <c r="F58" s="18">
        <f>'WORKMENS CLUB "B"'!EH11</f>
        <v>0</v>
      </c>
      <c r="G58" s="18">
        <f>'WORKMENS CLUB "B"'!EI11</f>
        <v>0</v>
      </c>
      <c r="H58" s="20">
        <f>'WORKMENS CLUB "B"'!EL11</f>
        <v>0</v>
      </c>
      <c r="I58" s="20">
        <f>'WORKMENS CLUB "B"'!EM11</f>
        <v>0</v>
      </c>
      <c r="J58" s="19">
        <f>'WORKMENS CLUB "B"'!EK11</f>
        <v>0</v>
      </c>
      <c r="K58" s="19">
        <f>'WORKMENS CLUB "B"'!EJ11</f>
        <v>0</v>
      </c>
      <c r="L58" s="5">
        <f t="shared" si="0"/>
        <v>0</v>
      </c>
      <c r="M58" s="17"/>
    </row>
    <row r="59" spans="1:13">
      <c r="A59" s="18">
        <f>'WORKMENS CLUB "B"'!A12</f>
        <v>0</v>
      </c>
      <c r="B59" s="18">
        <f>'WORKMENS CLUB "B"'!ED12</f>
        <v>0</v>
      </c>
      <c r="C59" s="18">
        <f>'WORKMENS CLUB "B"'!EE12</f>
        <v>0</v>
      </c>
      <c r="D59" s="18">
        <f>'WORKMENS CLUB "B"'!EF12</f>
        <v>0</v>
      </c>
      <c r="E59" s="18">
        <f>'WORKMENS CLUB "B"'!EG12</f>
        <v>0</v>
      </c>
      <c r="F59" s="18">
        <f>'WORKMENS CLUB "B"'!EH12</f>
        <v>0</v>
      </c>
      <c r="G59" s="18">
        <f>'WORKMENS CLUB "B"'!EI12</f>
        <v>0</v>
      </c>
      <c r="H59" s="20">
        <f>'WORKMENS CLUB "B"'!EL12</f>
        <v>0</v>
      </c>
      <c r="I59" s="20">
        <f>'WORKMENS CLUB "B"'!EM12</f>
        <v>0</v>
      </c>
      <c r="J59" s="19">
        <f>'WORKMENS CLUB "B"'!EK12</f>
        <v>0</v>
      </c>
      <c r="K59" s="19">
        <f>'WORKMENS CLUB "B"'!EJ12</f>
        <v>0</v>
      </c>
      <c r="L59" s="5">
        <f t="shared" si="0"/>
        <v>0</v>
      </c>
      <c r="M59" s="17"/>
    </row>
    <row r="60" spans="1:13">
      <c r="A60" s="18">
        <f>'WORKMENS CLUB "B"'!A13</f>
        <v>0</v>
      </c>
      <c r="B60" s="18">
        <f>'WORKMENS CLUB "B"'!ED13</f>
        <v>0</v>
      </c>
      <c r="C60" s="18">
        <f>'WORKMENS CLUB "B"'!EE13</f>
        <v>0</v>
      </c>
      <c r="D60" s="18">
        <f>'WORKMENS CLUB "B"'!EF13</f>
        <v>0</v>
      </c>
      <c r="E60" s="18">
        <f>'WORKMENS CLUB "B"'!EG13</f>
        <v>0</v>
      </c>
      <c r="F60" s="18">
        <f>'WORKMENS CLUB "B"'!EH13</f>
        <v>0</v>
      </c>
      <c r="G60" s="18">
        <f>'WORKMENS CLUB "B"'!EI13</f>
        <v>0</v>
      </c>
      <c r="H60" s="20">
        <f>'WORKMENS CLUB "B"'!EL13</f>
        <v>0</v>
      </c>
      <c r="I60" s="20">
        <f>'WORKMENS CLUB "B"'!EM13</f>
        <v>0</v>
      </c>
      <c r="J60" s="19">
        <f>'WORKMENS CLUB "B"'!EK13</f>
        <v>0</v>
      </c>
      <c r="K60" s="19">
        <f>'WORKMENS CLUB "B"'!EJ13</f>
        <v>0</v>
      </c>
      <c r="L60" s="5">
        <f t="shared" si="0"/>
        <v>0</v>
      </c>
      <c r="M60" s="17"/>
    </row>
    <row r="61" spans="1:13">
      <c r="A61" s="18">
        <f>'WORKMENS CLUB "B"'!A14</f>
        <v>0</v>
      </c>
      <c r="B61" s="18">
        <f>'WORKMENS CLUB "B"'!ED14</f>
        <v>0</v>
      </c>
      <c r="C61" s="18">
        <f>'WORKMENS CLUB "B"'!EE14</f>
        <v>0</v>
      </c>
      <c r="D61" s="18">
        <f>'WORKMENS CLUB "B"'!EF14</f>
        <v>0</v>
      </c>
      <c r="E61" s="18">
        <f>'WORKMENS CLUB "B"'!EG14</f>
        <v>0</v>
      </c>
      <c r="F61" s="18">
        <f>'WORKMENS CLUB "B"'!EH14</f>
        <v>0</v>
      </c>
      <c r="G61" s="18">
        <f>'WORKMENS CLUB "B"'!EI14</f>
        <v>0</v>
      </c>
      <c r="H61" s="20">
        <f>'WORKMENS CLUB "B"'!EL14</f>
        <v>0</v>
      </c>
      <c r="I61" s="20">
        <f>'WORKMENS CLUB "B"'!EM14</f>
        <v>0</v>
      </c>
      <c r="J61" s="19">
        <f>'WORKMENS CLUB "B"'!EK14</f>
        <v>0</v>
      </c>
      <c r="K61" s="19">
        <f>'WORKMENS CLUB "B"'!EJ14</f>
        <v>0</v>
      </c>
      <c r="L61" s="5">
        <f t="shared" si="0"/>
        <v>0</v>
      </c>
      <c r="M61" s="17"/>
    </row>
    <row r="62" spans="1:13">
      <c r="A62" s="18" t="str">
        <f>'MASONS ARMS'!A3</f>
        <v>LEVI CAPP</v>
      </c>
      <c r="B62" s="18">
        <f>'MASONS ARMS'!ED3</f>
        <v>2</v>
      </c>
      <c r="C62" s="18">
        <f>'MASONS ARMS'!EE3</f>
        <v>2</v>
      </c>
      <c r="D62" s="18">
        <f>'MASONS ARMS'!EF3</f>
        <v>5</v>
      </c>
      <c r="E62" s="18">
        <f>'MASONS ARMS'!EG3</f>
        <v>4</v>
      </c>
      <c r="F62" s="18">
        <f>'MASONS ARMS'!EH3</f>
        <v>2489</v>
      </c>
      <c r="G62" s="18">
        <f>'MASONS ARMS'!EI3</f>
        <v>135</v>
      </c>
      <c r="H62" s="20">
        <f>'MASONS ARMS'!EL3</f>
        <v>67.5</v>
      </c>
      <c r="I62" s="20">
        <f>'MASONS ARMS'!EM3</f>
        <v>27</v>
      </c>
      <c r="J62" s="19">
        <f>'MASONS ARMS'!EK3</f>
        <v>497.8</v>
      </c>
      <c r="K62" s="19">
        <f>'MASONS ARMS'!EJ3</f>
        <v>55.31111111111111</v>
      </c>
      <c r="L62" s="5">
        <f t="shared" si="0"/>
        <v>0</v>
      </c>
      <c r="M62" s="17"/>
    </row>
    <row r="63" spans="1:13">
      <c r="A63" s="18" t="str">
        <f>'MASONS ARMS'!A4</f>
        <v>CRAIG MONK</v>
      </c>
      <c r="B63" s="18">
        <f>'MASONS ARMS'!ED4</f>
        <v>2</v>
      </c>
      <c r="C63" s="18">
        <f>'MASONS ARMS'!EE4</f>
        <v>2</v>
      </c>
      <c r="D63" s="18">
        <f>'MASONS ARMS'!EF4</f>
        <v>5</v>
      </c>
      <c r="E63" s="18">
        <f>'MASONS ARMS'!EG4</f>
        <v>4</v>
      </c>
      <c r="F63" s="18">
        <f>'MASONS ARMS'!EH4</f>
        <v>2485</v>
      </c>
      <c r="G63" s="18">
        <f>'MASONS ARMS'!EI4</f>
        <v>121</v>
      </c>
      <c r="H63" s="20">
        <f>'MASONS ARMS'!EL4</f>
        <v>60.5</v>
      </c>
      <c r="I63" s="20">
        <f>'MASONS ARMS'!EM4</f>
        <v>24.2</v>
      </c>
      <c r="J63" s="19">
        <f>'MASONS ARMS'!EK4</f>
        <v>497</v>
      </c>
      <c r="K63" s="19">
        <f>'MASONS ARMS'!EJ4</f>
        <v>61.611570247933884</v>
      </c>
      <c r="L63" s="5">
        <f t="shared" si="0"/>
        <v>0</v>
      </c>
      <c r="M63" s="17"/>
    </row>
    <row r="64" spans="1:13">
      <c r="A64" s="18" t="str">
        <f>'MASONS ARMS'!A5</f>
        <v>CALLUM WHITING</v>
      </c>
      <c r="B64" s="18">
        <f>'MASONS ARMS'!ED5</f>
        <v>2</v>
      </c>
      <c r="C64" s="18">
        <f>'MASONS ARMS'!EE5</f>
        <v>2</v>
      </c>
      <c r="D64" s="18">
        <f>'MASONS ARMS'!EF5</f>
        <v>6</v>
      </c>
      <c r="E64" s="18">
        <f>'MASONS ARMS'!EG5</f>
        <v>4</v>
      </c>
      <c r="F64" s="18">
        <f>'MASONS ARMS'!EH5</f>
        <v>2884</v>
      </c>
      <c r="G64" s="18">
        <f>'MASONS ARMS'!EI5</f>
        <v>175</v>
      </c>
      <c r="H64" s="20">
        <f>'MASONS ARMS'!EL5</f>
        <v>87.5</v>
      </c>
      <c r="I64" s="20">
        <f>'MASONS ARMS'!EM5</f>
        <v>29.166666666666668</v>
      </c>
      <c r="J64" s="19">
        <f>'MASONS ARMS'!EK5</f>
        <v>480.66666666666669</v>
      </c>
      <c r="K64" s="19">
        <f>'MASONS ARMS'!EJ5</f>
        <v>49.44</v>
      </c>
      <c r="L64" s="5">
        <f t="shared" si="0"/>
        <v>0</v>
      </c>
      <c r="M64" s="17"/>
    </row>
    <row r="65" spans="1:13">
      <c r="A65" s="18" t="str">
        <f>'MASONS ARMS'!A6</f>
        <v>DENNIS CLARKSON</v>
      </c>
      <c r="B65" s="18">
        <f>'MASONS ARMS'!ED6</f>
        <v>2</v>
      </c>
      <c r="C65" s="18">
        <f>'MASONS ARMS'!EE6</f>
        <v>2</v>
      </c>
      <c r="D65" s="18">
        <f>'MASONS ARMS'!EF6</f>
        <v>5</v>
      </c>
      <c r="E65" s="18">
        <f>'MASONS ARMS'!EG6</f>
        <v>4</v>
      </c>
      <c r="F65" s="18">
        <f>'MASONS ARMS'!EH6</f>
        <v>2497</v>
      </c>
      <c r="G65" s="18">
        <f>'MASONS ARMS'!EI6</f>
        <v>145</v>
      </c>
      <c r="H65" s="20">
        <f>'MASONS ARMS'!EL6</f>
        <v>72.5</v>
      </c>
      <c r="I65" s="20">
        <f>'MASONS ARMS'!EM6</f>
        <v>29</v>
      </c>
      <c r="J65" s="19">
        <f>'MASONS ARMS'!EK6</f>
        <v>499.4</v>
      </c>
      <c r="K65" s="19">
        <f>'MASONS ARMS'!EJ6</f>
        <v>51.662068965517243</v>
      </c>
      <c r="L65" s="5">
        <f t="shared" si="0"/>
        <v>0</v>
      </c>
      <c r="M65" s="17"/>
    </row>
    <row r="66" spans="1:13">
      <c r="A66" s="18" t="str">
        <f>'MASONS ARMS'!A7</f>
        <v>MAXWELL HEADLAM</v>
      </c>
      <c r="B66" s="18">
        <f>'MASONS ARMS'!ED7</f>
        <v>2</v>
      </c>
      <c r="C66" s="18">
        <f>'MASONS ARMS'!EE7</f>
        <v>2</v>
      </c>
      <c r="D66" s="18">
        <f>'MASONS ARMS'!EF7</f>
        <v>4</v>
      </c>
      <c r="E66" s="18">
        <f>'MASONS ARMS'!EG7</f>
        <v>4</v>
      </c>
      <c r="F66" s="18">
        <f>'MASONS ARMS'!EH7</f>
        <v>2004</v>
      </c>
      <c r="G66" s="18">
        <f>'MASONS ARMS'!EI7</f>
        <v>101</v>
      </c>
      <c r="H66" s="20">
        <f>'MASONS ARMS'!EL7</f>
        <v>50.5</v>
      </c>
      <c r="I66" s="20">
        <f>'MASONS ARMS'!EM7</f>
        <v>25.25</v>
      </c>
      <c r="J66" s="19">
        <f>'MASONS ARMS'!EK7</f>
        <v>501</v>
      </c>
      <c r="K66" s="19">
        <f>'MASONS ARMS'!EJ7</f>
        <v>59.524752475247524</v>
      </c>
      <c r="L66" s="5">
        <f t="shared" si="0"/>
        <v>0</v>
      </c>
      <c r="M66" s="17"/>
    </row>
    <row r="67" spans="1:13">
      <c r="A67" s="18" t="str">
        <f>'MASONS ARMS'!A8</f>
        <v>TOM CLARKSON</v>
      </c>
      <c r="B67" s="18">
        <f>'MASONS ARMS'!ED8</f>
        <v>2</v>
      </c>
      <c r="C67" s="18">
        <f>'MASONS ARMS'!EE8</f>
        <v>0</v>
      </c>
      <c r="D67" s="18">
        <f>'MASONS ARMS'!EF8</f>
        <v>6</v>
      </c>
      <c r="E67" s="18">
        <f>'MASONS ARMS'!EG8</f>
        <v>2</v>
      </c>
      <c r="F67" s="18">
        <f>'MASONS ARMS'!EH8</f>
        <v>2904</v>
      </c>
      <c r="G67" s="18">
        <f>'MASONS ARMS'!EI8</f>
        <v>156</v>
      </c>
      <c r="H67" s="20">
        <f>'MASONS ARMS'!EL8</f>
        <v>78</v>
      </c>
      <c r="I67" s="20">
        <f>'MASONS ARMS'!EM8</f>
        <v>26</v>
      </c>
      <c r="J67" s="19">
        <f>'MASONS ARMS'!EK8</f>
        <v>484</v>
      </c>
      <c r="K67" s="19">
        <f>'MASONS ARMS'!EJ8</f>
        <v>55.846153846153854</v>
      </c>
      <c r="L67" s="5">
        <f t="shared" ref="L67:L118" si="1">IF(B67&gt;=10,1,0)</f>
        <v>0</v>
      </c>
      <c r="M67" s="17"/>
    </row>
    <row r="68" spans="1:13">
      <c r="A68" s="18" t="str">
        <f>'MASONS ARMS'!A9</f>
        <v>PETE CAPP</v>
      </c>
      <c r="B68" s="18">
        <f>'MASONS ARMS'!ED9</f>
        <v>0</v>
      </c>
      <c r="C68" s="18">
        <f>'MASONS ARMS'!EE9</f>
        <v>0</v>
      </c>
      <c r="D68" s="18">
        <f>'MASONS ARMS'!EF9</f>
        <v>0</v>
      </c>
      <c r="E68" s="18">
        <f>'MASONS ARMS'!EG9</f>
        <v>0</v>
      </c>
      <c r="F68" s="18">
        <f>'MASONS ARMS'!EH9</f>
        <v>0</v>
      </c>
      <c r="G68" s="18">
        <f>'MASONS ARMS'!EI9</f>
        <v>0</v>
      </c>
      <c r="H68" s="20">
        <f>'MASONS ARMS'!EL9</f>
        <v>0</v>
      </c>
      <c r="I68" s="20">
        <f>'MASONS ARMS'!EM9</f>
        <v>0</v>
      </c>
      <c r="J68" s="19">
        <f>'MASONS ARMS'!EK9</f>
        <v>0</v>
      </c>
      <c r="K68" s="19">
        <f>'MASONS ARMS'!EJ9</f>
        <v>0</v>
      </c>
      <c r="L68" s="5">
        <f t="shared" si="1"/>
        <v>0</v>
      </c>
      <c r="M68" s="17"/>
    </row>
    <row r="69" spans="1:13">
      <c r="A69" s="18" t="str">
        <f>'MASONS ARMS'!A10</f>
        <v>AL MARTIN</v>
      </c>
      <c r="B69" s="18">
        <f>'MASONS ARMS'!ED10</f>
        <v>0</v>
      </c>
      <c r="C69" s="18">
        <f>'MASONS ARMS'!EE10</f>
        <v>0</v>
      </c>
      <c r="D69" s="18">
        <f>'MASONS ARMS'!EF10</f>
        <v>0</v>
      </c>
      <c r="E69" s="18">
        <f>'MASONS ARMS'!EG10</f>
        <v>0</v>
      </c>
      <c r="F69" s="18">
        <f>'MASONS ARMS'!EH10</f>
        <v>0</v>
      </c>
      <c r="G69" s="18">
        <f>'MASONS ARMS'!EI10</f>
        <v>0</v>
      </c>
      <c r="H69" s="20">
        <f>'MASONS ARMS'!EL10</f>
        <v>0</v>
      </c>
      <c r="I69" s="20">
        <f>'MASONS ARMS'!EM10</f>
        <v>0</v>
      </c>
      <c r="J69" s="19">
        <f>'MASONS ARMS'!EK10</f>
        <v>0</v>
      </c>
      <c r="K69" s="19">
        <f>'MASONS ARMS'!EJ10</f>
        <v>0</v>
      </c>
      <c r="L69" s="5">
        <f t="shared" si="1"/>
        <v>0</v>
      </c>
      <c r="M69" s="17"/>
    </row>
    <row r="70" spans="1:13">
      <c r="A70" s="18">
        <f>'MASONS ARMS'!A11</f>
        <v>0</v>
      </c>
      <c r="B70" s="18">
        <f>'MASONS ARMS'!ED11</f>
        <v>0</v>
      </c>
      <c r="C70" s="18">
        <f>'MASONS ARMS'!EE11</f>
        <v>0</v>
      </c>
      <c r="D70" s="18">
        <f>'MASONS ARMS'!EF11</f>
        <v>0</v>
      </c>
      <c r="E70" s="18">
        <f>'MASONS ARMS'!EG11</f>
        <v>0</v>
      </c>
      <c r="F70" s="18">
        <f>'MASONS ARMS'!EH11</f>
        <v>0</v>
      </c>
      <c r="G70" s="18">
        <f>'MASONS ARMS'!EI11</f>
        <v>0</v>
      </c>
      <c r="H70" s="20">
        <f>'MASONS ARMS'!EL11</f>
        <v>0</v>
      </c>
      <c r="I70" s="20">
        <f>'MASONS ARMS'!EM11</f>
        <v>0</v>
      </c>
      <c r="J70" s="19">
        <f>'MASONS ARMS'!EK11</f>
        <v>0</v>
      </c>
      <c r="K70" s="19">
        <f>'MASONS ARMS'!EJ11</f>
        <v>0</v>
      </c>
      <c r="L70" s="5">
        <f t="shared" si="1"/>
        <v>0</v>
      </c>
      <c r="M70" s="17"/>
    </row>
    <row r="71" spans="1:13">
      <c r="A71" s="18">
        <f>'MASONS ARMS'!A12</f>
        <v>0</v>
      </c>
      <c r="B71" s="18">
        <f>'MASONS ARMS'!ED12</f>
        <v>0</v>
      </c>
      <c r="C71" s="18">
        <f>'MASONS ARMS'!EE12</f>
        <v>0</v>
      </c>
      <c r="D71" s="18">
        <f>'MASONS ARMS'!EF12</f>
        <v>0</v>
      </c>
      <c r="E71" s="18">
        <f>'MASONS ARMS'!EG12</f>
        <v>0</v>
      </c>
      <c r="F71" s="18">
        <f>'MASONS ARMS'!EH12</f>
        <v>0</v>
      </c>
      <c r="G71" s="18">
        <f>'MASONS ARMS'!EI12</f>
        <v>0</v>
      </c>
      <c r="H71" s="20">
        <f>'MASONS ARMS'!EL12</f>
        <v>0</v>
      </c>
      <c r="I71" s="20">
        <f>'MASONS ARMS'!EM12</f>
        <v>0</v>
      </c>
      <c r="J71" s="19">
        <f>'MASONS ARMS'!EK12</f>
        <v>0</v>
      </c>
      <c r="K71" s="19">
        <f>'MASONS ARMS'!EJ12</f>
        <v>0</v>
      </c>
      <c r="L71" s="5">
        <f t="shared" si="1"/>
        <v>0</v>
      </c>
      <c r="M71" s="17"/>
    </row>
    <row r="72" spans="1:13">
      <c r="A72" s="18">
        <f>'MASONS ARMS'!A13</f>
        <v>0</v>
      </c>
      <c r="B72" s="18">
        <f>'MASONS ARMS'!ED13</f>
        <v>0</v>
      </c>
      <c r="C72" s="18">
        <f>'MASONS ARMS'!EE13</f>
        <v>0</v>
      </c>
      <c r="D72" s="18">
        <f>'MASONS ARMS'!EF13</f>
        <v>0</v>
      </c>
      <c r="E72" s="18">
        <f>'MASONS ARMS'!EG13</f>
        <v>0</v>
      </c>
      <c r="F72" s="18">
        <f>'MASONS ARMS'!EH13</f>
        <v>0</v>
      </c>
      <c r="G72" s="18">
        <f>'MASONS ARMS'!EI13</f>
        <v>0</v>
      </c>
      <c r="H72" s="20">
        <f>'MASONS ARMS'!EL13</f>
        <v>0</v>
      </c>
      <c r="I72" s="20">
        <f>'MASONS ARMS'!EM13</f>
        <v>0</v>
      </c>
      <c r="J72" s="19">
        <f>'MASONS ARMS'!EK13</f>
        <v>0</v>
      </c>
      <c r="K72" s="19">
        <f>'MASONS ARMS'!EJ13</f>
        <v>0</v>
      </c>
      <c r="L72" s="5">
        <f t="shared" si="1"/>
        <v>0</v>
      </c>
      <c r="M72" s="17"/>
    </row>
    <row r="73" spans="1:13">
      <c r="A73" s="18">
        <f>'MASONS ARMS'!A14</f>
        <v>0</v>
      </c>
      <c r="B73" s="18">
        <f>'MASONS ARMS'!ED14</f>
        <v>0</v>
      </c>
      <c r="C73" s="18">
        <f>'MASONS ARMS'!EE14</f>
        <v>0</v>
      </c>
      <c r="D73" s="18">
        <f>'MASONS ARMS'!EF14</f>
        <v>0</v>
      </c>
      <c r="E73" s="18">
        <f>'MASONS ARMS'!EG14</f>
        <v>0</v>
      </c>
      <c r="F73" s="18">
        <f>'MASONS ARMS'!EH14</f>
        <v>0</v>
      </c>
      <c r="G73" s="18">
        <f>'MASONS ARMS'!EI14</f>
        <v>0</v>
      </c>
      <c r="H73" s="20">
        <f>'MASONS ARMS'!EL14</f>
        <v>0</v>
      </c>
      <c r="I73" s="20">
        <f>'MASONS ARMS'!EM14</f>
        <v>0</v>
      </c>
      <c r="J73" s="19">
        <f>'MASONS ARMS'!EK14</f>
        <v>0</v>
      </c>
      <c r="K73" s="19">
        <f>'MASONS ARMS'!EJ14</f>
        <v>0</v>
      </c>
      <c r="L73" s="5">
        <f t="shared" si="1"/>
        <v>0</v>
      </c>
      <c r="M73" s="17"/>
    </row>
    <row r="74" spans="1:13">
      <c r="A74" s="18" t="str">
        <f>'CRICKET CLUB'!A3</f>
        <v>BEN JACK</v>
      </c>
      <c r="B74" s="18">
        <f>'CRICKET CLUB'!ED3</f>
        <v>1</v>
      </c>
      <c r="C74" s="18">
        <f>'CRICKET CLUB'!EE3</f>
        <v>1</v>
      </c>
      <c r="D74" s="18">
        <f>'CRICKET CLUB'!EF3</f>
        <v>2</v>
      </c>
      <c r="E74" s="18">
        <f>'CRICKET CLUB'!EG3</f>
        <v>2</v>
      </c>
      <c r="F74" s="18">
        <f>'CRICKET CLUB'!EH3</f>
        <v>1002</v>
      </c>
      <c r="G74" s="18">
        <f>'CRICKET CLUB'!EI3</f>
        <v>76</v>
      </c>
      <c r="H74" s="20">
        <f>'CRICKET CLUB'!EL3</f>
        <v>76</v>
      </c>
      <c r="I74" s="20">
        <f>'CRICKET CLUB'!EM3</f>
        <v>38</v>
      </c>
      <c r="J74" s="19">
        <f>'CRICKET CLUB'!EK3</f>
        <v>501</v>
      </c>
      <c r="K74" s="19">
        <f>'CRICKET CLUB'!EJ3</f>
        <v>39.55263157894737</v>
      </c>
      <c r="L74" s="5">
        <f t="shared" si="1"/>
        <v>0</v>
      </c>
      <c r="M74" s="17"/>
    </row>
    <row r="75" spans="1:13">
      <c r="A75" s="18" t="str">
        <f>'CRICKET CLUB'!A4</f>
        <v>PHIL WAYMAN</v>
      </c>
      <c r="B75" s="18">
        <f>'CRICKET CLUB'!ED4</f>
        <v>1</v>
      </c>
      <c r="C75" s="18">
        <f>'CRICKET CLUB'!EE4</f>
        <v>1</v>
      </c>
      <c r="D75" s="18">
        <f>'CRICKET CLUB'!EF4</f>
        <v>2</v>
      </c>
      <c r="E75" s="18">
        <f>'CRICKET CLUB'!EG4</f>
        <v>2</v>
      </c>
      <c r="F75" s="18">
        <f>'CRICKET CLUB'!EH4</f>
        <v>1002</v>
      </c>
      <c r="G75" s="18">
        <f>'CRICKET CLUB'!EI4</f>
        <v>96</v>
      </c>
      <c r="H75" s="20">
        <f>'CRICKET CLUB'!EL4</f>
        <v>96</v>
      </c>
      <c r="I75" s="20">
        <f>'CRICKET CLUB'!EM4</f>
        <v>48</v>
      </c>
      <c r="J75" s="19">
        <f>'CRICKET CLUB'!EK4</f>
        <v>501</v>
      </c>
      <c r="K75" s="19">
        <f>'CRICKET CLUB'!EJ4</f>
        <v>31.3125</v>
      </c>
      <c r="L75" s="5">
        <f t="shared" si="1"/>
        <v>0</v>
      </c>
      <c r="M75" s="17"/>
    </row>
    <row r="76" spans="1:13">
      <c r="A76" s="18" t="str">
        <f>'CRICKET CLUB'!A5</f>
        <v>CHRIS WAYMAN</v>
      </c>
      <c r="B76" s="18">
        <f>'CRICKET CLUB'!ED5</f>
        <v>2</v>
      </c>
      <c r="C76" s="18">
        <f>'CRICKET CLUB'!EE5</f>
        <v>0</v>
      </c>
      <c r="D76" s="18">
        <f>'CRICKET CLUB'!EF5</f>
        <v>5</v>
      </c>
      <c r="E76" s="18">
        <f>'CRICKET CLUB'!EG5</f>
        <v>1</v>
      </c>
      <c r="F76" s="18">
        <f>'CRICKET CLUB'!EH5</f>
        <v>2022</v>
      </c>
      <c r="G76" s="18">
        <f>'CRICKET CLUB'!EI5</f>
        <v>153</v>
      </c>
      <c r="H76" s="20">
        <f>'CRICKET CLUB'!EL5</f>
        <v>76.5</v>
      </c>
      <c r="I76" s="20">
        <f>'CRICKET CLUB'!EM5</f>
        <v>30.6</v>
      </c>
      <c r="J76" s="19">
        <f>'CRICKET CLUB'!EK5</f>
        <v>404.4</v>
      </c>
      <c r="K76" s="19">
        <f>'CRICKET CLUB'!EJ5</f>
        <v>39.647058823529406</v>
      </c>
      <c r="L76" s="5">
        <f t="shared" si="1"/>
        <v>0</v>
      </c>
      <c r="M76" s="17"/>
    </row>
    <row r="77" spans="1:13">
      <c r="A77" s="18" t="str">
        <f>'CRICKET CLUB'!A6</f>
        <v>JAMIE BATY</v>
      </c>
      <c r="B77" s="18">
        <f>'CRICKET CLUB'!ED6</f>
        <v>2</v>
      </c>
      <c r="C77" s="18">
        <f>'CRICKET CLUB'!EE6</f>
        <v>0</v>
      </c>
      <c r="D77" s="18">
        <f>'CRICKET CLUB'!EF6</f>
        <v>6</v>
      </c>
      <c r="E77" s="18">
        <f>'CRICKET CLUB'!EG6</f>
        <v>2</v>
      </c>
      <c r="F77" s="18">
        <f>'CRICKET CLUB'!EH6</f>
        <v>2867</v>
      </c>
      <c r="G77" s="18">
        <f>'CRICKET CLUB'!EI6</f>
        <v>192</v>
      </c>
      <c r="H77" s="20">
        <f>'CRICKET CLUB'!EL6</f>
        <v>96</v>
      </c>
      <c r="I77" s="20">
        <f>'CRICKET CLUB'!EM6</f>
        <v>32</v>
      </c>
      <c r="J77" s="19">
        <f>'CRICKET CLUB'!EK6</f>
        <v>477.83333333333331</v>
      </c>
      <c r="K77" s="19">
        <f>'CRICKET CLUB'!EJ6</f>
        <v>44.796875</v>
      </c>
      <c r="L77" s="5">
        <f t="shared" si="1"/>
        <v>0</v>
      </c>
      <c r="M77" s="17"/>
    </row>
    <row r="78" spans="1:13">
      <c r="A78" s="18" t="str">
        <f>'CRICKET CLUB'!A7</f>
        <v>MIKE WAYMAN</v>
      </c>
      <c r="B78" s="18">
        <f>'CRICKET CLUB'!ED7</f>
        <v>2</v>
      </c>
      <c r="C78" s="18">
        <f>'CRICKET CLUB'!EE7</f>
        <v>2</v>
      </c>
      <c r="D78" s="18">
        <f>'CRICKET CLUB'!EF7</f>
        <v>5</v>
      </c>
      <c r="E78" s="18">
        <f>'CRICKET CLUB'!EG7</f>
        <v>4</v>
      </c>
      <c r="F78" s="18">
        <f>'CRICKET CLUB'!EH7</f>
        <v>2499</v>
      </c>
      <c r="G78" s="18">
        <f>'CRICKET CLUB'!EI7</f>
        <v>104</v>
      </c>
      <c r="H78" s="20">
        <f>'CRICKET CLUB'!EL7</f>
        <v>52</v>
      </c>
      <c r="I78" s="20">
        <f>'CRICKET CLUB'!EM7</f>
        <v>20.8</v>
      </c>
      <c r="J78" s="19">
        <f>'CRICKET CLUB'!EK7</f>
        <v>499.8</v>
      </c>
      <c r="K78" s="19">
        <f>'CRICKET CLUB'!EJ7</f>
        <v>72.086538461538453</v>
      </c>
      <c r="L78" s="5">
        <f t="shared" si="1"/>
        <v>0</v>
      </c>
      <c r="M78" s="17"/>
    </row>
    <row r="79" spans="1:13">
      <c r="A79" s="18" t="str">
        <f>'CRICKET CLUB'!A8</f>
        <v>DARREN COLLIN</v>
      </c>
      <c r="B79" s="18">
        <f>'CRICKET CLUB'!ED8</f>
        <v>2</v>
      </c>
      <c r="C79" s="18">
        <f>'CRICKET CLUB'!EE8</f>
        <v>1</v>
      </c>
      <c r="D79" s="18">
        <f>'CRICKET CLUB'!EF8</f>
        <v>5</v>
      </c>
      <c r="E79" s="18">
        <f>'CRICKET CLUB'!EG8</f>
        <v>2</v>
      </c>
      <c r="F79" s="18">
        <f>'CRICKET CLUB'!EH8</f>
        <v>2278</v>
      </c>
      <c r="G79" s="18">
        <f>'CRICKET CLUB'!EI8</f>
        <v>115</v>
      </c>
      <c r="H79" s="20">
        <f>'CRICKET CLUB'!EL8</f>
        <v>57.5</v>
      </c>
      <c r="I79" s="20">
        <f>'CRICKET CLUB'!EM8</f>
        <v>23</v>
      </c>
      <c r="J79" s="19">
        <f>'CRICKET CLUB'!EK8</f>
        <v>455.6</v>
      </c>
      <c r="K79" s="19">
        <f>'CRICKET CLUB'!EJ8</f>
        <v>59.426086956521743</v>
      </c>
      <c r="L79" s="5">
        <f t="shared" si="1"/>
        <v>0</v>
      </c>
      <c r="M79" s="17"/>
    </row>
    <row r="80" spans="1:13">
      <c r="A80" s="18" t="str">
        <f>'CRICKET CLUB'!A9</f>
        <v>JIM EASTON</v>
      </c>
      <c r="B80" s="18">
        <f>'CRICKET CLUB'!ED9</f>
        <v>1</v>
      </c>
      <c r="C80" s="18">
        <f>'CRICKET CLUB'!EE9</f>
        <v>0</v>
      </c>
      <c r="D80" s="18">
        <f>'CRICKET CLUB'!EF9</f>
        <v>3</v>
      </c>
      <c r="E80" s="18">
        <f>'CRICKET CLUB'!EG9</f>
        <v>1</v>
      </c>
      <c r="F80" s="18">
        <f>'CRICKET CLUB'!EH9</f>
        <v>1264</v>
      </c>
      <c r="G80" s="18">
        <f>'CRICKET CLUB'!EI9</f>
        <v>77</v>
      </c>
      <c r="H80" s="20">
        <f>'CRICKET CLUB'!EL9</f>
        <v>77</v>
      </c>
      <c r="I80" s="20">
        <f>'CRICKET CLUB'!EM9</f>
        <v>25.666666666666668</v>
      </c>
      <c r="J80" s="19">
        <f>'CRICKET CLUB'!EK9</f>
        <v>421.33333333333331</v>
      </c>
      <c r="K80" s="19">
        <f>'CRICKET CLUB'!EJ9</f>
        <v>49.246753246753244</v>
      </c>
      <c r="L80" s="5">
        <f t="shared" si="1"/>
        <v>0</v>
      </c>
      <c r="M80" s="17"/>
    </row>
    <row r="81" spans="1:13">
      <c r="A81" s="18" t="str">
        <f>'CRICKET CLUB'!A10</f>
        <v>JOE HUTCHINSON</v>
      </c>
      <c r="B81" s="18">
        <f>'CRICKET CLUB'!ED10</f>
        <v>1</v>
      </c>
      <c r="C81" s="18">
        <f>'CRICKET CLUB'!EE10</f>
        <v>0</v>
      </c>
      <c r="D81" s="18">
        <f>'CRICKET CLUB'!EF10</f>
        <v>2</v>
      </c>
      <c r="E81" s="18">
        <f>'CRICKET CLUB'!EG10</f>
        <v>0</v>
      </c>
      <c r="F81" s="18">
        <f>'CRICKET CLUB'!EH10</f>
        <v>885</v>
      </c>
      <c r="G81" s="18">
        <f>'CRICKET CLUB'!EI10</f>
        <v>75</v>
      </c>
      <c r="H81" s="20">
        <f>'CRICKET CLUB'!EL10</f>
        <v>75</v>
      </c>
      <c r="I81" s="20">
        <f>'CRICKET CLUB'!EM10</f>
        <v>37.5</v>
      </c>
      <c r="J81" s="19">
        <f>'CRICKET CLUB'!EK10</f>
        <v>442.5</v>
      </c>
      <c r="K81" s="19">
        <f>'CRICKET CLUB'!EJ10</f>
        <v>35.400000000000006</v>
      </c>
      <c r="L81" s="5">
        <f t="shared" si="1"/>
        <v>0</v>
      </c>
      <c r="M81" s="17"/>
    </row>
    <row r="82" spans="1:13">
      <c r="A82" s="18">
        <f>'CRICKET CLUB'!A11</f>
        <v>0</v>
      </c>
      <c r="B82" s="18">
        <f>'CRICKET CLUB'!ED11</f>
        <v>0</v>
      </c>
      <c r="C82" s="18">
        <f>'CRICKET CLUB'!EE11</f>
        <v>0</v>
      </c>
      <c r="D82" s="18">
        <f>'CRICKET CLUB'!EF11</f>
        <v>0</v>
      </c>
      <c r="E82" s="18">
        <f>'CRICKET CLUB'!EG11</f>
        <v>0</v>
      </c>
      <c r="F82" s="18">
        <f>'CRICKET CLUB'!EH11</f>
        <v>0</v>
      </c>
      <c r="G82" s="18">
        <f>'CRICKET CLUB'!EI11</f>
        <v>0</v>
      </c>
      <c r="H82" s="20">
        <f>'CRICKET CLUB'!EL11</f>
        <v>0</v>
      </c>
      <c r="I82" s="20">
        <f>'CRICKET CLUB'!EM11</f>
        <v>0</v>
      </c>
      <c r="J82" s="19">
        <f>'CRICKET CLUB'!EK11</f>
        <v>0</v>
      </c>
      <c r="K82" s="19">
        <f>'CRICKET CLUB'!EJ11</f>
        <v>0</v>
      </c>
      <c r="L82" s="5">
        <f t="shared" si="1"/>
        <v>0</v>
      </c>
      <c r="M82" s="17"/>
    </row>
    <row r="83" spans="1:13">
      <c r="A83" s="18">
        <f>'CRICKET CLUB'!A12</f>
        <v>0</v>
      </c>
      <c r="B83" s="18">
        <f>'CRICKET CLUB'!ED12</f>
        <v>0</v>
      </c>
      <c r="C83" s="18">
        <f>'CRICKET CLUB'!EE12</f>
        <v>0</v>
      </c>
      <c r="D83" s="18">
        <f>'CRICKET CLUB'!EF12</f>
        <v>0</v>
      </c>
      <c r="E83" s="18">
        <f>'CRICKET CLUB'!EG12</f>
        <v>0</v>
      </c>
      <c r="F83" s="18">
        <f>'CRICKET CLUB'!EH12</f>
        <v>0</v>
      </c>
      <c r="G83" s="18">
        <f>'CRICKET CLUB'!EI12</f>
        <v>0</v>
      </c>
      <c r="H83" s="20">
        <f>'CRICKET CLUB'!EL12</f>
        <v>0</v>
      </c>
      <c r="I83" s="20">
        <f>'CRICKET CLUB'!EM12</f>
        <v>0</v>
      </c>
      <c r="J83" s="19">
        <f>'CRICKET CLUB'!EK12</f>
        <v>0</v>
      </c>
      <c r="K83" s="19">
        <f>'CRICKET CLUB'!EJ12</f>
        <v>0</v>
      </c>
      <c r="L83" s="5">
        <f t="shared" si="1"/>
        <v>0</v>
      </c>
      <c r="M83" s="17"/>
    </row>
    <row r="84" spans="1:13">
      <c r="A84" s="18">
        <f>'CRICKET CLUB'!A13</f>
        <v>0</v>
      </c>
      <c r="B84" s="18">
        <f>'CRICKET CLUB'!ED13</f>
        <v>0</v>
      </c>
      <c r="C84" s="18">
        <f>'CRICKET CLUB'!EE13</f>
        <v>0</v>
      </c>
      <c r="D84" s="18">
        <f>'CRICKET CLUB'!EF13</f>
        <v>0</v>
      </c>
      <c r="E84" s="18">
        <f>'CRICKET CLUB'!EG13</f>
        <v>0</v>
      </c>
      <c r="F84" s="18">
        <f>'CRICKET CLUB'!EH13</f>
        <v>0</v>
      </c>
      <c r="G84" s="18">
        <f>'CRICKET CLUB'!EI13</f>
        <v>0</v>
      </c>
      <c r="H84" s="20">
        <f>'CRICKET CLUB'!EL13</f>
        <v>0</v>
      </c>
      <c r="I84" s="20">
        <f>'CRICKET CLUB'!EM13</f>
        <v>0</v>
      </c>
      <c r="J84" s="19">
        <f>'CRICKET CLUB'!EK13</f>
        <v>0</v>
      </c>
      <c r="K84" s="19">
        <f>'CRICKET CLUB'!EJ13</f>
        <v>0</v>
      </c>
      <c r="L84" s="5">
        <f t="shared" si="1"/>
        <v>0</v>
      </c>
      <c r="M84" s="17"/>
    </row>
    <row r="85" spans="1:13">
      <c r="A85" s="18">
        <f>'CRICKET CLUB'!A14</f>
        <v>0</v>
      </c>
      <c r="B85" s="18">
        <f>'CRICKET CLUB'!ED14</f>
        <v>0</v>
      </c>
      <c r="C85" s="18">
        <f>'CRICKET CLUB'!EE14</f>
        <v>0</v>
      </c>
      <c r="D85" s="18">
        <f>'CRICKET CLUB'!EF14</f>
        <v>0</v>
      </c>
      <c r="E85" s="18">
        <f>'CRICKET CLUB'!EG14</f>
        <v>0</v>
      </c>
      <c r="F85" s="18">
        <f>'CRICKET CLUB'!EH14</f>
        <v>0</v>
      </c>
      <c r="G85" s="18">
        <f>'CRICKET CLUB'!EI14</f>
        <v>0</v>
      </c>
      <c r="H85" s="20">
        <f>'CRICKET CLUB'!EL14</f>
        <v>0</v>
      </c>
      <c r="I85" s="20">
        <f>'CRICKET CLUB'!EM14</f>
        <v>0</v>
      </c>
      <c r="J85" s="19">
        <f>'CRICKET CLUB'!EK14</f>
        <v>0</v>
      </c>
      <c r="K85" s="19">
        <f>'CRICKET CLUB'!EJ14</f>
        <v>0</v>
      </c>
      <c r="L85" s="5">
        <f t="shared" si="1"/>
        <v>0</v>
      </c>
      <c r="M85" s="17"/>
    </row>
    <row r="86" spans="1:13">
      <c r="A86" s="18">
        <f>'Team 8 - Unused'!A3</f>
        <v>0</v>
      </c>
      <c r="B86" s="18">
        <f>'Team 8 - Unused'!ED3</f>
        <v>0</v>
      </c>
      <c r="C86" s="18">
        <f>'Team 8 - Unused'!EE3</f>
        <v>0</v>
      </c>
      <c r="D86" s="18">
        <f>'Team 8 - Unused'!EF3</f>
        <v>0</v>
      </c>
      <c r="E86" s="18">
        <f>'Team 8 - Unused'!EG3</f>
        <v>0</v>
      </c>
      <c r="F86" s="18">
        <f>'Team 8 - Unused'!EH3</f>
        <v>0</v>
      </c>
      <c r="G86" s="18">
        <f>'Team 8 - Unused'!EI3</f>
        <v>0</v>
      </c>
      <c r="H86" s="20">
        <f>'Team 8 - Unused'!EL3</f>
        <v>0</v>
      </c>
      <c r="I86" s="20">
        <f>'Team 8 - Unused'!EM3</f>
        <v>0</v>
      </c>
      <c r="J86" s="19">
        <f>'Team 8 - Unused'!EK3</f>
        <v>0</v>
      </c>
      <c r="K86" s="19">
        <f>'Team 8 - Unused'!EJ3</f>
        <v>0</v>
      </c>
      <c r="L86" s="5">
        <f t="shared" si="1"/>
        <v>0</v>
      </c>
      <c r="M86" s="17"/>
    </row>
    <row r="87" spans="1:13">
      <c r="A87" s="18">
        <f>'Team 8 - Unused'!A4</f>
        <v>0</v>
      </c>
      <c r="B87" s="18">
        <f>'Team 8 - Unused'!ED4</f>
        <v>0</v>
      </c>
      <c r="C87" s="18">
        <f>'Team 8 - Unused'!EE4</f>
        <v>0</v>
      </c>
      <c r="D87" s="18">
        <f>'Team 8 - Unused'!EF4</f>
        <v>0</v>
      </c>
      <c r="E87" s="18">
        <f>'Team 8 - Unused'!EG4</f>
        <v>0</v>
      </c>
      <c r="F87" s="18">
        <f>'Team 8 - Unused'!EH4</f>
        <v>0</v>
      </c>
      <c r="G87" s="18">
        <f>'Team 8 - Unused'!EI4</f>
        <v>0</v>
      </c>
      <c r="H87" s="20">
        <f>'Team 8 - Unused'!EL4</f>
        <v>0</v>
      </c>
      <c r="I87" s="20">
        <f>'Team 8 - Unused'!EM4</f>
        <v>0</v>
      </c>
      <c r="J87" s="19">
        <f>'Team 8 - Unused'!EK4</f>
        <v>0</v>
      </c>
      <c r="K87" s="19">
        <f>'Team 8 - Unused'!EJ4</f>
        <v>0</v>
      </c>
      <c r="L87" s="5">
        <f t="shared" si="1"/>
        <v>0</v>
      </c>
      <c r="M87" s="17"/>
    </row>
    <row r="88" spans="1:13">
      <c r="A88" s="18">
        <f>'Team 8 - Unused'!A5</f>
        <v>0</v>
      </c>
      <c r="B88" s="18">
        <f>'Team 8 - Unused'!ED5</f>
        <v>0</v>
      </c>
      <c r="C88" s="18">
        <f>'Team 8 - Unused'!EE5</f>
        <v>0</v>
      </c>
      <c r="D88" s="18">
        <f>'Team 8 - Unused'!EF5</f>
        <v>0</v>
      </c>
      <c r="E88" s="18">
        <f>'Team 8 - Unused'!EG5</f>
        <v>0</v>
      </c>
      <c r="F88" s="18">
        <f>'Team 8 - Unused'!EH5</f>
        <v>0</v>
      </c>
      <c r="G88" s="18">
        <f>'Team 8 - Unused'!EI5</f>
        <v>0</v>
      </c>
      <c r="H88" s="20">
        <f>'Team 8 - Unused'!EL5</f>
        <v>0</v>
      </c>
      <c r="I88" s="20">
        <f>'Team 8 - Unused'!EM5</f>
        <v>0</v>
      </c>
      <c r="J88" s="19">
        <f>'Team 8 - Unused'!EK5</f>
        <v>0</v>
      </c>
      <c r="K88" s="19">
        <f>'Team 8 - Unused'!EJ5</f>
        <v>0</v>
      </c>
      <c r="L88" s="5">
        <f t="shared" si="1"/>
        <v>0</v>
      </c>
      <c r="M88" s="17"/>
    </row>
    <row r="89" spans="1:13">
      <c r="A89" s="18">
        <f>'Team 8 - Unused'!A6</f>
        <v>0</v>
      </c>
      <c r="B89" s="18">
        <f>'Team 8 - Unused'!ED6</f>
        <v>0</v>
      </c>
      <c r="C89" s="18">
        <f>'Team 8 - Unused'!EE6</f>
        <v>0</v>
      </c>
      <c r="D89" s="18">
        <f>'Team 8 - Unused'!EF6</f>
        <v>0</v>
      </c>
      <c r="E89" s="18">
        <f>'Team 8 - Unused'!EG6</f>
        <v>0</v>
      </c>
      <c r="F89" s="18">
        <f>'Team 8 - Unused'!EH6</f>
        <v>0</v>
      </c>
      <c r="G89" s="18">
        <f>'Team 8 - Unused'!EI6</f>
        <v>0</v>
      </c>
      <c r="H89" s="20">
        <f>'Team 8 - Unused'!EL6</f>
        <v>0</v>
      </c>
      <c r="I89" s="20">
        <f>'Team 8 - Unused'!EM6</f>
        <v>0</v>
      </c>
      <c r="J89" s="19">
        <f>'Team 8 - Unused'!EK6</f>
        <v>0</v>
      </c>
      <c r="K89" s="19">
        <f>'Team 8 - Unused'!EJ6</f>
        <v>0</v>
      </c>
      <c r="L89" s="5">
        <f t="shared" si="1"/>
        <v>0</v>
      </c>
      <c r="M89" s="17"/>
    </row>
    <row r="90" spans="1:13">
      <c r="A90" s="18">
        <f>'Team 8 - Unused'!A7</f>
        <v>0</v>
      </c>
      <c r="B90" s="18">
        <f>'Team 8 - Unused'!ED7</f>
        <v>0</v>
      </c>
      <c r="C90" s="18">
        <f>'Team 8 - Unused'!EE7</f>
        <v>0</v>
      </c>
      <c r="D90" s="18">
        <f>'Team 8 - Unused'!EF7</f>
        <v>0</v>
      </c>
      <c r="E90" s="18">
        <f>'Team 8 - Unused'!EG7</f>
        <v>0</v>
      </c>
      <c r="F90" s="18">
        <f>'Team 8 - Unused'!EH7</f>
        <v>0</v>
      </c>
      <c r="G90" s="18">
        <f>'Team 8 - Unused'!EI7</f>
        <v>0</v>
      </c>
      <c r="H90" s="20">
        <f>'Team 8 - Unused'!EL7</f>
        <v>0</v>
      </c>
      <c r="I90" s="20">
        <f>'Team 8 - Unused'!EM7</f>
        <v>0</v>
      </c>
      <c r="J90" s="19">
        <f>'Team 8 - Unused'!EK7</f>
        <v>0</v>
      </c>
      <c r="K90" s="19">
        <f>'Team 8 - Unused'!EJ7</f>
        <v>0</v>
      </c>
      <c r="L90" s="5">
        <f t="shared" si="1"/>
        <v>0</v>
      </c>
      <c r="M90" s="17"/>
    </row>
    <row r="91" spans="1:13">
      <c r="A91" s="18">
        <f>'Team 8 - Unused'!A8</f>
        <v>0</v>
      </c>
      <c r="B91" s="18">
        <f>'Team 8 - Unused'!ED8</f>
        <v>0</v>
      </c>
      <c r="C91" s="18">
        <f>'Team 8 - Unused'!EE8</f>
        <v>0</v>
      </c>
      <c r="D91" s="18">
        <f>'Team 8 - Unused'!EF8</f>
        <v>0</v>
      </c>
      <c r="E91" s="18">
        <f>'Team 8 - Unused'!EG8</f>
        <v>0</v>
      </c>
      <c r="F91" s="18">
        <f>'Team 8 - Unused'!EH8</f>
        <v>0</v>
      </c>
      <c r="G91" s="18">
        <f>'Team 8 - Unused'!EI8</f>
        <v>0</v>
      </c>
      <c r="H91" s="20">
        <f>'Team 8 - Unused'!EL8</f>
        <v>0</v>
      </c>
      <c r="I91" s="20">
        <f>'Team 8 - Unused'!EM8</f>
        <v>0</v>
      </c>
      <c r="J91" s="19">
        <f>'Team 8 - Unused'!EK8</f>
        <v>0</v>
      </c>
      <c r="K91" s="19">
        <f>'Team 8 - Unused'!EJ8</f>
        <v>0</v>
      </c>
      <c r="L91" s="5">
        <f t="shared" si="1"/>
        <v>0</v>
      </c>
      <c r="M91" s="17"/>
    </row>
    <row r="92" spans="1:13">
      <c r="A92" s="18">
        <f>'Team 8 - Unused'!A9</f>
        <v>0</v>
      </c>
      <c r="B92" s="18">
        <f>'Team 8 - Unused'!ED9</f>
        <v>0</v>
      </c>
      <c r="C92" s="18">
        <f>'Team 8 - Unused'!EE9</f>
        <v>0</v>
      </c>
      <c r="D92" s="18">
        <f>'Team 8 - Unused'!EF9</f>
        <v>0</v>
      </c>
      <c r="E92" s="18">
        <f>'Team 8 - Unused'!EG9</f>
        <v>0</v>
      </c>
      <c r="F92" s="18">
        <f>'Team 8 - Unused'!EH9</f>
        <v>0</v>
      </c>
      <c r="G92" s="18">
        <f>'Team 8 - Unused'!EI9</f>
        <v>0</v>
      </c>
      <c r="H92" s="20">
        <f>'Team 8 - Unused'!EL9</f>
        <v>0</v>
      </c>
      <c r="I92" s="20">
        <f>'Team 8 - Unused'!EM9</f>
        <v>0</v>
      </c>
      <c r="J92" s="19">
        <f>'Team 8 - Unused'!EK9</f>
        <v>0</v>
      </c>
      <c r="K92" s="19">
        <f>'Team 8 - Unused'!EJ9</f>
        <v>0</v>
      </c>
      <c r="L92" s="5">
        <f t="shared" si="1"/>
        <v>0</v>
      </c>
      <c r="M92" s="17"/>
    </row>
    <row r="93" spans="1:13">
      <c r="A93" s="18">
        <f>'Team 8 - Unused'!A10</f>
        <v>0</v>
      </c>
      <c r="B93" s="18">
        <f>'Team 8 - Unused'!ED10</f>
        <v>0</v>
      </c>
      <c r="C93" s="18">
        <f>'Team 8 - Unused'!EE10</f>
        <v>0</v>
      </c>
      <c r="D93" s="18">
        <f>'Team 8 - Unused'!EF10</f>
        <v>0</v>
      </c>
      <c r="E93" s="18">
        <f>'Team 8 - Unused'!EG10</f>
        <v>0</v>
      </c>
      <c r="F93" s="18">
        <f>'Team 8 - Unused'!EH10</f>
        <v>0</v>
      </c>
      <c r="G93" s="18">
        <f>'Team 8 - Unused'!EI10</f>
        <v>0</v>
      </c>
      <c r="H93" s="20">
        <f>'Team 8 - Unused'!EL10</f>
        <v>0</v>
      </c>
      <c r="I93" s="20">
        <f>'Team 8 - Unused'!EM10</f>
        <v>0</v>
      </c>
      <c r="J93" s="19">
        <f>'Team 8 - Unused'!EK10</f>
        <v>0</v>
      </c>
      <c r="K93" s="19">
        <f>'Team 8 - Unused'!EJ10</f>
        <v>0</v>
      </c>
      <c r="L93" s="5">
        <f t="shared" si="1"/>
        <v>0</v>
      </c>
      <c r="M93" s="17"/>
    </row>
    <row r="94" spans="1:13">
      <c r="A94" s="18">
        <f>'Team 8 - Unused'!A11</f>
        <v>0</v>
      </c>
      <c r="B94" s="18">
        <f>'Team 8 - Unused'!ED11</f>
        <v>0</v>
      </c>
      <c r="C94" s="18">
        <f>'Team 8 - Unused'!EE11</f>
        <v>0</v>
      </c>
      <c r="D94" s="18">
        <f>'Team 8 - Unused'!EF11</f>
        <v>0</v>
      </c>
      <c r="E94" s="18">
        <f>'Team 8 - Unused'!EG11</f>
        <v>0</v>
      </c>
      <c r="F94" s="18">
        <f>'Team 8 - Unused'!EH11</f>
        <v>0</v>
      </c>
      <c r="G94" s="18">
        <f>'Team 8 - Unused'!EI11</f>
        <v>0</v>
      </c>
      <c r="H94" s="20">
        <f>'Team 8 - Unused'!EL11</f>
        <v>0</v>
      </c>
      <c r="I94" s="20">
        <f>'Team 8 - Unused'!EM11</f>
        <v>0</v>
      </c>
      <c r="J94" s="19">
        <f>'Team 8 - Unused'!EK11</f>
        <v>0</v>
      </c>
      <c r="K94" s="19">
        <f>'Team 8 - Unused'!EJ11</f>
        <v>0</v>
      </c>
      <c r="L94" s="5">
        <f t="shared" si="1"/>
        <v>0</v>
      </c>
      <c r="M94" s="17"/>
    </row>
    <row r="95" spans="1:13">
      <c r="A95" s="18">
        <f>'Team 8 - Unused'!A12</f>
        <v>0</v>
      </c>
      <c r="B95" s="18">
        <f>'Team 8 - Unused'!ED12</f>
        <v>0</v>
      </c>
      <c r="C95" s="18">
        <f>'Team 8 - Unused'!EE12</f>
        <v>0</v>
      </c>
      <c r="D95" s="18">
        <f>'Team 8 - Unused'!EF12</f>
        <v>0</v>
      </c>
      <c r="E95" s="18">
        <f>'Team 8 - Unused'!EG12</f>
        <v>0</v>
      </c>
      <c r="F95" s="18">
        <f>'Team 8 - Unused'!EH12</f>
        <v>0</v>
      </c>
      <c r="G95" s="18">
        <f>'Team 8 - Unused'!EI12</f>
        <v>0</v>
      </c>
      <c r="H95" s="20">
        <f>'Team 8 - Unused'!EL12</f>
        <v>0</v>
      </c>
      <c r="I95" s="20">
        <f>'Team 8 - Unused'!EM12</f>
        <v>0</v>
      </c>
      <c r="J95" s="19">
        <f>'Team 8 - Unused'!EK12</f>
        <v>0</v>
      </c>
      <c r="K95" s="19">
        <f>'Team 8 - Unused'!EJ12</f>
        <v>0</v>
      </c>
      <c r="L95" s="5">
        <f t="shared" si="1"/>
        <v>0</v>
      </c>
      <c r="M95" s="17"/>
    </row>
    <row r="96" spans="1:13">
      <c r="A96" s="18">
        <f>'Team 8 - Unused'!A13</f>
        <v>0</v>
      </c>
      <c r="B96" s="18">
        <f>'Team 8 - Unused'!ED13</f>
        <v>0</v>
      </c>
      <c r="C96" s="18">
        <f>'Team 8 - Unused'!EE13</f>
        <v>0</v>
      </c>
      <c r="D96" s="18">
        <f>'Team 8 - Unused'!EF13</f>
        <v>0</v>
      </c>
      <c r="E96" s="18">
        <f>'Team 8 - Unused'!EG13</f>
        <v>0</v>
      </c>
      <c r="F96" s="18">
        <f>'Team 8 - Unused'!EH13</f>
        <v>0</v>
      </c>
      <c r="G96" s="18">
        <f>'Team 8 - Unused'!EI13</f>
        <v>0</v>
      </c>
      <c r="H96" s="20">
        <f>'Team 8 - Unused'!EL13</f>
        <v>0</v>
      </c>
      <c r="I96" s="20">
        <f>'Team 8 - Unused'!EM13</f>
        <v>0</v>
      </c>
      <c r="J96" s="19">
        <f>'Team 8 - Unused'!EK13</f>
        <v>0</v>
      </c>
      <c r="K96" s="19">
        <f>'Team 8 - Unused'!EJ13</f>
        <v>0</v>
      </c>
      <c r="L96" s="5">
        <f t="shared" si="1"/>
        <v>0</v>
      </c>
      <c r="M96" s="17"/>
    </row>
    <row r="97" spans="1:13">
      <c r="A97" s="18">
        <f>'Team 8 - Unused'!A14</f>
        <v>0</v>
      </c>
      <c r="B97" s="18">
        <f>'Team 8 - Unused'!ED14</f>
        <v>0</v>
      </c>
      <c r="C97" s="18">
        <f>'Team 8 - Unused'!EE14</f>
        <v>0</v>
      </c>
      <c r="D97" s="18">
        <f>'Team 8 - Unused'!EF14</f>
        <v>0</v>
      </c>
      <c r="E97" s="18">
        <f>'Team 8 - Unused'!EG14</f>
        <v>0</v>
      </c>
      <c r="F97" s="18">
        <f>'Team 8 - Unused'!EH14</f>
        <v>0</v>
      </c>
      <c r="G97" s="18">
        <f>'Team 8 - Unused'!EI14</f>
        <v>0</v>
      </c>
      <c r="H97" s="20">
        <f>'Team 8 - Unused'!EL14</f>
        <v>0</v>
      </c>
      <c r="I97" s="20">
        <f>'Team 8 - Unused'!EM14</f>
        <v>0</v>
      </c>
      <c r="J97" s="19">
        <f>'Team 8 - Unused'!EK14</f>
        <v>0</v>
      </c>
      <c r="K97" s="19">
        <f>'Team 8 - Unused'!EJ14</f>
        <v>0</v>
      </c>
      <c r="L97" s="5">
        <f t="shared" si="1"/>
        <v>0</v>
      </c>
      <c r="M97" s="17"/>
    </row>
    <row r="98" spans="1:13">
      <c r="A98" s="18">
        <f>'Team 9 - Unused'!A3</f>
        <v>0</v>
      </c>
      <c r="B98" s="18">
        <f>'Team 9 - Unused'!ED3</f>
        <v>0</v>
      </c>
      <c r="C98" s="18">
        <f>'Team 9 - Unused'!EE3</f>
        <v>0</v>
      </c>
      <c r="D98" s="18">
        <f>'Team 9 - Unused'!EF3</f>
        <v>0</v>
      </c>
      <c r="E98" s="18">
        <f>'Team 9 - Unused'!EG3</f>
        <v>0</v>
      </c>
      <c r="F98" s="18">
        <f>'Team 9 - Unused'!EH3</f>
        <v>0</v>
      </c>
      <c r="G98" s="18">
        <f>'Team 9 - Unused'!EI3</f>
        <v>0</v>
      </c>
      <c r="H98" s="20">
        <f>'Team 9 - Unused'!EL3</f>
        <v>0</v>
      </c>
      <c r="I98" s="20">
        <f>'Team 9 - Unused'!EM3</f>
        <v>0</v>
      </c>
      <c r="J98" s="19">
        <f>'Team 9 - Unused'!EK3</f>
        <v>0</v>
      </c>
      <c r="K98" s="19">
        <f>'Team 9 - Unused'!EJ3</f>
        <v>0</v>
      </c>
      <c r="L98" s="5">
        <f t="shared" si="1"/>
        <v>0</v>
      </c>
      <c r="M98" s="17"/>
    </row>
    <row r="99" spans="1:13">
      <c r="A99" s="18">
        <f>'Team 9 - Unused'!A4</f>
        <v>0</v>
      </c>
      <c r="B99" s="18">
        <f>'Team 9 - Unused'!ED4</f>
        <v>0</v>
      </c>
      <c r="C99" s="18">
        <f>'Team 9 - Unused'!EE4</f>
        <v>0</v>
      </c>
      <c r="D99" s="18">
        <f>'Team 9 - Unused'!EF4</f>
        <v>0</v>
      </c>
      <c r="E99" s="18">
        <f>'Team 9 - Unused'!EG4</f>
        <v>0</v>
      </c>
      <c r="F99" s="18">
        <f>'Team 9 - Unused'!EH4</f>
        <v>0</v>
      </c>
      <c r="G99" s="18">
        <f>'Team 9 - Unused'!EI4</f>
        <v>0</v>
      </c>
      <c r="H99" s="20">
        <f>'Team 9 - Unused'!EL4</f>
        <v>0</v>
      </c>
      <c r="I99" s="20">
        <f>'Team 9 - Unused'!EM4</f>
        <v>0</v>
      </c>
      <c r="J99" s="19">
        <f>'Team 9 - Unused'!EK4</f>
        <v>0</v>
      </c>
      <c r="K99" s="19">
        <f>'Team 9 - Unused'!EJ4</f>
        <v>0</v>
      </c>
      <c r="L99" s="5">
        <f t="shared" si="1"/>
        <v>0</v>
      </c>
      <c r="M99" s="17"/>
    </row>
    <row r="100" spans="1:13">
      <c r="A100" s="18">
        <f>'Team 9 - Unused'!A5</f>
        <v>0</v>
      </c>
      <c r="B100" s="18">
        <f>'Team 9 - Unused'!ED5</f>
        <v>0</v>
      </c>
      <c r="C100" s="18">
        <f>'Team 9 - Unused'!EE5</f>
        <v>0</v>
      </c>
      <c r="D100" s="18">
        <f>'Team 9 - Unused'!EF5</f>
        <v>0</v>
      </c>
      <c r="E100" s="18">
        <f>'Team 9 - Unused'!EG5</f>
        <v>0</v>
      </c>
      <c r="F100" s="18">
        <f>'Team 9 - Unused'!EH5</f>
        <v>0</v>
      </c>
      <c r="G100" s="18">
        <f>'Team 9 - Unused'!EI5</f>
        <v>0</v>
      </c>
      <c r="H100" s="20">
        <f>'Team 9 - Unused'!EL5</f>
        <v>0</v>
      </c>
      <c r="I100" s="20">
        <f>'Team 9 - Unused'!EM5</f>
        <v>0</v>
      </c>
      <c r="J100" s="19">
        <f>'Team 9 - Unused'!EK5</f>
        <v>0</v>
      </c>
      <c r="K100" s="19">
        <f>'Team 9 - Unused'!EJ5</f>
        <v>0</v>
      </c>
      <c r="L100" s="5">
        <f t="shared" si="1"/>
        <v>0</v>
      </c>
      <c r="M100" s="17"/>
    </row>
    <row r="101" spans="1:13">
      <c r="A101" s="18">
        <f>'Team 9 - Unused'!A6</f>
        <v>0</v>
      </c>
      <c r="B101" s="18">
        <f>'Team 9 - Unused'!ED6</f>
        <v>0</v>
      </c>
      <c r="C101" s="18">
        <f>'Team 9 - Unused'!EE6</f>
        <v>0</v>
      </c>
      <c r="D101" s="18">
        <f>'Team 9 - Unused'!EF6</f>
        <v>0</v>
      </c>
      <c r="E101" s="18">
        <f>'Team 9 - Unused'!EG6</f>
        <v>0</v>
      </c>
      <c r="F101" s="18">
        <f>'Team 9 - Unused'!EH6</f>
        <v>0</v>
      </c>
      <c r="G101" s="18">
        <f>'Team 9 - Unused'!EI6</f>
        <v>0</v>
      </c>
      <c r="H101" s="20">
        <f>'Team 9 - Unused'!EL6</f>
        <v>0</v>
      </c>
      <c r="I101" s="20">
        <f>'Team 9 - Unused'!EM6</f>
        <v>0</v>
      </c>
      <c r="J101" s="19">
        <f>'Team 9 - Unused'!EK6</f>
        <v>0</v>
      </c>
      <c r="K101" s="19">
        <f>'Team 9 - Unused'!EJ6</f>
        <v>0</v>
      </c>
      <c r="L101" s="5">
        <f t="shared" si="1"/>
        <v>0</v>
      </c>
      <c r="M101" s="17"/>
    </row>
    <row r="102" spans="1:13">
      <c r="A102" s="18">
        <f>'Team 9 - Unused'!A7</f>
        <v>0</v>
      </c>
      <c r="B102" s="18">
        <f>'Team 9 - Unused'!ED7</f>
        <v>0</v>
      </c>
      <c r="C102" s="18">
        <f>'Team 9 - Unused'!EE7</f>
        <v>0</v>
      </c>
      <c r="D102" s="18">
        <f>'Team 9 - Unused'!EF7</f>
        <v>0</v>
      </c>
      <c r="E102" s="18">
        <f>'Team 9 - Unused'!EG7</f>
        <v>0</v>
      </c>
      <c r="F102" s="18">
        <f>'Team 9 - Unused'!EH7</f>
        <v>0</v>
      </c>
      <c r="G102" s="18">
        <f>'Team 9 - Unused'!EI7</f>
        <v>0</v>
      </c>
      <c r="H102" s="20">
        <f>'Team 9 - Unused'!EL7</f>
        <v>0</v>
      </c>
      <c r="I102" s="20">
        <f>'Team 9 - Unused'!EM7</f>
        <v>0</v>
      </c>
      <c r="J102" s="19">
        <f>'Team 9 - Unused'!EK7</f>
        <v>0</v>
      </c>
      <c r="K102" s="19">
        <f>'Team 9 - Unused'!EJ7</f>
        <v>0</v>
      </c>
      <c r="L102" s="5">
        <f t="shared" si="1"/>
        <v>0</v>
      </c>
      <c r="M102" s="17"/>
    </row>
    <row r="103" spans="1:13">
      <c r="A103" s="18">
        <f>'Team 9 - Unused'!A8</f>
        <v>0</v>
      </c>
      <c r="B103" s="18">
        <f>'Team 9 - Unused'!ED8</f>
        <v>0</v>
      </c>
      <c r="C103" s="18">
        <f>'Team 9 - Unused'!EE8</f>
        <v>0</v>
      </c>
      <c r="D103" s="18">
        <f>'Team 9 - Unused'!EF8</f>
        <v>0</v>
      </c>
      <c r="E103" s="18">
        <f>'Team 9 - Unused'!EG8</f>
        <v>0</v>
      </c>
      <c r="F103" s="18">
        <f>'Team 9 - Unused'!EH8</f>
        <v>0</v>
      </c>
      <c r="G103" s="18">
        <f>'Team 9 - Unused'!EI8</f>
        <v>0</v>
      </c>
      <c r="H103" s="20">
        <f>'Team 9 - Unused'!EL8</f>
        <v>0</v>
      </c>
      <c r="I103" s="20">
        <f>'Team 9 - Unused'!EM8</f>
        <v>0</v>
      </c>
      <c r="J103" s="19">
        <f>'Team 9 - Unused'!EK8</f>
        <v>0</v>
      </c>
      <c r="K103" s="19">
        <f>'Team 9 - Unused'!EJ8</f>
        <v>0</v>
      </c>
      <c r="L103" s="5">
        <f t="shared" si="1"/>
        <v>0</v>
      </c>
      <c r="M103" s="17"/>
    </row>
    <row r="104" spans="1:13">
      <c r="A104" s="18">
        <f>'Team 9 - Unused'!A9</f>
        <v>0</v>
      </c>
      <c r="B104" s="18">
        <f>'Team 9 - Unused'!ED9</f>
        <v>0</v>
      </c>
      <c r="C104" s="18">
        <f>'Team 9 - Unused'!EE9</f>
        <v>0</v>
      </c>
      <c r="D104" s="18">
        <f>'Team 9 - Unused'!EF9</f>
        <v>0</v>
      </c>
      <c r="E104" s="18">
        <f>'Team 9 - Unused'!EG9</f>
        <v>0</v>
      </c>
      <c r="F104" s="18">
        <f>'Team 9 - Unused'!EH9</f>
        <v>0</v>
      </c>
      <c r="G104" s="18">
        <f>'Team 9 - Unused'!EI9</f>
        <v>0</v>
      </c>
      <c r="H104" s="20">
        <f>'Team 9 - Unused'!EL9</f>
        <v>0</v>
      </c>
      <c r="I104" s="20">
        <f>'Team 9 - Unused'!EM9</f>
        <v>0</v>
      </c>
      <c r="J104" s="19">
        <f>'Team 9 - Unused'!EK9</f>
        <v>0</v>
      </c>
      <c r="K104" s="19">
        <f>'Team 9 - Unused'!EJ9</f>
        <v>0</v>
      </c>
      <c r="L104" s="5">
        <f t="shared" si="1"/>
        <v>0</v>
      </c>
      <c r="M104" s="17"/>
    </row>
    <row r="105" spans="1:13">
      <c r="A105" s="18">
        <f>'Team 9 - Unused'!A10</f>
        <v>0</v>
      </c>
      <c r="B105" s="18">
        <f>'Team 9 - Unused'!ED10</f>
        <v>0</v>
      </c>
      <c r="C105" s="18">
        <f>'Team 9 - Unused'!EE10</f>
        <v>0</v>
      </c>
      <c r="D105" s="18">
        <f>'Team 9 - Unused'!EF10</f>
        <v>0</v>
      </c>
      <c r="E105" s="18">
        <f>'Team 9 - Unused'!EG10</f>
        <v>0</v>
      </c>
      <c r="F105" s="18">
        <f>'Team 9 - Unused'!EH10</f>
        <v>0</v>
      </c>
      <c r="G105" s="18">
        <f>'Team 9 - Unused'!EI10</f>
        <v>0</v>
      </c>
      <c r="H105" s="20">
        <f>'Team 9 - Unused'!EL10</f>
        <v>0</v>
      </c>
      <c r="I105" s="20">
        <f>'Team 9 - Unused'!EM10</f>
        <v>0</v>
      </c>
      <c r="J105" s="19">
        <f>'Team 9 - Unused'!EK10</f>
        <v>0</v>
      </c>
      <c r="K105" s="19">
        <f>'Team 9 - Unused'!EJ10</f>
        <v>0</v>
      </c>
      <c r="L105" s="5">
        <f t="shared" si="1"/>
        <v>0</v>
      </c>
      <c r="M105" s="17"/>
    </row>
    <row r="106" spans="1:13">
      <c r="A106" s="18">
        <f>'Team 9 - Unused'!A11</f>
        <v>0</v>
      </c>
      <c r="B106" s="18">
        <f>'Team 9 - Unused'!ED11</f>
        <v>0</v>
      </c>
      <c r="C106" s="18">
        <f>'Team 9 - Unused'!EE11</f>
        <v>0</v>
      </c>
      <c r="D106" s="18">
        <f>'Team 9 - Unused'!EF11</f>
        <v>0</v>
      </c>
      <c r="E106" s="18">
        <f>'Team 9 - Unused'!EG11</f>
        <v>0</v>
      </c>
      <c r="F106" s="18">
        <f>'Team 9 - Unused'!EH11</f>
        <v>0</v>
      </c>
      <c r="G106" s="18">
        <f>'Team 9 - Unused'!EI11</f>
        <v>0</v>
      </c>
      <c r="H106" s="20">
        <f>'Team 9 - Unused'!EL11</f>
        <v>0</v>
      </c>
      <c r="I106" s="20">
        <f>'Team 9 - Unused'!EM11</f>
        <v>0</v>
      </c>
      <c r="J106" s="19">
        <f>'Team 9 - Unused'!EK11</f>
        <v>0</v>
      </c>
      <c r="K106" s="19">
        <f>'Team 9 - Unused'!EJ11</f>
        <v>0</v>
      </c>
      <c r="L106" s="5">
        <f t="shared" si="1"/>
        <v>0</v>
      </c>
      <c r="M106" s="17"/>
    </row>
    <row r="107" spans="1:13">
      <c r="A107" s="18">
        <f>'Team 9 - Unused'!A12</f>
        <v>0</v>
      </c>
      <c r="B107" s="18">
        <f>'Team 9 - Unused'!ED12</f>
        <v>0</v>
      </c>
      <c r="C107" s="18">
        <f>'Team 9 - Unused'!EE12</f>
        <v>0</v>
      </c>
      <c r="D107" s="18">
        <f>'Team 9 - Unused'!EF12</f>
        <v>0</v>
      </c>
      <c r="E107" s="18">
        <f>'Team 9 - Unused'!EG12</f>
        <v>0</v>
      </c>
      <c r="F107" s="18">
        <f>'Team 9 - Unused'!EH12</f>
        <v>0</v>
      </c>
      <c r="G107" s="18">
        <f>'Team 9 - Unused'!EI12</f>
        <v>0</v>
      </c>
      <c r="H107" s="20">
        <f>'Team 9 - Unused'!EL12</f>
        <v>0</v>
      </c>
      <c r="I107" s="20">
        <f>'Team 9 - Unused'!EM12</f>
        <v>0</v>
      </c>
      <c r="J107" s="19">
        <f>'Team 9 - Unused'!EK12</f>
        <v>0</v>
      </c>
      <c r="K107" s="19">
        <f>'Team 9 - Unused'!EJ12</f>
        <v>0</v>
      </c>
      <c r="L107" s="5">
        <f t="shared" si="1"/>
        <v>0</v>
      </c>
      <c r="M107" s="17"/>
    </row>
    <row r="108" spans="1:13">
      <c r="A108" s="18">
        <f>'Team 9 - Unused'!A13</f>
        <v>0</v>
      </c>
      <c r="B108" s="18">
        <f>'Team 9 - Unused'!ED13</f>
        <v>0</v>
      </c>
      <c r="C108" s="18">
        <f>'Team 9 - Unused'!EE13</f>
        <v>0</v>
      </c>
      <c r="D108" s="18">
        <f>'Team 9 - Unused'!EF13</f>
        <v>0</v>
      </c>
      <c r="E108" s="18">
        <f>'Team 9 - Unused'!EG13</f>
        <v>0</v>
      </c>
      <c r="F108" s="18">
        <f>'Team 9 - Unused'!EH13</f>
        <v>0</v>
      </c>
      <c r="G108" s="18">
        <f>'Team 9 - Unused'!EI13</f>
        <v>0</v>
      </c>
      <c r="H108" s="20">
        <f>'Team 9 - Unused'!EL13</f>
        <v>0</v>
      </c>
      <c r="I108" s="20">
        <f>'Team 9 - Unused'!EM13</f>
        <v>0</v>
      </c>
      <c r="J108" s="19">
        <f>'Team 9 - Unused'!EK13</f>
        <v>0</v>
      </c>
      <c r="K108" s="19">
        <f>'Team 9 - Unused'!EJ13</f>
        <v>0</v>
      </c>
      <c r="L108" s="5">
        <f t="shared" si="1"/>
        <v>0</v>
      </c>
      <c r="M108" s="17"/>
    </row>
    <row r="109" spans="1:13">
      <c r="A109" s="18">
        <f>'Team 9 - Unused'!A14</f>
        <v>0</v>
      </c>
      <c r="B109" s="18">
        <f>'Team 9 - Unused'!ED14</f>
        <v>0</v>
      </c>
      <c r="C109" s="18">
        <f>'Team 9 - Unused'!EE14</f>
        <v>0</v>
      </c>
      <c r="D109" s="18">
        <f>'Team 9 - Unused'!EF14</f>
        <v>0</v>
      </c>
      <c r="E109" s="18">
        <f>'Team 9 - Unused'!EG14</f>
        <v>0</v>
      </c>
      <c r="F109" s="18">
        <f>'Team 9 - Unused'!EH14</f>
        <v>0</v>
      </c>
      <c r="G109" s="18">
        <f>'Team 9 - Unused'!EI14</f>
        <v>0</v>
      </c>
      <c r="H109" s="20">
        <f>'Team 9 - Unused'!EL14</f>
        <v>0</v>
      </c>
      <c r="I109" s="20">
        <f>'Team 9 - Unused'!EM14</f>
        <v>0</v>
      </c>
      <c r="J109" s="19">
        <f>'Team 9 - Unused'!EK14</f>
        <v>0</v>
      </c>
      <c r="K109" s="19">
        <f>'Team 9 - Unused'!EJ14</f>
        <v>0</v>
      </c>
      <c r="L109" s="5">
        <f t="shared" si="1"/>
        <v>0</v>
      </c>
      <c r="M109" s="17"/>
    </row>
    <row r="110" spans="1:13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>
      <c r="M146" s="6"/>
    </row>
    <row r="147" spans="1:13">
      <c r="M147" s="6"/>
    </row>
    <row r="148" spans="1:13">
      <c r="M148" s="6"/>
    </row>
    <row r="149" spans="1:13">
      <c r="M149" s="6"/>
    </row>
    <row r="150" spans="1:13">
      <c r="M150" s="6"/>
    </row>
    <row r="151" spans="1:13">
      <c r="M151" s="6"/>
    </row>
    <row r="152" spans="1:13">
      <c r="M152" s="6"/>
    </row>
    <row r="153" spans="1:13">
      <c r="M153" s="6"/>
    </row>
    <row r="154" spans="1:13">
      <c r="M154" s="6"/>
    </row>
    <row r="155" spans="1:13">
      <c r="M155" s="6"/>
    </row>
    <row r="156" spans="1:13">
      <c r="M156" s="6"/>
    </row>
    <row r="157" spans="1:13">
      <c r="M157" s="6"/>
    </row>
    <row r="158" spans="1:13">
      <c r="M158" s="6"/>
    </row>
    <row r="159" spans="1:13">
      <c r="M159" s="6"/>
    </row>
    <row r="160" spans="1:13">
      <c r="M160" s="6"/>
    </row>
    <row r="161" spans="13:13">
      <c r="M161" s="6"/>
    </row>
    <row r="162" spans="13:13">
      <c r="M162" s="6"/>
    </row>
    <row r="163" spans="13:13">
      <c r="M163" s="6"/>
    </row>
    <row r="164" spans="13:13">
      <c r="M164" s="6"/>
    </row>
    <row r="165" spans="13:13">
      <c r="M165" s="6"/>
    </row>
    <row r="166" spans="13:13">
      <c r="M166" s="6"/>
    </row>
    <row r="167" spans="13:13">
      <c r="M167" s="6"/>
    </row>
    <row r="168" spans="13:13">
      <c r="M168" s="6"/>
    </row>
    <row r="169" spans="13:13">
      <c r="M169" s="6"/>
    </row>
    <row r="170" spans="13:13">
      <c r="M170" s="6"/>
    </row>
    <row r="171" spans="13:13">
      <c r="M171" s="6"/>
    </row>
    <row r="172" spans="13:13">
      <c r="M172" s="6"/>
    </row>
    <row r="173" spans="13:13">
      <c r="M173" s="6"/>
    </row>
    <row r="174" spans="13:13">
      <c r="M174" s="6"/>
    </row>
    <row r="175" spans="13:13">
      <c r="M175" s="6"/>
    </row>
    <row r="176" spans="13:13">
      <c r="M176" s="6"/>
    </row>
    <row r="177" spans="13:13">
      <c r="M177" s="6"/>
    </row>
    <row r="178" spans="13:13">
      <c r="M178" s="6"/>
    </row>
    <row r="179" spans="13:13">
      <c r="M179" s="6"/>
    </row>
    <row r="180" spans="13:13">
      <c r="M180" s="6"/>
    </row>
    <row r="181" spans="13:13">
      <c r="M181" s="6"/>
    </row>
    <row r="182" spans="13:13">
      <c r="M182" s="6"/>
    </row>
    <row r="183" spans="13:13">
      <c r="M183" s="6"/>
    </row>
    <row r="184" spans="13:13">
      <c r="M184" s="6"/>
    </row>
    <row r="185" spans="13:13">
      <c r="M185" s="6"/>
    </row>
    <row r="186" spans="13:13">
      <c r="M186" s="6"/>
    </row>
    <row r="187" spans="13:13">
      <c r="M187" s="6"/>
    </row>
    <row r="188" spans="13:13">
      <c r="M188" s="6"/>
    </row>
    <row r="189" spans="13:13">
      <c r="M189" s="6"/>
    </row>
    <row r="190" spans="13:13">
      <c r="M190" s="6"/>
    </row>
    <row r="191" spans="13:13">
      <c r="M191" s="6"/>
    </row>
    <row r="192" spans="13:13">
      <c r="M192" s="6"/>
    </row>
    <row r="193" spans="13:13">
      <c r="M193" s="6"/>
    </row>
    <row r="194" spans="13:13">
      <c r="M194" s="6"/>
    </row>
    <row r="195" spans="13:13">
      <c r="M195" s="6"/>
    </row>
    <row r="196" spans="13:13">
      <c r="M196" s="6"/>
    </row>
    <row r="197" spans="13:13">
      <c r="M197" s="6"/>
    </row>
    <row r="198" spans="13:13">
      <c r="M198" s="6"/>
    </row>
    <row r="199" spans="13:13">
      <c r="M199" s="6"/>
    </row>
    <row r="200" spans="13:13">
      <c r="M200" s="6"/>
    </row>
    <row r="201" spans="13:13">
      <c r="M201" s="6"/>
    </row>
    <row r="202" spans="13:13">
      <c r="M202" s="6"/>
    </row>
    <row r="203" spans="13:13">
      <c r="M203" s="6"/>
    </row>
    <row r="204" spans="13:13">
      <c r="M204" s="6"/>
    </row>
    <row r="205" spans="13:13">
      <c r="M205" s="6"/>
    </row>
    <row r="206" spans="13:13">
      <c r="M206" s="6"/>
    </row>
    <row r="207" spans="13:13">
      <c r="M207" s="6"/>
    </row>
    <row r="208" spans="13:13">
      <c r="M208" s="6"/>
    </row>
    <row r="209" spans="13:13">
      <c r="M209" s="6"/>
    </row>
    <row r="210" spans="13:13">
      <c r="M210" s="6"/>
    </row>
    <row r="211" spans="13:13">
      <c r="M211" s="6"/>
    </row>
    <row r="212" spans="13:13">
      <c r="M212" s="6"/>
    </row>
    <row r="213" spans="13:13">
      <c r="M213" s="6"/>
    </row>
    <row r="214" spans="13:13">
      <c r="M214" s="6"/>
    </row>
    <row r="215" spans="13:13">
      <c r="M215" s="6"/>
    </row>
    <row r="216" spans="13:13">
      <c r="M216" s="6"/>
    </row>
    <row r="217" spans="13:13">
      <c r="M217" s="6"/>
    </row>
    <row r="218" spans="13:13">
      <c r="M218" s="6"/>
    </row>
    <row r="219" spans="13:13">
      <c r="M219" s="6"/>
    </row>
    <row r="220" spans="13:13">
      <c r="M220" s="6"/>
    </row>
    <row r="221" spans="13:13">
      <c r="M221" s="6"/>
    </row>
    <row r="222" spans="13:13">
      <c r="M222" s="6"/>
    </row>
    <row r="223" spans="13:13">
      <c r="M223" s="6"/>
    </row>
    <row r="224" spans="13:13">
      <c r="M224" s="6"/>
    </row>
    <row r="225" spans="13:13">
      <c r="M225" s="6"/>
    </row>
    <row r="226" spans="13:13">
      <c r="M226" s="6"/>
    </row>
    <row r="227" spans="13:13">
      <c r="M227" s="6"/>
    </row>
    <row r="228" spans="13:13">
      <c r="M228" s="6"/>
    </row>
    <row r="229" spans="13:13">
      <c r="M229" s="6"/>
    </row>
    <row r="230" spans="13:13">
      <c r="M230" s="6"/>
    </row>
    <row r="231" spans="13:13">
      <c r="M231" s="6"/>
    </row>
    <row r="232" spans="13:13">
      <c r="M232" s="6"/>
    </row>
    <row r="233" spans="13:13">
      <c r="M233" s="6"/>
    </row>
    <row r="234" spans="13:13">
      <c r="M234" s="6"/>
    </row>
    <row r="235" spans="13:13">
      <c r="M235" s="6"/>
    </row>
    <row r="236" spans="13:13">
      <c r="M236" s="6"/>
    </row>
    <row r="237" spans="13:13">
      <c r="M237" s="6"/>
    </row>
    <row r="238" spans="13:13">
      <c r="M238" s="6"/>
    </row>
    <row r="239" spans="13:13">
      <c r="M239" s="6"/>
    </row>
    <row r="240" spans="13:13">
      <c r="M240" s="6"/>
    </row>
    <row r="241" spans="13:13">
      <c r="M241" s="6"/>
    </row>
    <row r="242" spans="13:13">
      <c r="M242" s="6"/>
    </row>
    <row r="243" spans="13:13">
      <c r="M243" s="6"/>
    </row>
    <row r="244" spans="13:13">
      <c r="M244" s="6"/>
    </row>
    <row r="245" spans="13:13">
      <c r="M245" s="6"/>
    </row>
    <row r="246" spans="13:13">
      <c r="M246" s="6"/>
    </row>
    <row r="247" spans="13:13">
      <c r="M247" s="6"/>
    </row>
    <row r="248" spans="13:13">
      <c r="M248" s="6"/>
    </row>
    <row r="249" spans="13:13">
      <c r="M249" s="6"/>
    </row>
    <row r="250" spans="13:13">
      <c r="M250" s="6"/>
    </row>
    <row r="251" spans="13:13">
      <c r="M251" s="6"/>
    </row>
    <row r="252" spans="13:13">
      <c r="M252" s="6"/>
    </row>
    <row r="253" spans="13:13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/>
  <dimension ref="A1:I145"/>
  <sheetViews>
    <sheetView showGridLines="0" workbookViewId="0">
      <selection activeCell="I3" sqref="I3"/>
    </sheetView>
  </sheetViews>
  <sheetFormatPr defaultRowHeight="11.25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>
      <c r="A1" s="21" t="s">
        <v>19</v>
      </c>
      <c r="B1" s="21" t="s">
        <v>20</v>
      </c>
      <c r="C1" s="22" t="s">
        <v>95</v>
      </c>
      <c r="D1" s="22" t="s">
        <v>96</v>
      </c>
      <c r="E1" s="10"/>
      <c r="F1" s="10"/>
      <c r="G1" s="1"/>
      <c r="H1" s="6"/>
      <c r="I1" s="9"/>
    </row>
    <row r="2" spans="1:9">
      <c r="A2" s="17">
        <v>1</v>
      </c>
      <c r="B2" s="18" t="s">
        <v>33</v>
      </c>
      <c r="C2" s="18">
        <v>2</v>
      </c>
      <c r="D2" s="20">
        <v>10</v>
      </c>
      <c r="E2" s="11"/>
      <c r="F2" s="5">
        <v>1</v>
      </c>
      <c r="G2" s="1">
        <v>1</v>
      </c>
      <c r="H2" s="1"/>
      <c r="I2" s="1"/>
    </row>
    <row r="3" spans="1:9">
      <c r="A3" s="17">
        <f>IF(B3="","",F3)</f>
        <v>2</v>
      </c>
      <c r="B3" s="18" t="s">
        <v>34</v>
      </c>
      <c r="C3" s="18">
        <v>2</v>
      </c>
      <c r="D3" s="20">
        <v>9</v>
      </c>
      <c r="E3" s="11"/>
      <c r="F3" s="5">
        <f>IF(D3=D2,A2,G3)</f>
        <v>2</v>
      </c>
      <c r="G3" s="1">
        <f>SUM(G2+1)</f>
        <v>2</v>
      </c>
      <c r="H3" s="1"/>
      <c r="I3" s="1"/>
    </row>
    <row r="4" spans="1:9">
      <c r="A4" s="17">
        <f t="shared" ref="A4:A67" si="0">IF(B4="","",F4)</f>
        <v>2</v>
      </c>
      <c r="B4" s="18" t="s">
        <v>35</v>
      </c>
      <c r="C4" s="18">
        <v>2</v>
      </c>
      <c r="D4" s="20">
        <v>9</v>
      </c>
      <c r="E4" s="11"/>
      <c r="F4" s="5">
        <f t="shared" ref="F4:F67" si="1">IF(D4=D3,A3,G4)</f>
        <v>2</v>
      </c>
      <c r="G4" s="1">
        <f t="shared" ref="G4:G67" si="2">SUM(G3+1)</f>
        <v>3</v>
      </c>
      <c r="H4" s="1"/>
      <c r="I4" s="1"/>
    </row>
    <row r="5" spans="1:9">
      <c r="A5" s="17">
        <f t="shared" si="0"/>
        <v>4</v>
      </c>
      <c r="B5" s="18" t="s">
        <v>54</v>
      </c>
      <c r="C5" s="18">
        <v>2</v>
      </c>
      <c r="D5" s="20">
        <v>8</v>
      </c>
      <c r="E5" s="11"/>
      <c r="F5" s="5">
        <f t="shared" si="1"/>
        <v>4</v>
      </c>
      <c r="G5" s="1">
        <f t="shared" si="2"/>
        <v>4</v>
      </c>
      <c r="H5" s="1"/>
      <c r="I5" s="1"/>
    </row>
    <row r="6" spans="1:9">
      <c r="A6" s="17">
        <f t="shared" si="0"/>
        <v>4</v>
      </c>
      <c r="B6" s="18" t="s">
        <v>49</v>
      </c>
      <c r="C6" s="18">
        <v>2</v>
      </c>
      <c r="D6" s="20">
        <v>8</v>
      </c>
      <c r="E6" s="11"/>
      <c r="F6" s="5">
        <f t="shared" si="1"/>
        <v>4</v>
      </c>
      <c r="G6" s="1">
        <f t="shared" si="2"/>
        <v>5</v>
      </c>
      <c r="H6" s="1"/>
      <c r="I6" s="1"/>
    </row>
    <row r="7" spans="1:9">
      <c r="A7" s="17">
        <f t="shared" si="0"/>
        <v>4</v>
      </c>
      <c r="B7" s="18" t="s">
        <v>31</v>
      </c>
      <c r="C7" s="18">
        <v>2</v>
      </c>
      <c r="D7" s="20">
        <v>8</v>
      </c>
      <c r="E7" s="11"/>
      <c r="F7" s="5">
        <f t="shared" si="1"/>
        <v>4</v>
      </c>
      <c r="G7" s="1">
        <f t="shared" si="2"/>
        <v>6</v>
      </c>
      <c r="H7" s="1"/>
      <c r="I7" s="1"/>
    </row>
    <row r="8" spans="1:9">
      <c r="A8" s="17">
        <f t="shared" si="0"/>
        <v>4</v>
      </c>
      <c r="B8" s="18" t="s">
        <v>37</v>
      </c>
      <c r="C8" s="18">
        <v>2</v>
      </c>
      <c r="D8" s="20">
        <v>8</v>
      </c>
      <c r="E8" s="11"/>
      <c r="F8" s="5">
        <f t="shared" si="1"/>
        <v>4</v>
      </c>
      <c r="G8" s="1">
        <f t="shared" si="2"/>
        <v>7</v>
      </c>
      <c r="H8" s="1"/>
      <c r="I8" s="1"/>
    </row>
    <row r="9" spans="1:9">
      <c r="A9" s="17">
        <f t="shared" si="0"/>
        <v>8</v>
      </c>
      <c r="B9" s="18" t="s">
        <v>39</v>
      </c>
      <c r="C9" s="18">
        <v>2</v>
      </c>
      <c r="D9" s="20">
        <v>6</v>
      </c>
      <c r="E9" s="11"/>
      <c r="F9" s="5">
        <f t="shared" si="1"/>
        <v>8</v>
      </c>
      <c r="G9" s="1">
        <f t="shared" si="2"/>
        <v>8</v>
      </c>
      <c r="H9" s="1"/>
      <c r="I9" s="1"/>
    </row>
    <row r="10" spans="1:9">
      <c r="A10" s="17">
        <f t="shared" si="0"/>
        <v>8</v>
      </c>
      <c r="B10" s="18" t="s">
        <v>57</v>
      </c>
      <c r="C10" s="18">
        <v>2</v>
      </c>
      <c r="D10" s="20">
        <v>6</v>
      </c>
      <c r="E10" s="11"/>
      <c r="F10" s="5">
        <f t="shared" si="1"/>
        <v>8</v>
      </c>
      <c r="G10" s="1">
        <f t="shared" si="2"/>
        <v>9</v>
      </c>
      <c r="H10" s="1"/>
      <c r="I10" s="1"/>
    </row>
    <row r="11" spans="1:9">
      <c r="A11" s="17">
        <f t="shared" si="0"/>
        <v>8</v>
      </c>
      <c r="B11" s="18" t="s">
        <v>36</v>
      </c>
      <c r="C11" s="18">
        <v>2</v>
      </c>
      <c r="D11" s="20">
        <v>6</v>
      </c>
      <c r="E11" s="11"/>
      <c r="F11" s="5">
        <f t="shared" si="1"/>
        <v>8</v>
      </c>
      <c r="G11" s="1">
        <f t="shared" si="2"/>
        <v>10</v>
      </c>
      <c r="H11" s="1"/>
      <c r="I11" s="1"/>
    </row>
    <row r="12" spans="1:9">
      <c r="A12" s="17">
        <f t="shared" si="0"/>
        <v>8</v>
      </c>
      <c r="B12" s="18" t="s">
        <v>42</v>
      </c>
      <c r="C12" s="18">
        <v>2</v>
      </c>
      <c r="D12" s="20">
        <v>6</v>
      </c>
      <c r="E12" s="11"/>
      <c r="F12" s="5">
        <f t="shared" si="1"/>
        <v>8</v>
      </c>
      <c r="G12" s="1">
        <f t="shared" si="2"/>
        <v>11</v>
      </c>
      <c r="H12" s="1"/>
      <c r="I12" s="1"/>
    </row>
    <row r="13" spans="1:9">
      <c r="A13" s="17">
        <f t="shared" si="0"/>
        <v>12</v>
      </c>
      <c r="B13" s="18" t="s">
        <v>59</v>
      </c>
      <c r="C13" s="18">
        <v>2</v>
      </c>
      <c r="D13" s="20">
        <v>5</v>
      </c>
      <c r="E13" s="11"/>
      <c r="F13" s="5">
        <f t="shared" si="1"/>
        <v>12</v>
      </c>
      <c r="G13" s="1">
        <f t="shared" si="2"/>
        <v>12</v>
      </c>
      <c r="H13" s="1"/>
      <c r="I13" s="1"/>
    </row>
    <row r="14" spans="1:9">
      <c r="A14" s="17">
        <f t="shared" si="0"/>
        <v>12</v>
      </c>
      <c r="B14" s="18" t="s">
        <v>65</v>
      </c>
      <c r="C14" s="18">
        <v>1</v>
      </c>
      <c r="D14" s="20">
        <v>5</v>
      </c>
      <c r="E14" s="11"/>
      <c r="F14" s="5">
        <f t="shared" si="1"/>
        <v>12</v>
      </c>
      <c r="G14" s="1">
        <f t="shared" si="2"/>
        <v>13</v>
      </c>
      <c r="H14" s="1"/>
      <c r="I14" s="1"/>
    </row>
    <row r="15" spans="1:9">
      <c r="A15" s="17">
        <f t="shared" si="0"/>
        <v>14</v>
      </c>
      <c r="B15" s="18" t="s">
        <v>45</v>
      </c>
      <c r="C15" s="18">
        <v>2</v>
      </c>
      <c r="D15" s="20">
        <v>4</v>
      </c>
      <c r="E15" s="11"/>
      <c r="F15" s="5">
        <f t="shared" si="1"/>
        <v>14</v>
      </c>
      <c r="G15" s="1">
        <f t="shared" si="2"/>
        <v>14</v>
      </c>
      <c r="H15" s="1"/>
      <c r="I15" s="1"/>
    </row>
    <row r="16" spans="1:9">
      <c r="A16" s="17">
        <f t="shared" si="0"/>
        <v>14</v>
      </c>
      <c r="B16" s="18" t="s">
        <v>53</v>
      </c>
      <c r="C16" s="18">
        <v>1</v>
      </c>
      <c r="D16" s="20">
        <v>4</v>
      </c>
      <c r="E16" s="11"/>
      <c r="F16" s="5">
        <f t="shared" si="1"/>
        <v>14</v>
      </c>
      <c r="G16" s="1">
        <f t="shared" si="2"/>
        <v>15</v>
      </c>
      <c r="H16" s="1"/>
      <c r="I16" s="1"/>
    </row>
    <row r="17" spans="1:7">
      <c r="A17" s="17">
        <f t="shared" si="0"/>
        <v>14</v>
      </c>
      <c r="B17" s="18" t="s">
        <v>32</v>
      </c>
      <c r="C17" s="18">
        <v>1</v>
      </c>
      <c r="D17" s="20">
        <v>4</v>
      </c>
      <c r="E17" s="11"/>
      <c r="F17" s="5">
        <f t="shared" si="1"/>
        <v>14</v>
      </c>
      <c r="G17" s="1">
        <f t="shared" si="2"/>
        <v>16</v>
      </c>
    </row>
    <row r="18" spans="1:7">
      <c r="A18" s="17">
        <f t="shared" si="0"/>
        <v>14</v>
      </c>
      <c r="B18" s="18" t="s">
        <v>51</v>
      </c>
      <c r="C18" s="18">
        <v>2</v>
      </c>
      <c r="D18" s="20">
        <v>4</v>
      </c>
      <c r="E18" s="11"/>
      <c r="F18" s="5">
        <f t="shared" si="1"/>
        <v>14</v>
      </c>
      <c r="G18" s="1">
        <f t="shared" si="2"/>
        <v>17</v>
      </c>
    </row>
    <row r="19" spans="1:7">
      <c r="A19" s="17">
        <f t="shared" si="0"/>
        <v>14</v>
      </c>
      <c r="B19" s="18" t="s">
        <v>61</v>
      </c>
      <c r="C19" s="18">
        <v>2</v>
      </c>
      <c r="D19" s="20">
        <v>4</v>
      </c>
      <c r="E19" s="11"/>
      <c r="F19" s="5">
        <f t="shared" si="1"/>
        <v>14</v>
      </c>
      <c r="G19" s="1">
        <f t="shared" si="2"/>
        <v>18</v>
      </c>
    </row>
    <row r="20" spans="1:7">
      <c r="A20" s="17">
        <f t="shared" si="0"/>
        <v>14</v>
      </c>
      <c r="B20" s="18">
        <v>0</v>
      </c>
      <c r="C20" s="18">
        <v>0</v>
      </c>
      <c r="D20" s="20">
        <v>4</v>
      </c>
      <c r="E20" s="11"/>
      <c r="F20" s="5">
        <f t="shared" si="1"/>
        <v>14</v>
      </c>
      <c r="G20" s="1">
        <f t="shared" si="2"/>
        <v>19</v>
      </c>
    </row>
    <row r="21" spans="1:7">
      <c r="A21" s="17">
        <f t="shared" si="0"/>
        <v>20</v>
      </c>
      <c r="B21" s="18" t="s">
        <v>69</v>
      </c>
      <c r="C21" s="18">
        <v>2</v>
      </c>
      <c r="D21" s="20">
        <v>3</v>
      </c>
      <c r="E21" s="11"/>
      <c r="F21" s="5">
        <f t="shared" si="1"/>
        <v>20</v>
      </c>
      <c r="G21" s="1">
        <f t="shared" si="2"/>
        <v>20</v>
      </c>
    </row>
    <row r="22" spans="1:7">
      <c r="A22" s="17">
        <f t="shared" si="0"/>
        <v>20</v>
      </c>
      <c r="B22" s="18" t="s">
        <v>58</v>
      </c>
      <c r="C22" s="18">
        <v>2</v>
      </c>
      <c r="D22" s="20">
        <v>3</v>
      </c>
      <c r="E22" s="11"/>
      <c r="F22" s="5">
        <f t="shared" si="1"/>
        <v>20</v>
      </c>
      <c r="G22" s="1">
        <f t="shared" si="2"/>
        <v>21</v>
      </c>
    </row>
    <row r="23" spans="1:7">
      <c r="A23" s="17">
        <f t="shared" si="0"/>
        <v>20</v>
      </c>
      <c r="B23" s="18" t="s">
        <v>38</v>
      </c>
      <c r="C23" s="18">
        <v>1</v>
      </c>
      <c r="D23" s="20">
        <v>3</v>
      </c>
      <c r="E23" s="11"/>
      <c r="F23" s="5">
        <f t="shared" si="1"/>
        <v>20</v>
      </c>
      <c r="G23" s="1">
        <f t="shared" si="2"/>
        <v>22</v>
      </c>
    </row>
    <row r="24" spans="1:7">
      <c r="A24" s="17">
        <f t="shared" si="0"/>
        <v>20</v>
      </c>
      <c r="B24" s="18" t="s">
        <v>40</v>
      </c>
      <c r="C24" s="18">
        <v>1</v>
      </c>
      <c r="D24" s="20">
        <v>3</v>
      </c>
      <c r="E24" s="11"/>
      <c r="F24" s="5">
        <f t="shared" si="1"/>
        <v>20</v>
      </c>
      <c r="G24" s="1">
        <f t="shared" si="2"/>
        <v>23</v>
      </c>
    </row>
    <row r="25" spans="1:7">
      <c r="A25" s="17">
        <f t="shared" si="0"/>
        <v>20</v>
      </c>
      <c r="B25" s="18" t="s">
        <v>50</v>
      </c>
      <c r="C25" s="18">
        <v>1</v>
      </c>
      <c r="D25" s="20">
        <v>3</v>
      </c>
      <c r="E25" s="11"/>
      <c r="F25" s="5">
        <f t="shared" si="1"/>
        <v>20</v>
      </c>
      <c r="G25" s="1">
        <f t="shared" si="2"/>
        <v>24</v>
      </c>
    </row>
    <row r="26" spans="1:7">
      <c r="A26" s="17">
        <f t="shared" si="0"/>
        <v>20</v>
      </c>
      <c r="B26" s="18" t="s">
        <v>46</v>
      </c>
      <c r="C26" s="18">
        <v>2</v>
      </c>
      <c r="D26" s="20">
        <v>3</v>
      </c>
      <c r="E26" s="11"/>
      <c r="F26" s="5">
        <f t="shared" si="1"/>
        <v>20</v>
      </c>
      <c r="G26" s="1">
        <f t="shared" si="2"/>
        <v>25</v>
      </c>
    </row>
    <row r="27" spans="1:7">
      <c r="A27" s="17">
        <f t="shared" si="0"/>
        <v>20</v>
      </c>
      <c r="B27" s="18" t="s">
        <v>68</v>
      </c>
      <c r="C27" s="18">
        <v>1</v>
      </c>
      <c r="D27" s="20">
        <v>3</v>
      </c>
      <c r="E27" s="11"/>
      <c r="F27" s="5">
        <f t="shared" si="1"/>
        <v>20</v>
      </c>
      <c r="G27" s="1">
        <f t="shared" si="2"/>
        <v>26</v>
      </c>
    </row>
    <row r="28" spans="1:7">
      <c r="A28" s="17">
        <f t="shared" si="0"/>
        <v>20</v>
      </c>
      <c r="B28" s="18" t="s">
        <v>43</v>
      </c>
      <c r="C28" s="18">
        <v>2</v>
      </c>
      <c r="D28" s="20">
        <v>3</v>
      </c>
      <c r="E28" s="11"/>
      <c r="F28" s="5">
        <f t="shared" si="1"/>
        <v>20</v>
      </c>
      <c r="G28" s="1">
        <f t="shared" si="2"/>
        <v>27</v>
      </c>
    </row>
    <row r="29" spans="1:7">
      <c r="A29" s="17">
        <f t="shared" si="0"/>
        <v>20</v>
      </c>
      <c r="B29" s="18">
        <v>0</v>
      </c>
      <c r="C29" s="18">
        <v>0</v>
      </c>
      <c r="D29" s="20">
        <v>3</v>
      </c>
      <c r="E29" s="11"/>
      <c r="F29" s="5">
        <f t="shared" si="1"/>
        <v>20</v>
      </c>
      <c r="G29" s="1">
        <f t="shared" si="2"/>
        <v>28</v>
      </c>
    </row>
    <row r="30" spans="1:7">
      <c r="A30" s="17">
        <f t="shared" si="0"/>
        <v>29</v>
      </c>
      <c r="B30" s="18" t="s">
        <v>67</v>
      </c>
      <c r="C30" s="18">
        <v>2</v>
      </c>
      <c r="D30" s="20">
        <v>2</v>
      </c>
      <c r="E30" s="11"/>
      <c r="F30" s="5">
        <f t="shared" si="1"/>
        <v>29</v>
      </c>
      <c r="G30" s="1">
        <f t="shared" si="2"/>
        <v>29</v>
      </c>
    </row>
    <row r="31" spans="1:7">
      <c r="A31" s="17">
        <f t="shared" si="0"/>
        <v>29</v>
      </c>
      <c r="B31" s="18" t="s">
        <v>41</v>
      </c>
      <c r="C31" s="18">
        <v>2</v>
      </c>
      <c r="D31" s="20">
        <v>2</v>
      </c>
      <c r="E31" s="11"/>
      <c r="F31" s="5">
        <f t="shared" si="1"/>
        <v>29</v>
      </c>
      <c r="G31" s="1">
        <f t="shared" si="2"/>
        <v>30</v>
      </c>
    </row>
    <row r="32" spans="1:7">
      <c r="A32" s="17">
        <f t="shared" si="0"/>
        <v>29</v>
      </c>
      <c r="B32" s="18" t="s">
        <v>48</v>
      </c>
      <c r="C32" s="18">
        <v>1</v>
      </c>
      <c r="D32" s="20">
        <v>2</v>
      </c>
      <c r="E32" s="11"/>
      <c r="F32" s="5">
        <f t="shared" si="1"/>
        <v>29</v>
      </c>
      <c r="G32" s="1">
        <f t="shared" si="2"/>
        <v>31</v>
      </c>
    </row>
    <row r="33" spans="1:7">
      <c r="A33" s="17">
        <f t="shared" si="0"/>
        <v>29</v>
      </c>
      <c r="B33" s="18" t="s">
        <v>44</v>
      </c>
      <c r="C33" s="18">
        <v>1</v>
      </c>
      <c r="D33" s="20">
        <v>2</v>
      </c>
      <c r="E33" s="11"/>
      <c r="F33" s="5">
        <f t="shared" si="1"/>
        <v>29</v>
      </c>
      <c r="G33" s="1">
        <f t="shared" si="2"/>
        <v>32</v>
      </c>
    </row>
    <row r="34" spans="1:7">
      <c r="A34" s="17">
        <f t="shared" si="0"/>
        <v>29</v>
      </c>
      <c r="B34" s="18" t="s">
        <v>56</v>
      </c>
      <c r="C34" s="18">
        <v>1</v>
      </c>
      <c r="D34" s="20">
        <v>2</v>
      </c>
      <c r="E34" s="11"/>
      <c r="F34" s="5">
        <f t="shared" si="1"/>
        <v>29</v>
      </c>
      <c r="G34" s="1">
        <f t="shared" si="2"/>
        <v>33</v>
      </c>
    </row>
    <row r="35" spans="1:7">
      <c r="A35" s="17">
        <f t="shared" si="0"/>
        <v>29</v>
      </c>
      <c r="B35" s="18" t="s">
        <v>55</v>
      </c>
      <c r="C35" s="18">
        <v>1</v>
      </c>
      <c r="D35" s="20">
        <v>2</v>
      </c>
      <c r="E35" s="11"/>
      <c r="F35" s="5">
        <f t="shared" si="1"/>
        <v>29</v>
      </c>
      <c r="G35" s="1">
        <f t="shared" si="2"/>
        <v>34</v>
      </c>
    </row>
    <row r="36" spans="1:7">
      <c r="A36" s="17">
        <f t="shared" si="0"/>
        <v>29</v>
      </c>
      <c r="B36" s="18" t="s">
        <v>82</v>
      </c>
      <c r="C36" s="18">
        <v>0</v>
      </c>
      <c r="D36" s="20">
        <v>2</v>
      </c>
      <c r="E36" s="11"/>
      <c r="F36" s="5">
        <f t="shared" si="1"/>
        <v>29</v>
      </c>
      <c r="G36" s="1">
        <f t="shared" si="2"/>
        <v>35</v>
      </c>
    </row>
    <row r="37" spans="1:7">
      <c r="A37" s="17">
        <f t="shared" si="0"/>
        <v>29</v>
      </c>
      <c r="B37" s="18" t="s">
        <v>71</v>
      </c>
      <c r="C37" s="18">
        <v>1</v>
      </c>
      <c r="D37" s="20">
        <v>2</v>
      </c>
      <c r="E37" s="11"/>
      <c r="F37" s="5">
        <f t="shared" si="1"/>
        <v>29</v>
      </c>
      <c r="G37" s="1">
        <f t="shared" si="2"/>
        <v>36</v>
      </c>
    </row>
    <row r="38" spans="1:7">
      <c r="A38" s="17">
        <f t="shared" si="0"/>
        <v>29</v>
      </c>
      <c r="B38" s="18" t="s">
        <v>75</v>
      </c>
      <c r="C38" s="18">
        <v>1</v>
      </c>
      <c r="D38" s="20">
        <v>2</v>
      </c>
      <c r="E38" s="11"/>
      <c r="F38" s="5">
        <f t="shared" si="1"/>
        <v>29</v>
      </c>
      <c r="G38" s="1">
        <f t="shared" si="2"/>
        <v>37</v>
      </c>
    </row>
    <row r="39" spans="1:7">
      <c r="A39" s="17">
        <f t="shared" si="0"/>
        <v>29</v>
      </c>
      <c r="B39" s="18" t="s">
        <v>70</v>
      </c>
      <c r="C39" s="18">
        <v>2</v>
      </c>
      <c r="D39" s="20">
        <v>2</v>
      </c>
      <c r="E39" s="11"/>
      <c r="F39" s="5">
        <f t="shared" si="1"/>
        <v>29</v>
      </c>
      <c r="G39" s="1">
        <f t="shared" si="2"/>
        <v>38</v>
      </c>
    </row>
    <row r="40" spans="1:7">
      <c r="A40" s="17">
        <f t="shared" si="0"/>
        <v>29</v>
      </c>
      <c r="B40" s="18">
        <v>0</v>
      </c>
      <c r="C40" s="18">
        <v>0</v>
      </c>
      <c r="D40" s="20">
        <v>2</v>
      </c>
      <c r="E40" s="11"/>
      <c r="F40" s="5">
        <f t="shared" si="1"/>
        <v>29</v>
      </c>
      <c r="G40" s="1">
        <f t="shared" si="2"/>
        <v>39</v>
      </c>
    </row>
    <row r="41" spans="1:7">
      <c r="A41" s="17">
        <f t="shared" si="0"/>
        <v>29</v>
      </c>
      <c r="B41" s="18">
        <v>0</v>
      </c>
      <c r="C41" s="18">
        <v>0</v>
      </c>
      <c r="D41" s="20">
        <v>2</v>
      </c>
      <c r="E41" s="11"/>
      <c r="F41" s="5">
        <f t="shared" si="1"/>
        <v>29</v>
      </c>
      <c r="G41" s="1">
        <f t="shared" si="2"/>
        <v>40</v>
      </c>
    </row>
    <row r="42" spans="1:7">
      <c r="A42" s="17">
        <f t="shared" si="0"/>
        <v>41</v>
      </c>
      <c r="B42" s="18" t="s">
        <v>60</v>
      </c>
      <c r="C42" s="18">
        <v>1</v>
      </c>
      <c r="D42" s="20">
        <v>1</v>
      </c>
      <c r="E42" s="11"/>
      <c r="F42" s="5">
        <f t="shared" si="1"/>
        <v>41</v>
      </c>
      <c r="G42" s="1">
        <f t="shared" si="2"/>
        <v>41</v>
      </c>
    </row>
    <row r="43" spans="1:7">
      <c r="A43" s="17">
        <f t="shared" si="0"/>
        <v>41</v>
      </c>
      <c r="B43" s="18" t="s">
        <v>66</v>
      </c>
      <c r="C43" s="18">
        <v>1</v>
      </c>
      <c r="D43" s="20">
        <v>1</v>
      </c>
      <c r="E43" s="11"/>
      <c r="F43" s="5">
        <f t="shared" si="1"/>
        <v>41</v>
      </c>
      <c r="G43" s="1">
        <f t="shared" si="2"/>
        <v>42</v>
      </c>
    </row>
    <row r="44" spans="1:7">
      <c r="A44" s="17">
        <f t="shared" si="0"/>
        <v>41</v>
      </c>
      <c r="B44" s="18" t="s">
        <v>63</v>
      </c>
      <c r="C44" s="18">
        <v>1</v>
      </c>
      <c r="D44" s="20">
        <v>1</v>
      </c>
      <c r="E44" s="11"/>
      <c r="F44" s="5">
        <f t="shared" si="1"/>
        <v>41</v>
      </c>
      <c r="G44" s="1">
        <f t="shared" si="2"/>
        <v>43</v>
      </c>
    </row>
    <row r="45" spans="1:7">
      <c r="A45" s="17">
        <f t="shared" si="0"/>
        <v>41</v>
      </c>
      <c r="B45" s="18" t="s">
        <v>78</v>
      </c>
      <c r="C45" s="18">
        <v>1</v>
      </c>
      <c r="D45" s="20">
        <v>1</v>
      </c>
      <c r="E45" s="11"/>
      <c r="F45" s="5">
        <f t="shared" si="1"/>
        <v>41</v>
      </c>
      <c r="G45" s="1">
        <f t="shared" si="2"/>
        <v>44</v>
      </c>
    </row>
    <row r="46" spans="1:7">
      <c r="A46" s="17">
        <f t="shared" si="0"/>
        <v>41</v>
      </c>
      <c r="B46" s="18" t="s">
        <v>47</v>
      </c>
      <c r="C46" s="18">
        <v>1</v>
      </c>
      <c r="D46" s="20">
        <v>1</v>
      </c>
      <c r="E46" s="11"/>
      <c r="F46" s="5">
        <f t="shared" si="1"/>
        <v>41</v>
      </c>
      <c r="G46" s="1">
        <f t="shared" si="2"/>
        <v>45</v>
      </c>
    </row>
    <row r="47" spans="1:7">
      <c r="A47" s="17">
        <f t="shared" si="0"/>
        <v>41</v>
      </c>
      <c r="B47" s="18" t="s">
        <v>72</v>
      </c>
      <c r="C47" s="18">
        <v>2</v>
      </c>
      <c r="D47" s="20">
        <v>1</v>
      </c>
      <c r="E47" s="11"/>
      <c r="F47" s="5">
        <f t="shared" si="1"/>
        <v>41</v>
      </c>
      <c r="G47" s="1">
        <f t="shared" si="2"/>
        <v>46</v>
      </c>
    </row>
    <row r="48" spans="1:7">
      <c r="A48" s="17">
        <f t="shared" si="0"/>
        <v>41</v>
      </c>
      <c r="B48" s="18" t="s">
        <v>76</v>
      </c>
      <c r="C48" s="18">
        <v>1</v>
      </c>
      <c r="D48" s="20">
        <v>1</v>
      </c>
      <c r="E48" s="11"/>
      <c r="F48" s="5">
        <f t="shared" si="1"/>
        <v>41</v>
      </c>
      <c r="G48" s="1">
        <f t="shared" si="2"/>
        <v>47</v>
      </c>
    </row>
    <row r="49" spans="1:7">
      <c r="A49" s="17">
        <f t="shared" si="0"/>
        <v>41</v>
      </c>
      <c r="B49" s="18" t="s">
        <v>83</v>
      </c>
      <c r="C49" s="18">
        <v>0</v>
      </c>
      <c r="D49" s="20">
        <v>1</v>
      </c>
      <c r="E49" s="11"/>
      <c r="F49" s="5">
        <f t="shared" si="1"/>
        <v>41</v>
      </c>
      <c r="G49" s="1">
        <f t="shared" si="2"/>
        <v>48</v>
      </c>
    </row>
    <row r="50" spans="1:7">
      <c r="A50" s="17">
        <f t="shared" si="0"/>
        <v>41</v>
      </c>
      <c r="B50" s="18" t="s">
        <v>52</v>
      </c>
      <c r="C50" s="18">
        <v>1</v>
      </c>
      <c r="D50" s="20">
        <v>1</v>
      </c>
      <c r="E50" s="11"/>
      <c r="F50" s="5">
        <f t="shared" si="1"/>
        <v>41</v>
      </c>
      <c r="G50" s="1">
        <f t="shared" si="2"/>
        <v>49</v>
      </c>
    </row>
    <row r="51" spans="1:7">
      <c r="A51" s="6" t="str">
        <f t="shared" si="0"/>
        <v/>
      </c>
      <c r="B51" s="5"/>
      <c r="C51" s="5"/>
      <c r="D51" s="11"/>
      <c r="E51" s="11"/>
      <c r="F51" s="5">
        <f t="shared" si="1"/>
        <v>50</v>
      </c>
      <c r="G51" s="1">
        <f t="shared" si="2"/>
        <v>50</v>
      </c>
    </row>
    <row r="52" spans="1:7">
      <c r="A52" s="6" t="str">
        <f t="shared" si="0"/>
        <v/>
      </c>
      <c r="B52" s="5"/>
      <c r="C52" s="5"/>
      <c r="D52" s="11"/>
      <c r="E52" s="11"/>
      <c r="F52" s="5" t="str">
        <f t="shared" si="1"/>
        <v/>
      </c>
      <c r="G52" s="1">
        <f t="shared" si="2"/>
        <v>51</v>
      </c>
    </row>
    <row r="53" spans="1:7">
      <c r="A53" s="6" t="str">
        <f t="shared" si="0"/>
        <v/>
      </c>
      <c r="B53" s="5"/>
      <c r="C53" s="5"/>
      <c r="D53" s="11"/>
      <c r="E53" s="11"/>
      <c r="F53" s="5" t="str">
        <f t="shared" si="1"/>
        <v/>
      </c>
      <c r="G53" s="1">
        <f t="shared" si="2"/>
        <v>52</v>
      </c>
    </row>
    <row r="54" spans="1:7">
      <c r="A54" s="6" t="str">
        <f t="shared" si="0"/>
        <v/>
      </c>
      <c r="B54" s="5"/>
      <c r="C54" s="5"/>
      <c r="D54" s="11"/>
      <c r="E54" s="11"/>
      <c r="F54" s="5" t="str">
        <f t="shared" si="1"/>
        <v/>
      </c>
      <c r="G54" s="1">
        <f t="shared" si="2"/>
        <v>53</v>
      </c>
    </row>
    <row r="55" spans="1:7">
      <c r="A55" s="6" t="str">
        <f t="shared" si="0"/>
        <v/>
      </c>
      <c r="B55" s="5"/>
      <c r="C55" s="5"/>
      <c r="D55" s="11"/>
      <c r="E55" s="11"/>
      <c r="F55" s="5" t="str">
        <f t="shared" si="1"/>
        <v/>
      </c>
      <c r="G55" s="1">
        <f t="shared" si="2"/>
        <v>54</v>
      </c>
    </row>
    <row r="56" spans="1:7">
      <c r="A56" s="6" t="str">
        <f t="shared" si="0"/>
        <v/>
      </c>
      <c r="B56" s="5"/>
      <c r="C56" s="5"/>
      <c r="D56" s="11"/>
      <c r="E56" s="11"/>
      <c r="F56" s="5" t="str">
        <f t="shared" si="1"/>
        <v/>
      </c>
      <c r="G56" s="1">
        <f t="shared" si="2"/>
        <v>55</v>
      </c>
    </row>
    <row r="57" spans="1:7">
      <c r="A57" s="6" t="str">
        <f t="shared" si="0"/>
        <v/>
      </c>
      <c r="B57" s="5"/>
      <c r="C57" s="5"/>
      <c r="D57" s="11"/>
      <c r="E57" s="11"/>
      <c r="F57" s="5" t="str">
        <f t="shared" si="1"/>
        <v/>
      </c>
      <c r="G57" s="1">
        <f t="shared" si="2"/>
        <v>56</v>
      </c>
    </row>
    <row r="58" spans="1:7">
      <c r="A58" s="6" t="str">
        <f t="shared" si="0"/>
        <v/>
      </c>
      <c r="B58" s="5"/>
      <c r="C58" s="5"/>
      <c r="D58" s="11"/>
      <c r="E58" s="11"/>
      <c r="F58" s="5" t="str">
        <f t="shared" si="1"/>
        <v/>
      </c>
      <c r="G58" s="1">
        <f t="shared" si="2"/>
        <v>57</v>
      </c>
    </row>
    <row r="59" spans="1:7">
      <c r="A59" s="6" t="str">
        <f t="shared" si="0"/>
        <v/>
      </c>
      <c r="B59" s="5"/>
      <c r="C59" s="5"/>
      <c r="D59" s="11"/>
      <c r="E59" s="11"/>
      <c r="F59" s="5" t="str">
        <f t="shared" si="1"/>
        <v/>
      </c>
      <c r="G59" s="1">
        <f t="shared" si="2"/>
        <v>58</v>
      </c>
    </row>
    <row r="60" spans="1:7">
      <c r="A60" s="6" t="str">
        <f t="shared" si="0"/>
        <v/>
      </c>
      <c r="B60" s="5"/>
      <c r="C60" s="5"/>
      <c r="D60" s="11"/>
      <c r="E60" s="11"/>
      <c r="F60" s="5" t="str">
        <f t="shared" si="1"/>
        <v/>
      </c>
      <c r="G60" s="1">
        <f t="shared" si="2"/>
        <v>59</v>
      </c>
    </row>
    <row r="61" spans="1:7">
      <c r="A61" s="6" t="str">
        <f t="shared" si="0"/>
        <v/>
      </c>
      <c r="B61" s="5"/>
      <c r="C61" s="5"/>
      <c r="D61" s="11"/>
      <c r="E61" s="11"/>
      <c r="F61" s="5" t="str">
        <f t="shared" si="1"/>
        <v/>
      </c>
      <c r="G61" s="1">
        <f t="shared" si="2"/>
        <v>60</v>
      </c>
    </row>
    <row r="62" spans="1:7">
      <c r="A62" s="6" t="str">
        <f t="shared" si="0"/>
        <v/>
      </c>
      <c r="B62" s="5"/>
      <c r="C62" s="5"/>
      <c r="D62" s="11"/>
      <c r="E62" s="11"/>
      <c r="F62" s="5" t="str">
        <f t="shared" si="1"/>
        <v/>
      </c>
      <c r="G62" s="1">
        <f t="shared" si="2"/>
        <v>61</v>
      </c>
    </row>
    <row r="63" spans="1:7">
      <c r="A63" s="6" t="str">
        <f t="shared" si="0"/>
        <v/>
      </c>
      <c r="B63" s="5"/>
      <c r="C63" s="5"/>
      <c r="D63" s="11"/>
      <c r="E63" s="11"/>
      <c r="F63" s="5" t="str">
        <f t="shared" si="1"/>
        <v/>
      </c>
      <c r="G63" s="1">
        <f t="shared" si="2"/>
        <v>62</v>
      </c>
    </row>
    <row r="64" spans="1:7">
      <c r="A64" s="6" t="str">
        <f t="shared" si="0"/>
        <v/>
      </c>
      <c r="B64" s="5"/>
      <c r="C64" s="5"/>
      <c r="D64" s="11"/>
      <c r="E64" s="11"/>
      <c r="F64" s="5" t="str">
        <f t="shared" si="1"/>
        <v/>
      </c>
      <c r="G64" s="1">
        <f t="shared" si="2"/>
        <v>63</v>
      </c>
    </row>
    <row r="65" spans="1:7">
      <c r="A65" s="6" t="str">
        <f t="shared" si="0"/>
        <v/>
      </c>
      <c r="B65" s="5"/>
      <c r="C65" s="5"/>
      <c r="D65" s="11"/>
      <c r="E65" s="11"/>
      <c r="F65" s="5" t="str">
        <f t="shared" si="1"/>
        <v/>
      </c>
      <c r="G65" s="1">
        <f t="shared" si="2"/>
        <v>64</v>
      </c>
    </row>
    <row r="66" spans="1:7">
      <c r="A66" s="6" t="str">
        <f t="shared" si="0"/>
        <v/>
      </c>
      <c r="B66" s="5"/>
      <c r="C66" s="5"/>
      <c r="D66" s="11"/>
      <c r="E66" s="11"/>
      <c r="F66" s="5" t="str">
        <f t="shared" si="1"/>
        <v/>
      </c>
      <c r="G66" s="1">
        <f t="shared" si="2"/>
        <v>65</v>
      </c>
    </row>
    <row r="67" spans="1:7">
      <c r="A67" s="6" t="str">
        <f t="shared" si="0"/>
        <v/>
      </c>
      <c r="B67" s="5"/>
      <c r="C67" s="5"/>
      <c r="D67" s="11"/>
      <c r="E67" s="11"/>
      <c r="F67" s="5" t="str">
        <f t="shared" si="1"/>
        <v/>
      </c>
      <c r="G67" s="1">
        <f t="shared" si="2"/>
        <v>66</v>
      </c>
    </row>
    <row r="68" spans="1:7">
      <c r="A68" s="6" t="str">
        <f t="shared" ref="A68:A131" si="3">IF(B68="","",F68)</f>
        <v/>
      </c>
      <c r="B68" s="5"/>
      <c r="C68" s="5"/>
      <c r="D68" s="11"/>
      <c r="E68" s="11"/>
      <c r="F68" s="5" t="str">
        <f t="shared" ref="F68:F121" si="4">IF(D68=D67,A67,G68)</f>
        <v/>
      </c>
      <c r="G68" s="1">
        <f t="shared" ref="G68:G121" si="5">SUM(G67+1)</f>
        <v>67</v>
      </c>
    </row>
    <row r="69" spans="1:7">
      <c r="A69" s="6" t="str">
        <f t="shared" si="3"/>
        <v/>
      </c>
      <c r="B69" s="5"/>
      <c r="C69" s="5"/>
      <c r="D69" s="11"/>
      <c r="E69" s="11"/>
      <c r="F69" s="5" t="str">
        <f t="shared" si="4"/>
        <v/>
      </c>
      <c r="G69" s="1">
        <f t="shared" si="5"/>
        <v>68</v>
      </c>
    </row>
    <row r="70" spans="1:7">
      <c r="A70" s="6" t="str">
        <f t="shared" si="3"/>
        <v/>
      </c>
      <c r="B70" s="5"/>
      <c r="C70" s="5"/>
      <c r="D70" s="11"/>
      <c r="E70" s="11"/>
      <c r="F70" s="5" t="str">
        <f t="shared" si="4"/>
        <v/>
      </c>
      <c r="G70" s="1">
        <f t="shared" si="5"/>
        <v>69</v>
      </c>
    </row>
    <row r="71" spans="1:7">
      <c r="A71" s="6" t="str">
        <f t="shared" si="3"/>
        <v/>
      </c>
      <c r="B71" s="5"/>
      <c r="C71" s="5"/>
      <c r="D71" s="11"/>
      <c r="E71" s="11"/>
      <c r="F71" s="5" t="str">
        <f t="shared" si="4"/>
        <v/>
      </c>
      <c r="G71" s="1">
        <f t="shared" si="5"/>
        <v>70</v>
      </c>
    </row>
    <row r="72" spans="1:7">
      <c r="A72" s="6" t="str">
        <f t="shared" si="3"/>
        <v/>
      </c>
      <c r="B72" s="5"/>
      <c r="C72" s="5"/>
      <c r="D72" s="11"/>
      <c r="E72" s="11"/>
      <c r="F72" s="5" t="str">
        <f t="shared" si="4"/>
        <v/>
      </c>
      <c r="G72" s="1">
        <f t="shared" si="5"/>
        <v>71</v>
      </c>
    </row>
    <row r="73" spans="1:7">
      <c r="A73" s="6" t="str">
        <f t="shared" si="3"/>
        <v/>
      </c>
      <c r="B73" s="5"/>
      <c r="C73" s="5"/>
      <c r="D73" s="11"/>
      <c r="E73" s="11"/>
      <c r="F73" s="5" t="str">
        <f t="shared" si="4"/>
        <v/>
      </c>
      <c r="G73" s="1">
        <f t="shared" si="5"/>
        <v>72</v>
      </c>
    </row>
    <row r="74" spans="1:7">
      <c r="A74" s="6" t="str">
        <f t="shared" si="3"/>
        <v/>
      </c>
      <c r="B74" s="5"/>
      <c r="C74" s="5"/>
      <c r="D74" s="11"/>
      <c r="E74" s="11"/>
      <c r="F74" s="5" t="str">
        <f t="shared" si="4"/>
        <v/>
      </c>
      <c r="G74" s="1">
        <f t="shared" si="5"/>
        <v>73</v>
      </c>
    </row>
    <row r="75" spans="1:7">
      <c r="A75" s="6" t="str">
        <f t="shared" si="3"/>
        <v/>
      </c>
      <c r="B75" s="5"/>
      <c r="C75" s="5"/>
      <c r="D75" s="11"/>
      <c r="E75" s="11"/>
      <c r="F75" s="5" t="str">
        <f t="shared" si="4"/>
        <v/>
      </c>
      <c r="G75" s="1">
        <f t="shared" si="5"/>
        <v>74</v>
      </c>
    </row>
    <row r="76" spans="1:7">
      <c r="A76" s="6" t="str">
        <f t="shared" si="3"/>
        <v/>
      </c>
      <c r="B76" s="5"/>
      <c r="C76" s="5"/>
      <c r="D76" s="11"/>
      <c r="E76" s="11"/>
      <c r="F76" s="5" t="str">
        <f t="shared" si="4"/>
        <v/>
      </c>
      <c r="G76" s="1">
        <f t="shared" si="5"/>
        <v>75</v>
      </c>
    </row>
    <row r="77" spans="1:7">
      <c r="A77" s="6" t="str">
        <f t="shared" si="3"/>
        <v/>
      </c>
      <c r="B77" s="5"/>
      <c r="C77" s="5"/>
      <c r="D77" s="11"/>
      <c r="E77" s="11"/>
      <c r="F77" s="5" t="str">
        <f t="shared" si="4"/>
        <v/>
      </c>
      <c r="G77" s="1">
        <f t="shared" si="5"/>
        <v>76</v>
      </c>
    </row>
    <row r="78" spans="1:7">
      <c r="A78" s="6" t="str">
        <f t="shared" si="3"/>
        <v/>
      </c>
      <c r="B78" s="5"/>
      <c r="C78" s="5"/>
      <c r="D78" s="11"/>
      <c r="E78" s="11"/>
      <c r="F78" s="5" t="str">
        <f t="shared" si="4"/>
        <v/>
      </c>
      <c r="G78" s="1">
        <f t="shared" si="5"/>
        <v>77</v>
      </c>
    </row>
    <row r="79" spans="1:7">
      <c r="A79" s="6" t="str">
        <f t="shared" si="3"/>
        <v/>
      </c>
      <c r="B79" s="5"/>
      <c r="C79" s="5"/>
      <c r="D79" s="11"/>
      <c r="E79" s="11"/>
      <c r="F79" s="5" t="str">
        <f t="shared" si="4"/>
        <v/>
      </c>
      <c r="G79" s="1">
        <f t="shared" si="5"/>
        <v>78</v>
      </c>
    </row>
    <row r="80" spans="1:7">
      <c r="A80" s="6" t="str">
        <f t="shared" si="3"/>
        <v/>
      </c>
      <c r="B80" s="5"/>
      <c r="C80" s="5"/>
      <c r="D80" s="11"/>
      <c r="E80" s="11"/>
      <c r="F80" s="5" t="str">
        <f t="shared" si="4"/>
        <v/>
      </c>
      <c r="G80" s="1">
        <f t="shared" si="5"/>
        <v>79</v>
      </c>
    </row>
    <row r="81" spans="1:7">
      <c r="A81" s="6" t="str">
        <f t="shared" si="3"/>
        <v/>
      </c>
      <c r="B81" s="5"/>
      <c r="C81" s="5"/>
      <c r="D81" s="11"/>
      <c r="E81" s="11"/>
      <c r="F81" s="5" t="str">
        <f t="shared" si="4"/>
        <v/>
      </c>
      <c r="G81" s="1">
        <f t="shared" si="5"/>
        <v>80</v>
      </c>
    </row>
    <row r="82" spans="1:7">
      <c r="A82" s="6" t="str">
        <f t="shared" si="3"/>
        <v/>
      </c>
      <c r="B82" s="5"/>
      <c r="C82" s="5"/>
      <c r="D82" s="11"/>
      <c r="E82" s="11"/>
      <c r="F82" s="5" t="str">
        <f t="shared" si="4"/>
        <v/>
      </c>
      <c r="G82" s="1">
        <f t="shared" si="5"/>
        <v>81</v>
      </c>
    </row>
    <row r="83" spans="1:7">
      <c r="A83" s="6" t="str">
        <f t="shared" si="3"/>
        <v/>
      </c>
      <c r="B83" s="5"/>
      <c r="C83" s="5"/>
      <c r="D83" s="11"/>
      <c r="E83" s="11"/>
      <c r="F83" s="5" t="str">
        <f t="shared" si="4"/>
        <v/>
      </c>
      <c r="G83" s="1">
        <f t="shared" si="5"/>
        <v>82</v>
      </c>
    </row>
    <row r="84" spans="1:7">
      <c r="A84" s="6" t="str">
        <f t="shared" si="3"/>
        <v/>
      </c>
      <c r="B84" s="5"/>
      <c r="C84" s="5"/>
      <c r="D84" s="11"/>
      <c r="E84" s="11"/>
      <c r="F84" s="5" t="str">
        <f t="shared" si="4"/>
        <v/>
      </c>
      <c r="G84" s="1">
        <f t="shared" si="5"/>
        <v>83</v>
      </c>
    </row>
    <row r="85" spans="1:7">
      <c r="A85" s="6" t="str">
        <f t="shared" si="3"/>
        <v/>
      </c>
      <c r="B85" s="5"/>
      <c r="C85" s="5"/>
      <c r="D85" s="11"/>
      <c r="E85" s="11"/>
      <c r="F85" s="5" t="str">
        <f t="shared" si="4"/>
        <v/>
      </c>
      <c r="G85" s="1">
        <f t="shared" si="5"/>
        <v>84</v>
      </c>
    </row>
    <row r="86" spans="1:7">
      <c r="A86" s="6" t="str">
        <f t="shared" si="3"/>
        <v/>
      </c>
      <c r="B86" s="5"/>
      <c r="C86" s="5"/>
      <c r="D86" s="11"/>
      <c r="E86" s="11"/>
      <c r="F86" s="5" t="str">
        <f t="shared" si="4"/>
        <v/>
      </c>
      <c r="G86" s="1">
        <f t="shared" si="5"/>
        <v>85</v>
      </c>
    </row>
    <row r="87" spans="1:7">
      <c r="A87" s="6" t="str">
        <f t="shared" si="3"/>
        <v/>
      </c>
      <c r="B87" s="5"/>
      <c r="C87" s="5"/>
      <c r="D87" s="11"/>
      <c r="E87" s="11"/>
      <c r="F87" s="5" t="str">
        <f t="shared" si="4"/>
        <v/>
      </c>
      <c r="G87" s="1">
        <f t="shared" si="5"/>
        <v>86</v>
      </c>
    </row>
    <row r="88" spans="1:7">
      <c r="A88" s="6" t="str">
        <f t="shared" si="3"/>
        <v/>
      </c>
      <c r="B88" s="5"/>
      <c r="C88" s="5"/>
      <c r="D88" s="11"/>
      <c r="E88" s="11"/>
      <c r="F88" s="5" t="str">
        <f t="shared" si="4"/>
        <v/>
      </c>
      <c r="G88" s="1">
        <f t="shared" si="5"/>
        <v>87</v>
      </c>
    </row>
    <row r="89" spans="1:7">
      <c r="A89" s="6" t="str">
        <f t="shared" si="3"/>
        <v/>
      </c>
      <c r="B89" s="5"/>
      <c r="C89" s="5"/>
      <c r="D89" s="11"/>
      <c r="E89" s="11"/>
      <c r="F89" s="5" t="str">
        <f t="shared" si="4"/>
        <v/>
      </c>
      <c r="G89" s="1">
        <f t="shared" si="5"/>
        <v>88</v>
      </c>
    </row>
    <row r="90" spans="1:7">
      <c r="A90" s="6" t="str">
        <f t="shared" si="3"/>
        <v/>
      </c>
      <c r="B90" s="5"/>
      <c r="C90" s="5"/>
      <c r="D90" s="11"/>
      <c r="E90" s="11"/>
      <c r="F90" s="5" t="str">
        <f t="shared" si="4"/>
        <v/>
      </c>
      <c r="G90" s="1">
        <f t="shared" si="5"/>
        <v>89</v>
      </c>
    </row>
    <row r="91" spans="1:7">
      <c r="A91" s="6" t="str">
        <f t="shared" si="3"/>
        <v/>
      </c>
      <c r="B91" s="5"/>
      <c r="C91" s="5"/>
      <c r="D91" s="11"/>
      <c r="E91" s="11"/>
      <c r="F91" s="5" t="str">
        <f t="shared" si="4"/>
        <v/>
      </c>
      <c r="G91" s="1">
        <f t="shared" si="5"/>
        <v>90</v>
      </c>
    </row>
    <row r="92" spans="1:7">
      <c r="A92" s="6" t="str">
        <f t="shared" si="3"/>
        <v/>
      </c>
      <c r="B92" s="5"/>
      <c r="C92" s="5"/>
      <c r="D92" s="11"/>
      <c r="E92" s="11"/>
      <c r="F92" s="5" t="str">
        <f t="shared" si="4"/>
        <v/>
      </c>
      <c r="G92" s="1">
        <f t="shared" si="5"/>
        <v>91</v>
      </c>
    </row>
    <row r="93" spans="1:7">
      <c r="A93" s="6" t="str">
        <f t="shared" si="3"/>
        <v/>
      </c>
      <c r="B93" s="5"/>
      <c r="C93" s="5"/>
      <c r="D93" s="11"/>
      <c r="E93" s="11"/>
      <c r="F93" s="5" t="str">
        <f t="shared" si="4"/>
        <v/>
      </c>
      <c r="G93" s="1">
        <f t="shared" si="5"/>
        <v>92</v>
      </c>
    </row>
    <row r="94" spans="1:7">
      <c r="A94" s="6" t="str">
        <f t="shared" si="3"/>
        <v/>
      </c>
      <c r="B94" s="5"/>
      <c r="C94" s="5"/>
      <c r="D94" s="11"/>
      <c r="E94" s="11"/>
      <c r="F94" s="5" t="str">
        <f t="shared" si="4"/>
        <v/>
      </c>
      <c r="G94" s="1">
        <f t="shared" si="5"/>
        <v>93</v>
      </c>
    </row>
    <row r="95" spans="1:7">
      <c r="A95" s="6" t="str">
        <f t="shared" si="3"/>
        <v/>
      </c>
      <c r="B95" s="5"/>
      <c r="C95" s="5"/>
      <c r="D95" s="11"/>
      <c r="E95" s="11"/>
      <c r="F95" s="5" t="str">
        <f t="shared" si="4"/>
        <v/>
      </c>
      <c r="G95" s="1">
        <f t="shared" si="5"/>
        <v>94</v>
      </c>
    </row>
    <row r="96" spans="1:7">
      <c r="A96" s="6" t="str">
        <f t="shared" si="3"/>
        <v/>
      </c>
      <c r="B96" s="5"/>
      <c r="C96" s="5"/>
      <c r="D96" s="11"/>
      <c r="E96" s="11"/>
      <c r="F96" s="5" t="str">
        <f t="shared" si="4"/>
        <v/>
      </c>
      <c r="G96" s="1">
        <f t="shared" si="5"/>
        <v>95</v>
      </c>
    </row>
    <row r="97" spans="1:7">
      <c r="A97" s="6" t="str">
        <f t="shared" si="3"/>
        <v/>
      </c>
      <c r="B97" s="5"/>
      <c r="C97" s="5"/>
      <c r="D97" s="11"/>
      <c r="E97" s="11"/>
      <c r="F97" s="5" t="str">
        <f t="shared" si="4"/>
        <v/>
      </c>
      <c r="G97" s="1">
        <f t="shared" si="5"/>
        <v>96</v>
      </c>
    </row>
    <row r="98" spans="1:7">
      <c r="A98" s="6" t="str">
        <f t="shared" si="3"/>
        <v/>
      </c>
      <c r="B98" s="5"/>
      <c r="C98" s="5"/>
      <c r="D98" s="11"/>
      <c r="E98" s="11"/>
      <c r="F98" s="5" t="str">
        <f t="shared" si="4"/>
        <v/>
      </c>
      <c r="G98" s="1">
        <f t="shared" si="5"/>
        <v>97</v>
      </c>
    </row>
    <row r="99" spans="1:7">
      <c r="A99" s="6" t="str">
        <f t="shared" si="3"/>
        <v/>
      </c>
      <c r="B99" s="5"/>
      <c r="C99" s="5"/>
      <c r="D99" s="11"/>
      <c r="E99" s="11"/>
      <c r="F99" s="5" t="str">
        <f t="shared" si="4"/>
        <v/>
      </c>
      <c r="G99" s="1">
        <f t="shared" si="5"/>
        <v>98</v>
      </c>
    </row>
    <row r="100" spans="1:7">
      <c r="A100" s="6" t="str">
        <f t="shared" si="3"/>
        <v/>
      </c>
      <c r="B100" s="5"/>
      <c r="C100" s="5"/>
      <c r="D100" s="11"/>
      <c r="E100" s="11"/>
      <c r="F100" s="5" t="str">
        <f t="shared" si="4"/>
        <v/>
      </c>
      <c r="G100" s="1">
        <f t="shared" si="5"/>
        <v>99</v>
      </c>
    </row>
    <row r="101" spans="1:7">
      <c r="A101" s="6" t="str">
        <f t="shared" si="3"/>
        <v/>
      </c>
      <c r="B101" s="5"/>
      <c r="C101" s="5"/>
      <c r="D101" s="11"/>
      <c r="E101" s="11"/>
      <c r="F101" s="5" t="str">
        <f t="shared" si="4"/>
        <v/>
      </c>
      <c r="G101" s="1">
        <f t="shared" si="5"/>
        <v>100</v>
      </c>
    </row>
    <row r="102" spans="1:7">
      <c r="A102" s="6" t="str">
        <f t="shared" si="3"/>
        <v/>
      </c>
      <c r="B102" s="5"/>
      <c r="C102" s="5"/>
      <c r="D102" s="11"/>
      <c r="E102" s="11"/>
      <c r="F102" s="5" t="str">
        <f t="shared" si="4"/>
        <v/>
      </c>
      <c r="G102" s="1">
        <f t="shared" si="5"/>
        <v>101</v>
      </c>
    </row>
    <row r="103" spans="1:7">
      <c r="A103" s="6" t="str">
        <f t="shared" si="3"/>
        <v/>
      </c>
      <c r="B103" s="5"/>
      <c r="C103" s="5"/>
      <c r="D103" s="11"/>
      <c r="E103" s="11"/>
      <c r="F103" s="5" t="str">
        <f t="shared" si="4"/>
        <v/>
      </c>
      <c r="G103" s="1">
        <f t="shared" si="5"/>
        <v>102</v>
      </c>
    </row>
    <row r="104" spans="1:7">
      <c r="A104" s="6" t="str">
        <f t="shared" si="3"/>
        <v/>
      </c>
      <c r="B104" s="5"/>
      <c r="C104" s="5"/>
      <c r="D104" s="11"/>
      <c r="E104" s="11"/>
      <c r="F104" s="5" t="str">
        <f t="shared" si="4"/>
        <v/>
      </c>
      <c r="G104" s="1">
        <f t="shared" si="5"/>
        <v>103</v>
      </c>
    </row>
    <row r="105" spans="1:7">
      <c r="A105" s="6" t="str">
        <f t="shared" si="3"/>
        <v/>
      </c>
      <c r="B105" s="5"/>
      <c r="C105" s="5"/>
      <c r="D105" s="11"/>
      <c r="E105" s="11"/>
      <c r="F105" s="5" t="str">
        <f t="shared" si="4"/>
        <v/>
      </c>
      <c r="G105" s="1">
        <f t="shared" si="5"/>
        <v>104</v>
      </c>
    </row>
    <row r="106" spans="1:7">
      <c r="A106" s="6" t="str">
        <f t="shared" si="3"/>
        <v/>
      </c>
      <c r="B106" s="5"/>
      <c r="C106" s="5"/>
      <c r="D106" s="11"/>
      <c r="E106" s="11"/>
      <c r="F106" s="5" t="str">
        <f t="shared" si="4"/>
        <v/>
      </c>
      <c r="G106" s="1">
        <f t="shared" si="5"/>
        <v>105</v>
      </c>
    </row>
    <row r="107" spans="1:7">
      <c r="A107" s="6" t="str">
        <f t="shared" si="3"/>
        <v/>
      </c>
      <c r="B107" s="5"/>
      <c r="C107" s="5"/>
      <c r="D107" s="11"/>
      <c r="E107" s="11"/>
      <c r="F107" s="5" t="str">
        <f t="shared" si="4"/>
        <v/>
      </c>
      <c r="G107" s="1">
        <f t="shared" si="5"/>
        <v>106</v>
      </c>
    </row>
    <row r="108" spans="1:7">
      <c r="A108" s="6" t="str">
        <f t="shared" si="3"/>
        <v/>
      </c>
      <c r="B108" s="5"/>
      <c r="C108" s="5"/>
      <c r="D108" s="11"/>
      <c r="E108" s="11"/>
      <c r="F108" s="5" t="str">
        <f t="shared" si="4"/>
        <v/>
      </c>
      <c r="G108" s="1">
        <f t="shared" si="5"/>
        <v>107</v>
      </c>
    </row>
    <row r="109" spans="1:7">
      <c r="A109" s="6" t="str">
        <f t="shared" si="3"/>
        <v/>
      </c>
      <c r="B109" s="5"/>
      <c r="C109" s="5"/>
      <c r="D109" s="11"/>
      <c r="E109" s="11"/>
      <c r="F109" s="5" t="str">
        <f t="shared" si="4"/>
        <v/>
      </c>
      <c r="G109" s="1">
        <f t="shared" si="5"/>
        <v>108</v>
      </c>
    </row>
    <row r="110" spans="1:7">
      <c r="A110" s="6" t="str">
        <f t="shared" si="3"/>
        <v/>
      </c>
      <c r="B110" s="5"/>
      <c r="C110" s="5"/>
      <c r="D110" s="11"/>
      <c r="E110" s="11"/>
      <c r="F110" s="5" t="str">
        <f t="shared" si="4"/>
        <v/>
      </c>
      <c r="G110" s="1">
        <f t="shared" si="5"/>
        <v>109</v>
      </c>
    </row>
    <row r="111" spans="1:7">
      <c r="A111" s="6" t="str">
        <f t="shared" si="3"/>
        <v/>
      </c>
      <c r="B111" s="5"/>
      <c r="C111" s="5"/>
      <c r="D111" s="11"/>
      <c r="E111" s="11"/>
      <c r="F111" s="5" t="str">
        <f t="shared" si="4"/>
        <v/>
      </c>
      <c r="G111" s="1">
        <f t="shared" si="5"/>
        <v>110</v>
      </c>
    </row>
    <row r="112" spans="1:7">
      <c r="A112" s="6" t="str">
        <f t="shared" si="3"/>
        <v/>
      </c>
      <c r="B112" s="5"/>
      <c r="C112" s="5"/>
      <c r="D112" s="11"/>
      <c r="E112" s="11"/>
      <c r="F112" s="5" t="str">
        <f t="shared" si="4"/>
        <v/>
      </c>
      <c r="G112" s="1">
        <f t="shared" si="5"/>
        <v>111</v>
      </c>
    </row>
    <row r="113" spans="1:7">
      <c r="A113" s="6" t="str">
        <f t="shared" si="3"/>
        <v/>
      </c>
      <c r="B113" s="5"/>
      <c r="C113" s="5"/>
      <c r="D113" s="11"/>
      <c r="E113" s="11"/>
      <c r="F113" s="5" t="str">
        <f t="shared" si="4"/>
        <v/>
      </c>
      <c r="G113" s="1">
        <f t="shared" si="5"/>
        <v>112</v>
      </c>
    </row>
    <row r="114" spans="1:7">
      <c r="A114" s="6" t="str">
        <f t="shared" si="3"/>
        <v/>
      </c>
      <c r="B114" s="5"/>
      <c r="C114" s="5"/>
      <c r="D114" s="11"/>
      <c r="E114" s="11"/>
      <c r="F114" s="5" t="str">
        <f t="shared" si="4"/>
        <v/>
      </c>
      <c r="G114" s="1">
        <f t="shared" si="5"/>
        <v>113</v>
      </c>
    </row>
    <row r="115" spans="1:7">
      <c r="A115" s="6" t="str">
        <f t="shared" si="3"/>
        <v/>
      </c>
      <c r="B115" s="5"/>
      <c r="C115" s="5"/>
      <c r="D115" s="11"/>
      <c r="E115" s="11"/>
      <c r="F115" s="5" t="str">
        <f t="shared" si="4"/>
        <v/>
      </c>
      <c r="G115" s="1">
        <f t="shared" si="5"/>
        <v>114</v>
      </c>
    </row>
    <row r="116" spans="1:7">
      <c r="A116" s="6" t="str">
        <f t="shared" si="3"/>
        <v/>
      </c>
      <c r="B116" s="5"/>
      <c r="C116" s="5"/>
      <c r="D116" s="11"/>
      <c r="E116" s="11"/>
      <c r="F116" s="5" t="str">
        <f t="shared" si="4"/>
        <v/>
      </c>
      <c r="G116" s="1">
        <f t="shared" si="5"/>
        <v>115</v>
      </c>
    </row>
    <row r="117" spans="1:7">
      <c r="A117" s="6" t="str">
        <f t="shared" si="3"/>
        <v/>
      </c>
      <c r="B117" s="5"/>
      <c r="C117" s="5"/>
      <c r="D117" s="11"/>
      <c r="E117" s="11"/>
      <c r="F117" s="5" t="str">
        <f t="shared" si="4"/>
        <v/>
      </c>
      <c r="G117" s="1">
        <f t="shared" si="5"/>
        <v>116</v>
      </c>
    </row>
    <row r="118" spans="1:7">
      <c r="A118" s="6" t="str">
        <f t="shared" si="3"/>
        <v/>
      </c>
      <c r="B118" s="5"/>
      <c r="C118" s="5"/>
      <c r="D118" s="11"/>
      <c r="E118" s="11"/>
      <c r="F118" s="5" t="str">
        <f t="shared" si="4"/>
        <v/>
      </c>
      <c r="G118" s="1">
        <f t="shared" si="5"/>
        <v>117</v>
      </c>
    </row>
    <row r="119" spans="1:7">
      <c r="A119" s="6" t="str">
        <f t="shared" si="3"/>
        <v/>
      </c>
      <c r="B119" s="5"/>
      <c r="C119" s="5"/>
      <c r="D119" s="11"/>
      <c r="E119" s="11"/>
      <c r="F119" s="5" t="str">
        <f t="shared" si="4"/>
        <v/>
      </c>
      <c r="G119" s="1">
        <f t="shared" si="5"/>
        <v>118</v>
      </c>
    </row>
    <row r="120" spans="1:7">
      <c r="A120" s="6" t="str">
        <f t="shared" si="3"/>
        <v/>
      </c>
      <c r="B120" s="5"/>
      <c r="C120" s="5"/>
      <c r="D120" s="11"/>
      <c r="E120" s="11"/>
      <c r="F120" s="5" t="str">
        <f t="shared" si="4"/>
        <v/>
      </c>
      <c r="G120" s="1">
        <f t="shared" si="5"/>
        <v>119</v>
      </c>
    </row>
    <row r="121" spans="1:7">
      <c r="A121" s="6" t="str">
        <f t="shared" si="3"/>
        <v/>
      </c>
      <c r="B121" s="5"/>
      <c r="C121" s="5"/>
      <c r="D121" s="11"/>
      <c r="E121" s="11"/>
      <c r="F121" s="5" t="str">
        <f t="shared" si="4"/>
        <v/>
      </c>
      <c r="G121" s="1">
        <f t="shared" si="5"/>
        <v>120</v>
      </c>
    </row>
    <row r="122" spans="1:7">
      <c r="A122" s="6" t="str">
        <f t="shared" si="3"/>
        <v/>
      </c>
      <c r="B122" s="5"/>
      <c r="C122" s="5"/>
      <c r="D122" s="11"/>
      <c r="E122" s="5"/>
      <c r="F122" s="5" t="str">
        <f t="shared" ref="F122:F145" si="6">IF(D122=D121,A121,G122)</f>
        <v/>
      </c>
      <c r="G122" s="1">
        <f t="shared" ref="G122:G145" si="7">SUM(G121+1)</f>
        <v>121</v>
      </c>
    </row>
    <row r="123" spans="1:7">
      <c r="A123" s="6" t="str">
        <f t="shared" si="3"/>
        <v/>
      </c>
      <c r="B123" s="5"/>
      <c r="C123" s="5"/>
      <c r="D123" s="11"/>
      <c r="E123" s="5"/>
      <c r="F123" s="5" t="str">
        <f t="shared" si="6"/>
        <v/>
      </c>
      <c r="G123" s="1">
        <f t="shared" si="7"/>
        <v>122</v>
      </c>
    </row>
    <row r="124" spans="1:7">
      <c r="A124" s="6" t="str">
        <f t="shared" si="3"/>
        <v/>
      </c>
      <c r="B124" s="5"/>
      <c r="C124" s="5"/>
      <c r="D124" s="11"/>
      <c r="E124" s="5"/>
      <c r="F124" s="5" t="str">
        <f t="shared" si="6"/>
        <v/>
      </c>
      <c r="G124" s="1">
        <f t="shared" si="7"/>
        <v>123</v>
      </c>
    </row>
    <row r="125" spans="1:7">
      <c r="A125" s="6" t="str">
        <f t="shared" si="3"/>
        <v/>
      </c>
      <c r="B125" s="5"/>
      <c r="C125" s="5"/>
      <c r="D125" s="11"/>
      <c r="E125" s="5"/>
      <c r="F125" s="5" t="str">
        <f t="shared" si="6"/>
        <v/>
      </c>
      <c r="G125" s="1">
        <f t="shared" si="7"/>
        <v>124</v>
      </c>
    </row>
    <row r="126" spans="1:7">
      <c r="A126" s="6" t="str">
        <f t="shared" si="3"/>
        <v/>
      </c>
      <c r="B126" s="5"/>
      <c r="C126" s="5"/>
      <c r="D126" s="11"/>
      <c r="E126" s="5"/>
      <c r="F126" s="5" t="str">
        <f t="shared" si="6"/>
        <v/>
      </c>
      <c r="G126" s="1">
        <f t="shared" si="7"/>
        <v>125</v>
      </c>
    </row>
    <row r="127" spans="1:7">
      <c r="A127" s="6" t="str">
        <f t="shared" si="3"/>
        <v/>
      </c>
      <c r="B127" s="5"/>
      <c r="C127" s="5"/>
      <c r="D127" s="11"/>
      <c r="E127" s="5"/>
      <c r="F127" s="5" t="str">
        <f t="shared" si="6"/>
        <v/>
      </c>
      <c r="G127" s="1">
        <f t="shared" si="7"/>
        <v>126</v>
      </c>
    </row>
    <row r="128" spans="1:7">
      <c r="A128" s="6" t="str">
        <f t="shared" si="3"/>
        <v/>
      </c>
      <c r="B128" s="5"/>
      <c r="C128" s="5"/>
      <c r="D128" s="11"/>
      <c r="E128" s="5"/>
      <c r="F128" s="5" t="str">
        <f t="shared" si="6"/>
        <v/>
      </c>
      <c r="G128" s="1">
        <f t="shared" si="7"/>
        <v>127</v>
      </c>
    </row>
    <row r="129" spans="1:7">
      <c r="A129" s="6" t="str">
        <f t="shared" si="3"/>
        <v/>
      </c>
      <c r="B129" s="5"/>
      <c r="C129" s="5"/>
      <c r="D129" s="11"/>
      <c r="E129" s="5"/>
      <c r="F129" s="5" t="str">
        <f t="shared" si="6"/>
        <v/>
      </c>
      <c r="G129" s="1">
        <f t="shared" si="7"/>
        <v>128</v>
      </c>
    </row>
    <row r="130" spans="1:7">
      <c r="A130" s="6" t="str">
        <f t="shared" si="3"/>
        <v/>
      </c>
      <c r="B130" s="5"/>
      <c r="C130" s="5"/>
      <c r="D130" s="11"/>
      <c r="E130" s="5"/>
      <c r="F130" s="5" t="str">
        <f t="shared" si="6"/>
        <v/>
      </c>
      <c r="G130" s="1">
        <f t="shared" si="7"/>
        <v>129</v>
      </c>
    </row>
    <row r="131" spans="1:7">
      <c r="A131" s="6" t="str">
        <f t="shared" si="3"/>
        <v/>
      </c>
      <c r="B131" s="5"/>
      <c r="C131" s="5"/>
      <c r="D131" s="11"/>
      <c r="E131" s="5"/>
      <c r="F131" s="5" t="str">
        <f t="shared" si="6"/>
        <v/>
      </c>
      <c r="G131" s="1">
        <f t="shared" si="7"/>
        <v>130</v>
      </c>
    </row>
    <row r="132" spans="1:7">
      <c r="A132" s="6" t="str">
        <f>IF(B132="","",F132)</f>
        <v/>
      </c>
      <c r="B132" s="5"/>
      <c r="C132" s="5"/>
      <c r="D132" s="11"/>
      <c r="E132" s="5"/>
      <c r="F132" s="5" t="str">
        <f t="shared" si="6"/>
        <v/>
      </c>
      <c r="G132" s="1">
        <f t="shared" si="7"/>
        <v>131</v>
      </c>
    </row>
    <row r="133" spans="1:7">
      <c r="A133" s="6" t="str">
        <f>IF(B133="","",F133)</f>
        <v/>
      </c>
      <c r="B133" s="5"/>
      <c r="C133" s="5"/>
      <c r="D133" s="11"/>
      <c r="E133" s="5"/>
      <c r="F133" s="5" t="str">
        <f t="shared" si="6"/>
        <v/>
      </c>
      <c r="G133" s="1">
        <f t="shared" si="7"/>
        <v>132</v>
      </c>
    </row>
    <row r="134" spans="1:7">
      <c r="A134" s="6" t="str">
        <f t="shared" ref="A134:A145" si="8">IF(B134="","",F134)</f>
        <v/>
      </c>
      <c r="B134" s="5"/>
      <c r="C134" s="5"/>
      <c r="D134" s="11"/>
      <c r="E134" s="5"/>
      <c r="F134" s="5" t="str">
        <f t="shared" si="6"/>
        <v/>
      </c>
      <c r="G134" s="1">
        <f t="shared" si="7"/>
        <v>133</v>
      </c>
    </row>
    <row r="135" spans="1:7">
      <c r="A135" s="6" t="str">
        <f t="shared" si="8"/>
        <v/>
      </c>
      <c r="B135" s="5"/>
      <c r="C135" s="5"/>
      <c r="D135" s="11"/>
      <c r="E135" s="5"/>
      <c r="F135" s="5" t="str">
        <f t="shared" si="6"/>
        <v/>
      </c>
      <c r="G135" s="1">
        <f t="shared" si="7"/>
        <v>134</v>
      </c>
    </row>
    <row r="136" spans="1:7">
      <c r="A136" s="6" t="str">
        <f t="shared" si="8"/>
        <v/>
      </c>
      <c r="B136" s="5"/>
      <c r="C136" s="5"/>
      <c r="D136" s="11"/>
      <c r="E136" s="5"/>
      <c r="F136" s="5" t="str">
        <f t="shared" si="6"/>
        <v/>
      </c>
      <c r="G136" s="1">
        <f t="shared" si="7"/>
        <v>135</v>
      </c>
    </row>
    <row r="137" spans="1:7">
      <c r="A137" s="6" t="str">
        <f t="shared" si="8"/>
        <v/>
      </c>
      <c r="B137" s="5"/>
      <c r="C137" s="5"/>
      <c r="D137" s="11"/>
      <c r="E137" s="5"/>
      <c r="F137" s="5" t="str">
        <f t="shared" si="6"/>
        <v/>
      </c>
      <c r="G137" s="1">
        <f t="shared" si="7"/>
        <v>136</v>
      </c>
    </row>
    <row r="138" spans="1:7">
      <c r="A138" s="6" t="str">
        <f t="shared" si="8"/>
        <v/>
      </c>
      <c r="B138" s="5"/>
      <c r="C138" s="5"/>
      <c r="D138" s="11"/>
      <c r="E138" s="5"/>
      <c r="F138" s="5" t="str">
        <f t="shared" si="6"/>
        <v/>
      </c>
      <c r="G138" s="1">
        <f t="shared" si="7"/>
        <v>137</v>
      </c>
    </row>
    <row r="139" spans="1:7">
      <c r="A139" s="6" t="str">
        <f t="shared" si="8"/>
        <v/>
      </c>
      <c r="B139" s="5"/>
      <c r="C139" s="5"/>
      <c r="D139" s="11"/>
      <c r="E139" s="5"/>
      <c r="F139" s="5" t="str">
        <f t="shared" si="6"/>
        <v/>
      </c>
      <c r="G139" s="1">
        <f t="shared" si="7"/>
        <v>138</v>
      </c>
    </row>
    <row r="140" spans="1:7">
      <c r="A140" s="6" t="str">
        <f t="shared" si="8"/>
        <v/>
      </c>
      <c r="B140" s="5"/>
      <c r="C140" s="5"/>
      <c r="D140" s="11"/>
      <c r="E140" s="5"/>
      <c r="F140" s="5" t="str">
        <f t="shared" si="6"/>
        <v/>
      </c>
      <c r="G140" s="1">
        <f t="shared" si="7"/>
        <v>139</v>
      </c>
    </row>
    <row r="141" spans="1:7">
      <c r="A141" s="6" t="str">
        <f t="shared" si="8"/>
        <v/>
      </c>
      <c r="B141" s="5"/>
      <c r="C141" s="5"/>
      <c r="D141" s="11"/>
      <c r="E141" s="5"/>
      <c r="F141" s="5" t="str">
        <f t="shared" si="6"/>
        <v/>
      </c>
      <c r="G141" s="1">
        <f t="shared" si="7"/>
        <v>140</v>
      </c>
    </row>
    <row r="142" spans="1:7">
      <c r="A142" s="6" t="str">
        <f t="shared" si="8"/>
        <v/>
      </c>
      <c r="B142" s="5"/>
      <c r="C142" s="5"/>
      <c r="D142" s="11"/>
      <c r="E142" s="5"/>
      <c r="F142" s="5" t="str">
        <f t="shared" si="6"/>
        <v/>
      </c>
      <c r="G142" s="1">
        <f t="shared" si="7"/>
        <v>141</v>
      </c>
    </row>
    <row r="143" spans="1:7">
      <c r="A143" s="6" t="str">
        <f t="shared" si="8"/>
        <v/>
      </c>
      <c r="B143" s="5"/>
      <c r="C143" s="5"/>
      <c r="D143" s="11"/>
      <c r="E143" s="5"/>
      <c r="F143" s="5" t="str">
        <f t="shared" si="6"/>
        <v/>
      </c>
      <c r="G143" s="1">
        <f t="shared" si="7"/>
        <v>142</v>
      </c>
    </row>
    <row r="144" spans="1:7">
      <c r="A144" s="6" t="str">
        <f t="shared" si="8"/>
        <v/>
      </c>
      <c r="B144" s="5"/>
      <c r="C144" s="5"/>
      <c r="D144" s="11"/>
      <c r="E144" s="5"/>
      <c r="F144" s="5" t="str">
        <f t="shared" si="6"/>
        <v/>
      </c>
      <c r="G144" s="1">
        <f t="shared" si="7"/>
        <v>143</v>
      </c>
    </row>
    <row r="145" spans="1:7">
      <c r="A145" s="6" t="str">
        <f t="shared" si="8"/>
        <v/>
      </c>
      <c r="B145" s="5"/>
      <c r="C145" s="5"/>
      <c r="D145" s="11"/>
      <c r="E145" s="5"/>
      <c r="F145" s="5" t="str">
        <f t="shared" si="6"/>
        <v/>
      </c>
      <c r="G145" s="1">
        <f t="shared" si="7"/>
        <v>144</v>
      </c>
    </row>
  </sheetData>
  <sheetProtection sheet="1" objects="1" scenarios="1" selectLockedCells="1"/>
  <sortState xmlns:xlrd2="http://schemas.microsoft.com/office/spreadsheetml/2017/richdata2" ref="B2:D50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/>
  <dimension ref="A1:E145"/>
  <sheetViews>
    <sheetView showGridLines="0" workbookViewId="0">
      <selection activeCell="I3" sqref="I3"/>
    </sheetView>
  </sheetViews>
  <sheetFormatPr defaultRowHeight="11.25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>
      <c r="A1" s="21" t="s">
        <v>19</v>
      </c>
      <c r="B1" s="21" t="s">
        <v>20</v>
      </c>
      <c r="C1" s="22" t="s">
        <v>97</v>
      </c>
    </row>
    <row r="2" spans="1:5">
      <c r="A2" s="17">
        <v>1</v>
      </c>
      <c r="B2" s="18" t="s">
        <v>35</v>
      </c>
      <c r="C2" s="18">
        <v>2</v>
      </c>
      <c r="D2" s="5">
        <v>1</v>
      </c>
      <c r="E2" s="1">
        <v>1</v>
      </c>
    </row>
    <row r="3" spans="1:5">
      <c r="A3" s="17">
        <f>IF(B3="","",D3)</f>
        <v>2</v>
      </c>
      <c r="B3" s="18" t="s">
        <v>43</v>
      </c>
      <c r="C3" s="18">
        <v>1</v>
      </c>
      <c r="D3" s="5">
        <f>IF(C3=C2,A2,E3)</f>
        <v>2</v>
      </c>
      <c r="E3" s="1">
        <f>SUM(E2+1)</f>
        <v>2</v>
      </c>
    </row>
    <row r="4" spans="1:5">
      <c r="A4" s="17">
        <f t="shared" ref="A4:A67" si="0">IF(B4="","",D4)</f>
        <v>2</v>
      </c>
      <c r="B4" s="18" t="s">
        <v>31</v>
      </c>
      <c r="C4" s="18">
        <v>1</v>
      </c>
      <c r="D4" s="5">
        <f>IF(C4=C3,A3,E4)</f>
        <v>2</v>
      </c>
      <c r="E4" s="1">
        <f t="shared" ref="E4:E67" si="1">SUM(E3+1)</f>
        <v>3</v>
      </c>
    </row>
    <row r="5" spans="1:5">
      <c r="A5" s="6" t="str">
        <f t="shared" si="0"/>
        <v/>
      </c>
      <c r="B5" s="5"/>
      <c r="C5" s="5"/>
      <c r="D5" s="5">
        <f t="shared" ref="D5:D68" si="2">IF(C5=C4,A4,E5)</f>
        <v>4</v>
      </c>
      <c r="E5" s="1">
        <f t="shared" si="1"/>
        <v>4</v>
      </c>
    </row>
    <row r="6" spans="1:5">
      <c r="A6" s="6" t="str">
        <f t="shared" si="0"/>
        <v/>
      </c>
      <c r="B6" s="5"/>
      <c r="C6" s="5"/>
      <c r="D6" s="5" t="str">
        <f t="shared" si="2"/>
        <v/>
      </c>
      <c r="E6" s="1">
        <f t="shared" si="1"/>
        <v>5</v>
      </c>
    </row>
    <row r="7" spans="1:5">
      <c r="A7" s="6" t="str">
        <f t="shared" si="0"/>
        <v/>
      </c>
      <c r="B7" s="5"/>
      <c r="C7" s="5"/>
      <c r="D7" s="5" t="str">
        <f t="shared" si="2"/>
        <v/>
      </c>
      <c r="E7" s="1">
        <f t="shared" si="1"/>
        <v>6</v>
      </c>
    </row>
    <row r="8" spans="1:5">
      <c r="A8" s="6" t="str">
        <f t="shared" si="0"/>
        <v/>
      </c>
      <c r="B8" s="5"/>
      <c r="C8" s="5"/>
      <c r="D8" s="5" t="str">
        <f t="shared" si="2"/>
        <v/>
      </c>
      <c r="E8" s="1">
        <f t="shared" si="1"/>
        <v>7</v>
      </c>
    </row>
    <row r="9" spans="1:5">
      <c r="A9" s="6" t="str">
        <f t="shared" si="0"/>
        <v/>
      </c>
      <c r="B9" s="5"/>
      <c r="C9" s="5"/>
      <c r="D9" s="5" t="str">
        <f t="shared" si="2"/>
        <v/>
      </c>
      <c r="E9" s="1">
        <f t="shared" si="1"/>
        <v>8</v>
      </c>
    </row>
    <row r="10" spans="1:5">
      <c r="A10" s="6" t="str">
        <f t="shared" si="0"/>
        <v/>
      </c>
      <c r="B10" s="5"/>
      <c r="C10" s="5"/>
      <c r="D10" s="5" t="str">
        <f t="shared" si="2"/>
        <v/>
      </c>
      <c r="E10" s="1">
        <f t="shared" si="1"/>
        <v>9</v>
      </c>
    </row>
    <row r="11" spans="1:5">
      <c r="A11" s="6" t="str">
        <f t="shared" si="0"/>
        <v/>
      </c>
      <c r="B11" s="5"/>
      <c r="C11" s="5"/>
      <c r="D11" s="5" t="str">
        <f t="shared" si="2"/>
        <v/>
      </c>
      <c r="E11" s="1">
        <f t="shared" si="1"/>
        <v>10</v>
      </c>
    </row>
    <row r="12" spans="1:5">
      <c r="A12" s="6" t="str">
        <f t="shared" si="0"/>
        <v/>
      </c>
      <c r="B12" s="5"/>
      <c r="C12" s="5"/>
      <c r="D12" s="5" t="str">
        <f t="shared" si="2"/>
        <v/>
      </c>
      <c r="E12" s="1">
        <f t="shared" si="1"/>
        <v>11</v>
      </c>
    </row>
    <row r="13" spans="1:5">
      <c r="A13" s="6" t="str">
        <f t="shared" si="0"/>
        <v/>
      </c>
      <c r="B13" s="5"/>
      <c r="C13" s="5"/>
      <c r="D13" s="5" t="str">
        <f t="shared" si="2"/>
        <v/>
      </c>
      <c r="E13" s="1">
        <f t="shared" si="1"/>
        <v>12</v>
      </c>
    </row>
    <row r="14" spans="1:5">
      <c r="A14" s="6" t="str">
        <f t="shared" si="0"/>
        <v/>
      </c>
      <c r="B14" s="5"/>
      <c r="C14" s="5"/>
      <c r="D14" s="5" t="str">
        <f t="shared" si="2"/>
        <v/>
      </c>
      <c r="E14" s="1">
        <f t="shared" si="1"/>
        <v>13</v>
      </c>
    </row>
    <row r="15" spans="1:5">
      <c r="A15" s="6" t="str">
        <f t="shared" si="0"/>
        <v/>
      </c>
      <c r="B15" s="5"/>
      <c r="C15" s="5"/>
      <c r="D15" s="5" t="str">
        <f t="shared" si="2"/>
        <v/>
      </c>
      <c r="E15" s="1">
        <f t="shared" si="1"/>
        <v>14</v>
      </c>
    </row>
    <row r="16" spans="1:5">
      <c r="A16" s="6" t="str">
        <f t="shared" si="0"/>
        <v/>
      </c>
      <c r="B16" s="5"/>
      <c r="C16" s="5"/>
      <c r="D16" s="5" t="str">
        <f t="shared" si="2"/>
        <v/>
      </c>
      <c r="E16" s="1">
        <f t="shared" si="1"/>
        <v>15</v>
      </c>
    </row>
    <row r="17" spans="1:5">
      <c r="A17" s="6" t="str">
        <f t="shared" si="0"/>
        <v/>
      </c>
      <c r="B17" s="5"/>
      <c r="C17" s="5"/>
      <c r="D17" s="5" t="str">
        <f t="shared" si="2"/>
        <v/>
      </c>
      <c r="E17" s="1">
        <f t="shared" si="1"/>
        <v>16</v>
      </c>
    </row>
    <row r="18" spans="1:5">
      <c r="A18" s="6" t="str">
        <f t="shared" si="0"/>
        <v/>
      </c>
      <c r="B18" s="5"/>
      <c r="C18" s="5"/>
      <c r="D18" s="5" t="str">
        <f t="shared" si="2"/>
        <v/>
      </c>
      <c r="E18" s="1">
        <f t="shared" si="1"/>
        <v>17</v>
      </c>
    </row>
    <row r="19" spans="1:5">
      <c r="A19" s="6" t="str">
        <f t="shared" si="0"/>
        <v/>
      </c>
      <c r="B19" s="5"/>
      <c r="C19" s="5"/>
      <c r="D19" s="5" t="str">
        <f t="shared" si="2"/>
        <v/>
      </c>
      <c r="E19" s="1">
        <f t="shared" si="1"/>
        <v>18</v>
      </c>
    </row>
    <row r="20" spans="1:5">
      <c r="A20" s="6" t="str">
        <f t="shared" si="0"/>
        <v/>
      </c>
      <c r="B20" s="5"/>
      <c r="C20" s="5"/>
      <c r="D20" s="5" t="str">
        <f t="shared" si="2"/>
        <v/>
      </c>
      <c r="E20" s="1">
        <f t="shared" si="1"/>
        <v>19</v>
      </c>
    </row>
    <row r="21" spans="1:5">
      <c r="A21" s="6" t="str">
        <f t="shared" si="0"/>
        <v/>
      </c>
      <c r="B21" s="5"/>
      <c r="C21" s="5"/>
      <c r="D21" s="5" t="str">
        <f t="shared" si="2"/>
        <v/>
      </c>
      <c r="E21" s="1">
        <f t="shared" si="1"/>
        <v>20</v>
      </c>
    </row>
    <row r="22" spans="1:5">
      <c r="A22" s="6" t="str">
        <f t="shared" si="0"/>
        <v/>
      </c>
      <c r="B22" s="5"/>
      <c r="C22" s="5"/>
      <c r="D22" s="5" t="str">
        <f t="shared" si="2"/>
        <v/>
      </c>
      <c r="E22" s="1">
        <f t="shared" si="1"/>
        <v>21</v>
      </c>
    </row>
    <row r="23" spans="1:5">
      <c r="A23" s="6" t="str">
        <f t="shared" si="0"/>
        <v/>
      </c>
      <c r="B23" s="5"/>
      <c r="C23" s="5"/>
      <c r="D23" s="5" t="str">
        <f t="shared" si="2"/>
        <v/>
      </c>
      <c r="E23" s="1">
        <f t="shared" si="1"/>
        <v>22</v>
      </c>
    </row>
    <row r="24" spans="1:5">
      <c r="A24" s="6" t="str">
        <f t="shared" si="0"/>
        <v/>
      </c>
      <c r="B24" s="5"/>
      <c r="C24" s="5"/>
      <c r="D24" s="5" t="str">
        <f t="shared" si="2"/>
        <v/>
      </c>
      <c r="E24" s="1">
        <f t="shared" si="1"/>
        <v>23</v>
      </c>
    </row>
    <row r="25" spans="1:5">
      <c r="A25" s="6" t="str">
        <f t="shared" si="0"/>
        <v/>
      </c>
      <c r="B25" s="5"/>
      <c r="C25" s="5"/>
      <c r="D25" s="5" t="str">
        <f t="shared" si="2"/>
        <v/>
      </c>
      <c r="E25" s="1">
        <f t="shared" si="1"/>
        <v>24</v>
      </c>
    </row>
    <row r="26" spans="1:5">
      <c r="A26" s="6" t="str">
        <f t="shared" si="0"/>
        <v/>
      </c>
      <c r="B26" s="5"/>
      <c r="C26" s="5"/>
      <c r="D26" s="5" t="str">
        <f t="shared" si="2"/>
        <v/>
      </c>
      <c r="E26" s="1">
        <f t="shared" si="1"/>
        <v>25</v>
      </c>
    </row>
    <row r="27" spans="1:5">
      <c r="A27" s="6" t="str">
        <f t="shared" si="0"/>
        <v/>
      </c>
      <c r="B27" s="5"/>
      <c r="C27" s="5"/>
      <c r="D27" s="5" t="str">
        <f t="shared" si="2"/>
        <v/>
      </c>
      <c r="E27" s="1">
        <f t="shared" si="1"/>
        <v>26</v>
      </c>
    </row>
    <row r="28" spans="1:5">
      <c r="A28" s="6" t="str">
        <f t="shared" si="0"/>
        <v/>
      </c>
      <c r="B28" s="5"/>
      <c r="C28" s="5"/>
      <c r="D28" s="5" t="str">
        <f t="shared" si="2"/>
        <v/>
      </c>
      <c r="E28" s="1">
        <f t="shared" si="1"/>
        <v>27</v>
      </c>
    </row>
    <row r="29" spans="1:5">
      <c r="A29" s="6" t="str">
        <f t="shared" si="0"/>
        <v/>
      </c>
      <c r="B29" s="5"/>
      <c r="C29" s="5"/>
      <c r="D29" s="5" t="str">
        <f t="shared" si="2"/>
        <v/>
      </c>
      <c r="E29" s="1">
        <f t="shared" si="1"/>
        <v>28</v>
      </c>
    </row>
    <row r="30" spans="1:5">
      <c r="A30" s="6" t="str">
        <f t="shared" si="0"/>
        <v/>
      </c>
      <c r="B30" s="5"/>
      <c r="C30" s="5"/>
      <c r="D30" s="5" t="str">
        <f t="shared" si="2"/>
        <v/>
      </c>
      <c r="E30" s="1">
        <f t="shared" si="1"/>
        <v>29</v>
      </c>
    </row>
    <row r="31" spans="1:5">
      <c r="A31" s="6" t="str">
        <f t="shared" si="0"/>
        <v/>
      </c>
      <c r="B31" s="5"/>
      <c r="C31" s="5"/>
      <c r="D31" s="5" t="str">
        <f t="shared" si="2"/>
        <v/>
      </c>
      <c r="E31" s="1">
        <f t="shared" si="1"/>
        <v>30</v>
      </c>
    </row>
    <row r="32" spans="1:5">
      <c r="A32" s="6" t="str">
        <f t="shared" si="0"/>
        <v/>
      </c>
      <c r="B32" s="5"/>
      <c r="C32" s="5"/>
      <c r="D32" s="5" t="str">
        <f t="shared" si="2"/>
        <v/>
      </c>
      <c r="E32" s="1">
        <f t="shared" si="1"/>
        <v>31</v>
      </c>
    </row>
    <row r="33" spans="1:5">
      <c r="A33" s="6" t="str">
        <f t="shared" si="0"/>
        <v/>
      </c>
      <c r="B33" s="5"/>
      <c r="C33" s="5"/>
      <c r="D33" s="5" t="str">
        <f t="shared" si="2"/>
        <v/>
      </c>
      <c r="E33" s="1">
        <f t="shared" si="1"/>
        <v>32</v>
      </c>
    </row>
    <row r="34" spans="1:5">
      <c r="A34" s="6" t="str">
        <f t="shared" si="0"/>
        <v/>
      </c>
      <c r="B34" s="5"/>
      <c r="C34" s="5"/>
      <c r="D34" s="5" t="str">
        <f t="shared" si="2"/>
        <v/>
      </c>
      <c r="E34" s="1">
        <f t="shared" si="1"/>
        <v>33</v>
      </c>
    </row>
    <row r="35" spans="1:5">
      <c r="A35" s="6" t="str">
        <f t="shared" si="0"/>
        <v/>
      </c>
      <c r="B35" s="5"/>
      <c r="C35" s="5"/>
      <c r="D35" s="5" t="str">
        <f t="shared" si="2"/>
        <v/>
      </c>
      <c r="E35" s="1">
        <f t="shared" si="1"/>
        <v>34</v>
      </c>
    </row>
    <row r="36" spans="1:5">
      <c r="A36" s="6" t="str">
        <f t="shared" si="0"/>
        <v/>
      </c>
      <c r="B36" s="5"/>
      <c r="C36" s="5"/>
      <c r="D36" s="5" t="str">
        <f t="shared" si="2"/>
        <v/>
      </c>
      <c r="E36" s="1">
        <f t="shared" si="1"/>
        <v>35</v>
      </c>
    </row>
    <row r="37" spans="1:5">
      <c r="A37" s="6" t="str">
        <f t="shared" si="0"/>
        <v/>
      </c>
      <c r="B37" s="5"/>
      <c r="C37" s="5"/>
      <c r="D37" s="5" t="str">
        <f t="shared" si="2"/>
        <v/>
      </c>
      <c r="E37" s="1">
        <f t="shared" si="1"/>
        <v>36</v>
      </c>
    </row>
    <row r="38" spans="1:5">
      <c r="A38" s="6" t="str">
        <f t="shared" si="0"/>
        <v/>
      </c>
      <c r="B38" s="5"/>
      <c r="C38" s="5"/>
      <c r="D38" s="5" t="str">
        <f t="shared" si="2"/>
        <v/>
      </c>
      <c r="E38" s="1">
        <f t="shared" si="1"/>
        <v>37</v>
      </c>
    </row>
    <row r="39" spans="1:5">
      <c r="A39" s="6" t="str">
        <f t="shared" si="0"/>
        <v/>
      </c>
      <c r="B39" s="5"/>
      <c r="C39" s="5"/>
      <c r="D39" s="5" t="str">
        <f t="shared" si="2"/>
        <v/>
      </c>
      <c r="E39" s="1">
        <f t="shared" si="1"/>
        <v>38</v>
      </c>
    </row>
    <row r="40" spans="1:5">
      <c r="A40" s="6" t="str">
        <f t="shared" si="0"/>
        <v/>
      </c>
      <c r="B40" s="5"/>
      <c r="C40" s="5"/>
      <c r="D40" s="5" t="str">
        <f t="shared" si="2"/>
        <v/>
      </c>
      <c r="E40" s="1">
        <f t="shared" si="1"/>
        <v>39</v>
      </c>
    </row>
    <row r="41" spans="1:5">
      <c r="A41" s="6" t="str">
        <f t="shared" si="0"/>
        <v/>
      </c>
      <c r="B41" s="5"/>
      <c r="C41" s="5"/>
      <c r="D41" s="5" t="str">
        <f t="shared" si="2"/>
        <v/>
      </c>
      <c r="E41" s="1">
        <f t="shared" si="1"/>
        <v>40</v>
      </c>
    </row>
    <row r="42" spans="1:5">
      <c r="A42" s="6" t="str">
        <f t="shared" si="0"/>
        <v/>
      </c>
      <c r="B42" s="5"/>
      <c r="C42" s="5"/>
      <c r="D42" s="5" t="str">
        <f t="shared" si="2"/>
        <v/>
      </c>
      <c r="E42" s="1">
        <f t="shared" si="1"/>
        <v>41</v>
      </c>
    </row>
    <row r="43" spans="1:5">
      <c r="A43" s="6" t="str">
        <f t="shared" si="0"/>
        <v/>
      </c>
      <c r="B43" s="5"/>
      <c r="C43" s="5"/>
      <c r="D43" s="5" t="str">
        <f t="shared" si="2"/>
        <v/>
      </c>
      <c r="E43" s="1">
        <f t="shared" si="1"/>
        <v>42</v>
      </c>
    </row>
    <row r="44" spans="1:5">
      <c r="A44" s="6" t="str">
        <f t="shared" si="0"/>
        <v/>
      </c>
      <c r="B44" s="5"/>
      <c r="C44" s="5"/>
      <c r="D44" s="5" t="str">
        <f t="shared" si="2"/>
        <v/>
      </c>
      <c r="E44" s="1">
        <f t="shared" si="1"/>
        <v>43</v>
      </c>
    </row>
    <row r="45" spans="1:5">
      <c r="A45" s="6" t="str">
        <f t="shared" si="0"/>
        <v/>
      </c>
      <c r="B45" s="5"/>
      <c r="C45" s="5"/>
      <c r="D45" s="5" t="str">
        <f t="shared" si="2"/>
        <v/>
      </c>
      <c r="E45" s="1">
        <f t="shared" si="1"/>
        <v>44</v>
      </c>
    </row>
    <row r="46" spans="1:5">
      <c r="A46" s="6" t="str">
        <f t="shared" si="0"/>
        <v/>
      </c>
      <c r="B46" s="5"/>
      <c r="C46" s="5"/>
      <c r="D46" s="5" t="str">
        <f t="shared" si="2"/>
        <v/>
      </c>
      <c r="E46" s="1">
        <f t="shared" si="1"/>
        <v>45</v>
      </c>
    </row>
    <row r="47" spans="1:5">
      <c r="A47" s="6" t="str">
        <f t="shared" si="0"/>
        <v/>
      </c>
      <c r="B47" s="5"/>
      <c r="C47" s="5"/>
      <c r="D47" s="5" t="str">
        <f t="shared" si="2"/>
        <v/>
      </c>
      <c r="E47" s="1">
        <f t="shared" si="1"/>
        <v>46</v>
      </c>
    </row>
    <row r="48" spans="1:5">
      <c r="A48" s="6" t="str">
        <f t="shared" si="0"/>
        <v/>
      </c>
      <c r="B48" s="5"/>
      <c r="C48" s="5"/>
      <c r="D48" s="5" t="str">
        <f t="shared" si="2"/>
        <v/>
      </c>
      <c r="E48" s="1">
        <f t="shared" si="1"/>
        <v>47</v>
      </c>
    </row>
    <row r="49" spans="1:5">
      <c r="A49" s="6" t="str">
        <f t="shared" si="0"/>
        <v/>
      </c>
      <c r="B49" s="5"/>
      <c r="C49" s="5"/>
      <c r="D49" s="5" t="str">
        <f t="shared" si="2"/>
        <v/>
      </c>
      <c r="E49" s="1">
        <f t="shared" si="1"/>
        <v>48</v>
      </c>
    </row>
    <row r="50" spans="1:5">
      <c r="A50" s="6" t="str">
        <f t="shared" si="0"/>
        <v/>
      </c>
      <c r="B50" s="5"/>
      <c r="C50" s="5"/>
      <c r="D50" s="5" t="str">
        <f t="shared" si="2"/>
        <v/>
      </c>
      <c r="E50" s="1">
        <f t="shared" si="1"/>
        <v>49</v>
      </c>
    </row>
    <row r="51" spans="1:5">
      <c r="A51" s="6" t="str">
        <f t="shared" si="0"/>
        <v/>
      </c>
      <c r="B51" s="5"/>
      <c r="C51" s="5"/>
      <c r="D51" s="5" t="str">
        <f t="shared" si="2"/>
        <v/>
      </c>
      <c r="E51" s="1">
        <f t="shared" si="1"/>
        <v>50</v>
      </c>
    </row>
    <row r="52" spans="1:5">
      <c r="A52" s="6" t="str">
        <f t="shared" si="0"/>
        <v/>
      </c>
      <c r="B52" s="5"/>
      <c r="C52" s="5"/>
      <c r="D52" s="5" t="str">
        <f t="shared" si="2"/>
        <v/>
      </c>
      <c r="E52" s="1">
        <f t="shared" si="1"/>
        <v>51</v>
      </c>
    </row>
    <row r="53" spans="1:5">
      <c r="A53" s="6" t="str">
        <f t="shared" si="0"/>
        <v/>
      </c>
      <c r="B53" s="5"/>
      <c r="C53" s="5"/>
      <c r="D53" s="5" t="str">
        <f t="shared" si="2"/>
        <v/>
      </c>
      <c r="E53" s="1">
        <f t="shared" si="1"/>
        <v>52</v>
      </c>
    </row>
    <row r="54" spans="1:5">
      <c r="A54" s="6" t="str">
        <f t="shared" si="0"/>
        <v/>
      </c>
      <c r="B54" s="5"/>
      <c r="C54" s="5"/>
      <c r="D54" s="5" t="str">
        <f t="shared" si="2"/>
        <v/>
      </c>
      <c r="E54" s="1">
        <f t="shared" si="1"/>
        <v>53</v>
      </c>
    </row>
    <row r="55" spans="1:5">
      <c r="A55" s="6" t="str">
        <f t="shared" si="0"/>
        <v/>
      </c>
      <c r="B55" s="5"/>
      <c r="C55" s="5"/>
      <c r="D55" s="5" t="str">
        <f t="shared" si="2"/>
        <v/>
      </c>
      <c r="E55" s="1">
        <f t="shared" si="1"/>
        <v>54</v>
      </c>
    </row>
    <row r="56" spans="1:5">
      <c r="A56" s="6" t="str">
        <f t="shared" si="0"/>
        <v/>
      </c>
      <c r="B56" s="5"/>
      <c r="C56" s="5"/>
      <c r="D56" s="5" t="str">
        <f t="shared" si="2"/>
        <v/>
      </c>
      <c r="E56" s="1">
        <f t="shared" si="1"/>
        <v>55</v>
      </c>
    </row>
    <row r="57" spans="1:5">
      <c r="A57" s="6" t="str">
        <f t="shared" si="0"/>
        <v/>
      </c>
      <c r="B57" s="5"/>
      <c r="C57" s="5"/>
      <c r="D57" s="5" t="str">
        <f t="shared" si="2"/>
        <v/>
      </c>
      <c r="E57" s="1">
        <f t="shared" si="1"/>
        <v>56</v>
      </c>
    </row>
    <row r="58" spans="1:5">
      <c r="A58" s="6" t="str">
        <f t="shared" si="0"/>
        <v/>
      </c>
      <c r="B58" s="5"/>
      <c r="C58" s="5"/>
      <c r="D58" s="5" t="str">
        <f t="shared" si="2"/>
        <v/>
      </c>
      <c r="E58" s="1">
        <f t="shared" si="1"/>
        <v>57</v>
      </c>
    </row>
    <row r="59" spans="1:5">
      <c r="A59" s="6" t="str">
        <f t="shared" si="0"/>
        <v/>
      </c>
      <c r="B59" s="5"/>
      <c r="C59" s="5"/>
      <c r="D59" s="5" t="str">
        <f t="shared" si="2"/>
        <v/>
      </c>
      <c r="E59" s="1">
        <f t="shared" si="1"/>
        <v>58</v>
      </c>
    </row>
    <row r="60" spans="1:5">
      <c r="A60" s="6" t="str">
        <f t="shared" si="0"/>
        <v/>
      </c>
      <c r="B60" s="5"/>
      <c r="C60" s="5"/>
      <c r="D60" s="5" t="str">
        <f t="shared" si="2"/>
        <v/>
      </c>
      <c r="E60" s="1">
        <f t="shared" si="1"/>
        <v>59</v>
      </c>
    </row>
    <row r="61" spans="1:5">
      <c r="A61" s="6" t="str">
        <f t="shared" si="0"/>
        <v/>
      </c>
      <c r="B61" s="5"/>
      <c r="C61" s="5"/>
      <c r="D61" s="5" t="str">
        <f t="shared" si="2"/>
        <v/>
      </c>
      <c r="E61" s="1">
        <f t="shared" si="1"/>
        <v>60</v>
      </c>
    </row>
    <row r="62" spans="1:5">
      <c r="A62" s="6" t="str">
        <f t="shared" si="0"/>
        <v/>
      </c>
      <c r="B62" s="5"/>
      <c r="C62" s="5"/>
      <c r="D62" s="5" t="str">
        <f t="shared" si="2"/>
        <v/>
      </c>
      <c r="E62" s="1">
        <f t="shared" si="1"/>
        <v>61</v>
      </c>
    </row>
    <row r="63" spans="1:5">
      <c r="A63" s="6" t="str">
        <f t="shared" si="0"/>
        <v/>
      </c>
      <c r="B63" s="5"/>
      <c r="C63" s="5"/>
      <c r="D63" s="5" t="str">
        <f t="shared" si="2"/>
        <v/>
      </c>
      <c r="E63" s="1">
        <f t="shared" si="1"/>
        <v>62</v>
      </c>
    </row>
    <row r="64" spans="1:5">
      <c r="A64" s="6" t="str">
        <f t="shared" si="0"/>
        <v/>
      </c>
      <c r="B64" s="5"/>
      <c r="C64" s="5"/>
      <c r="D64" s="5" t="str">
        <f t="shared" si="2"/>
        <v/>
      </c>
      <c r="E64" s="1">
        <f t="shared" si="1"/>
        <v>63</v>
      </c>
    </row>
    <row r="65" spans="1:5">
      <c r="A65" s="6" t="str">
        <f t="shared" si="0"/>
        <v/>
      </c>
      <c r="B65" s="5"/>
      <c r="C65" s="5"/>
      <c r="D65" s="5" t="str">
        <f t="shared" si="2"/>
        <v/>
      </c>
      <c r="E65" s="1">
        <f t="shared" si="1"/>
        <v>64</v>
      </c>
    </row>
    <row r="66" spans="1:5">
      <c r="A66" s="6" t="str">
        <f t="shared" si="0"/>
        <v/>
      </c>
      <c r="B66" s="5"/>
      <c r="C66" s="5"/>
      <c r="D66" s="5" t="str">
        <f t="shared" si="2"/>
        <v/>
      </c>
      <c r="E66" s="1">
        <f t="shared" si="1"/>
        <v>65</v>
      </c>
    </row>
    <row r="67" spans="1:5">
      <c r="A67" s="6" t="str">
        <f t="shared" si="0"/>
        <v/>
      </c>
      <c r="B67" s="5"/>
      <c r="C67" s="5"/>
      <c r="D67" s="5" t="str">
        <f t="shared" si="2"/>
        <v/>
      </c>
      <c r="E67" s="1">
        <f t="shared" si="1"/>
        <v>66</v>
      </c>
    </row>
    <row r="68" spans="1:5">
      <c r="A68" s="6" t="str">
        <f t="shared" ref="A68:A131" si="3">IF(B68="","",D68)</f>
        <v/>
      </c>
      <c r="B68" s="5"/>
      <c r="C68" s="5"/>
      <c r="D68" s="5" t="str">
        <f t="shared" si="2"/>
        <v/>
      </c>
      <c r="E68" s="1">
        <f t="shared" ref="E68:E121" si="4">SUM(E67+1)</f>
        <v>67</v>
      </c>
    </row>
    <row r="69" spans="1:5">
      <c r="A69" s="6" t="str">
        <f t="shared" si="3"/>
        <v/>
      </c>
      <c r="B69" s="5"/>
      <c r="C69" s="5"/>
      <c r="D69" s="5" t="str">
        <f t="shared" ref="D69:D121" si="5">IF(C69=C68,A68,E69)</f>
        <v/>
      </c>
      <c r="E69" s="1">
        <f t="shared" si="4"/>
        <v>68</v>
      </c>
    </row>
    <row r="70" spans="1:5">
      <c r="A70" s="6" t="str">
        <f t="shared" si="3"/>
        <v/>
      </c>
      <c r="B70" s="5"/>
      <c r="C70" s="5"/>
      <c r="D70" s="5" t="str">
        <f t="shared" si="5"/>
        <v/>
      </c>
      <c r="E70" s="1">
        <f t="shared" si="4"/>
        <v>69</v>
      </c>
    </row>
    <row r="71" spans="1:5">
      <c r="A71" s="6" t="str">
        <f t="shared" si="3"/>
        <v/>
      </c>
      <c r="B71" s="5"/>
      <c r="C71" s="5"/>
      <c r="D71" s="5" t="str">
        <f t="shared" si="5"/>
        <v/>
      </c>
      <c r="E71" s="1">
        <f t="shared" si="4"/>
        <v>70</v>
      </c>
    </row>
    <row r="72" spans="1:5">
      <c r="A72" s="6" t="str">
        <f t="shared" si="3"/>
        <v/>
      </c>
      <c r="B72" s="5"/>
      <c r="C72" s="5"/>
      <c r="D72" s="5" t="str">
        <f t="shared" si="5"/>
        <v/>
      </c>
      <c r="E72" s="1">
        <f t="shared" si="4"/>
        <v>71</v>
      </c>
    </row>
    <row r="73" spans="1:5">
      <c r="A73" s="6" t="str">
        <f t="shared" si="3"/>
        <v/>
      </c>
      <c r="B73" s="5"/>
      <c r="C73" s="5"/>
      <c r="D73" s="5" t="str">
        <f t="shared" si="5"/>
        <v/>
      </c>
      <c r="E73" s="1">
        <f t="shared" si="4"/>
        <v>72</v>
      </c>
    </row>
    <row r="74" spans="1:5">
      <c r="A74" s="6" t="str">
        <f t="shared" si="3"/>
        <v/>
      </c>
      <c r="B74" s="5"/>
      <c r="C74" s="5"/>
      <c r="D74" s="5" t="str">
        <f t="shared" si="5"/>
        <v/>
      </c>
      <c r="E74" s="1">
        <f t="shared" si="4"/>
        <v>73</v>
      </c>
    </row>
    <row r="75" spans="1:5">
      <c r="A75" s="6" t="str">
        <f t="shared" si="3"/>
        <v/>
      </c>
      <c r="B75" s="5"/>
      <c r="C75" s="5"/>
      <c r="D75" s="5" t="str">
        <f t="shared" si="5"/>
        <v/>
      </c>
      <c r="E75" s="1">
        <f t="shared" si="4"/>
        <v>74</v>
      </c>
    </row>
    <row r="76" spans="1:5">
      <c r="A76" s="6" t="str">
        <f t="shared" si="3"/>
        <v/>
      </c>
      <c r="B76" s="5"/>
      <c r="C76" s="5"/>
      <c r="D76" s="5" t="str">
        <f t="shared" si="5"/>
        <v/>
      </c>
      <c r="E76" s="1">
        <f t="shared" si="4"/>
        <v>75</v>
      </c>
    </row>
    <row r="77" spans="1:5">
      <c r="A77" s="6" t="str">
        <f t="shared" si="3"/>
        <v/>
      </c>
      <c r="B77" s="5"/>
      <c r="C77" s="5"/>
      <c r="D77" s="5" t="str">
        <f t="shared" si="5"/>
        <v/>
      </c>
      <c r="E77" s="1">
        <f t="shared" si="4"/>
        <v>76</v>
      </c>
    </row>
    <row r="78" spans="1:5">
      <c r="A78" s="6" t="str">
        <f t="shared" si="3"/>
        <v/>
      </c>
      <c r="B78" s="5"/>
      <c r="C78" s="5"/>
      <c r="D78" s="5" t="str">
        <f t="shared" si="5"/>
        <v/>
      </c>
      <c r="E78" s="1">
        <f t="shared" si="4"/>
        <v>77</v>
      </c>
    </row>
    <row r="79" spans="1:5">
      <c r="A79" s="6" t="str">
        <f t="shared" si="3"/>
        <v/>
      </c>
      <c r="B79" s="5"/>
      <c r="C79" s="5"/>
      <c r="D79" s="5" t="str">
        <f t="shared" si="5"/>
        <v/>
      </c>
      <c r="E79" s="1">
        <f t="shared" si="4"/>
        <v>78</v>
      </c>
    </row>
    <row r="80" spans="1:5">
      <c r="A80" s="6" t="str">
        <f t="shared" si="3"/>
        <v/>
      </c>
      <c r="B80" s="5"/>
      <c r="C80" s="5"/>
      <c r="D80" s="5" t="str">
        <f t="shared" si="5"/>
        <v/>
      </c>
      <c r="E80" s="1">
        <f t="shared" si="4"/>
        <v>79</v>
      </c>
    </row>
    <row r="81" spans="1:5">
      <c r="A81" s="6" t="str">
        <f t="shared" si="3"/>
        <v/>
      </c>
      <c r="B81" s="5"/>
      <c r="C81" s="5"/>
      <c r="D81" s="5" t="str">
        <f t="shared" si="5"/>
        <v/>
      </c>
      <c r="E81" s="1">
        <f t="shared" si="4"/>
        <v>80</v>
      </c>
    </row>
    <row r="82" spans="1:5">
      <c r="A82" s="6" t="str">
        <f t="shared" si="3"/>
        <v/>
      </c>
      <c r="B82" s="5"/>
      <c r="C82" s="5"/>
      <c r="D82" s="5" t="str">
        <f t="shared" si="5"/>
        <v/>
      </c>
      <c r="E82" s="1">
        <f t="shared" si="4"/>
        <v>81</v>
      </c>
    </row>
    <row r="83" spans="1:5">
      <c r="A83" s="6" t="str">
        <f t="shared" si="3"/>
        <v/>
      </c>
      <c r="B83" s="5"/>
      <c r="C83" s="5"/>
      <c r="D83" s="5" t="str">
        <f t="shared" si="5"/>
        <v/>
      </c>
      <c r="E83" s="1">
        <f t="shared" si="4"/>
        <v>82</v>
      </c>
    </row>
    <row r="84" spans="1:5">
      <c r="A84" s="6" t="str">
        <f t="shared" si="3"/>
        <v/>
      </c>
      <c r="B84" s="5"/>
      <c r="C84" s="5"/>
      <c r="D84" s="5" t="str">
        <f t="shared" si="5"/>
        <v/>
      </c>
      <c r="E84" s="1">
        <f t="shared" si="4"/>
        <v>83</v>
      </c>
    </row>
    <row r="85" spans="1:5">
      <c r="A85" s="6" t="str">
        <f t="shared" si="3"/>
        <v/>
      </c>
      <c r="B85" s="5"/>
      <c r="C85" s="5"/>
      <c r="D85" s="5" t="str">
        <f t="shared" si="5"/>
        <v/>
      </c>
      <c r="E85" s="1">
        <f t="shared" si="4"/>
        <v>84</v>
      </c>
    </row>
    <row r="86" spans="1:5">
      <c r="A86" s="6" t="str">
        <f t="shared" si="3"/>
        <v/>
      </c>
      <c r="B86" s="5"/>
      <c r="C86" s="5"/>
      <c r="D86" s="5" t="str">
        <f t="shared" si="5"/>
        <v/>
      </c>
      <c r="E86" s="1">
        <f t="shared" si="4"/>
        <v>85</v>
      </c>
    </row>
    <row r="87" spans="1:5">
      <c r="A87" s="6" t="str">
        <f t="shared" si="3"/>
        <v/>
      </c>
      <c r="B87" s="5"/>
      <c r="C87" s="5"/>
      <c r="D87" s="5" t="str">
        <f t="shared" si="5"/>
        <v/>
      </c>
      <c r="E87" s="1">
        <f t="shared" si="4"/>
        <v>86</v>
      </c>
    </row>
    <row r="88" spans="1:5">
      <c r="A88" s="6" t="str">
        <f t="shared" si="3"/>
        <v/>
      </c>
      <c r="B88" s="5"/>
      <c r="C88" s="5"/>
      <c r="D88" s="5" t="str">
        <f t="shared" si="5"/>
        <v/>
      </c>
      <c r="E88" s="1">
        <f t="shared" si="4"/>
        <v>87</v>
      </c>
    </row>
    <row r="89" spans="1:5">
      <c r="A89" s="6" t="str">
        <f t="shared" si="3"/>
        <v/>
      </c>
      <c r="B89" s="5"/>
      <c r="C89" s="5"/>
      <c r="D89" s="5" t="str">
        <f t="shared" si="5"/>
        <v/>
      </c>
      <c r="E89" s="1">
        <f t="shared" si="4"/>
        <v>88</v>
      </c>
    </row>
    <row r="90" spans="1:5">
      <c r="A90" s="6" t="str">
        <f t="shared" si="3"/>
        <v/>
      </c>
      <c r="B90" s="5"/>
      <c r="C90" s="5"/>
      <c r="D90" s="5" t="str">
        <f t="shared" si="5"/>
        <v/>
      </c>
      <c r="E90" s="1">
        <f t="shared" si="4"/>
        <v>89</v>
      </c>
    </row>
    <row r="91" spans="1:5">
      <c r="A91" s="6" t="str">
        <f t="shared" si="3"/>
        <v/>
      </c>
      <c r="B91" s="5"/>
      <c r="C91" s="5"/>
      <c r="D91" s="5" t="str">
        <f t="shared" si="5"/>
        <v/>
      </c>
      <c r="E91" s="1">
        <f t="shared" si="4"/>
        <v>90</v>
      </c>
    </row>
    <row r="92" spans="1:5">
      <c r="A92" s="6" t="str">
        <f t="shared" si="3"/>
        <v/>
      </c>
      <c r="B92" s="5"/>
      <c r="C92" s="5"/>
      <c r="D92" s="5" t="str">
        <f t="shared" si="5"/>
        <v/>
      </c>
      <c r="E92" s="1">
        <f t="shared" si="4"/>
        <v>91</v>
      </c>
    </row>
    <row r="93" spans="1:5">
      <c r="A93" s="6" t="str">
        <f t="shared" si="3"/>
        <v/>
      </c>
      <c r="B93" s="5"/>
      <c r="C93" s="5"/>
      <c r="D93" s="5" t="str">
        <f t="shared" si="5"/>
        <v/>
      </c>
      <c r="E93" s="1">
        <f t="shared" si="4"/>
        <v>92</v>
      </c>
    </row>
    <row r="94" spans="1:5">
      <c r="A94" s="6" t="str">
        <f t="shared" si="3"/>
        <v/>
      </c>
      <c r="B94" s="5"/>
      <c r="C94" s="5"/>
      <c r="D94" s="5" t="str">
        <f t="shared" si="5"/>
        <v/>
      </c>
      <c r="E94" s="1">
        <f t="shared" si="4"/>
        <v>93</v>
      </c>
    </row>
    <row r="95" spans="1:5">
      <c r="A95" s="6" t="str">
        <f t="shared" si="3"/>
        <v/>
      </c>
      <c r="B95" s="5"/>
      <c r="C95" s="5"/>
      <c r="D95" s="5" t="str">
        <f t="shared" si="5"/>
        <v/>
      </c>
      <c r="E95" s="1">
        <f t="shared" si="4"/>
        <v>94</v>
      </c>
    </row>
    <row r="96" spans="1:5">
      <c r="A96" s="6" t="str">
        <f t="shared" si="3"/>
        <v/>
      </c>
      <c r="B96" s="5"/>
      <c r="C96" s="5"/>
      <c r="D96" s="5" t="str">
        <f t="shared" si="5"/>
        <v/>
      </c>
      <c r="E96" s="1">
        <f t="shared" si="4"/>
        <v>95</v>
      </c>
    </row>
    <row r="97" spans="1:5">
      <c r="A97" s="6" t="str">
        <f t="shared" si="3"/>
        <v/>
      </c>
      <c r="B97" s="5"/>
      <c r="C97" s="5"/>
      <c r="D97" s="5" t="str">
        <f t="shared" si="5"/>
        <v/>
      </c>
      <c r="E97" s="1">
        <f t="shared" si="4"/>
        <v>96</v>
      </c>
    </row>
    <row r="98" spans="1:5">
      <c r="A98" s="6" t="str">
        <f t="shared" si="3"/>
        <v/>
      </c>
      <c r="B98" s="5"/>
      <c r="C98" s="5"/>
      <c r="D98" s="5" t="str">
        <f t="shared" si="5"/>
        <v/>
      </c>
      <c r="E98" s="1">
        <f t="shared" si="4"/>
        <v>97</v>
      </c>
    </row>
    <row r="99" spans="1:5">
      <c r="A99" s="6" t="str">
        <f t="shared" si="3"/>
        <v/>
      </c>
      <c r="B99" s="5"/>
      <c r="C99" s="5"/>
      <c r="D99" s="5" t="str">
        <f t="shared" si="5"/>
        <v/>
      </c>
      <c r="E99" s="1">
        <f t="shared" si="4"/>
        <v>98</v>
      </c>
    </row>
    <row r="100" spans="1:5">
      <c r="A100" s="6" t="str">
        <f t="shared" si="3"/>
        <v/>
      </c>
      <c r="B100" s="5"/>
      <c r="C100" s="5"/>
      <c r="D100" s="5" t="str">
        <f t="shared" si="5"/>
        <v/>
      </c>
      <c r="E100" s="1">
        <f t="shared" si="4"/>
        <v>99</v>
      </c>
    </row>
    <row r="101" spans="1:5">
      <c r="A101" s="6" t="str">
        <f t="shared" si="3"/>
        <v/>
      </c>
      <c r="B101" s="5"/>
      <c r="C101" s="5"/>
      <c r="D101" s="5" t="str">
        <f t="shared" si="5"/>
        <v/>
      </c>
      <c r="E101" s="1">
        <f t="shared" si="4"/>
        <v>100</v>
      </c>
    </row>
    <row r="102" spans="1:5">
      <c r="A102" s="6" t="str">
        <f t="shared" si="3"/>
        <v/>
      </c>
      <c r="B102" s="5"/>
      <c r="C102" s="5"/>
      <c r="D102" s="5" t="str">
        <f t="shared" si="5"/>
        <v/>
      </c>
      <c r="E102" s="1">
        <f t="shared" si="4"/>
        <v>101</v>
      </c>
    </row>
    <row r="103" spans="1:5">
      <c r="A103" s="6" t="str">
        <f t="shared" si="3"/>
        <v/>
      </c>
      <c r="B103" s="5"/>
      <c r="C103" s="5"/>
      <c r="D103" s="5" t="str">
        <f t="shared" si="5"/>
        <v/>
      </c>
      <c r="E103" s="1">
        <f t="shared" si="4"/>
        <v>102</v>
      </c>
    </row>
    <row r="104" spans="1:5">
      <c r="A104" s="6" t="str">
        <f t="shared" si="3"/>
        <v/>
      </c>
      <c r="B104" s="5"/>
      <c r="C104" s="5"/>
      <c r="D104" s="5" t="str">
        <f t="shared" si="5"/>
        <v/>
      </c>
      <c r="E104" s="1">
        <f t="shared" si="4"/>
        <v>103</v>
      </c>
    </row>
    <row r="105" spans="1:5">
      <c r="A105" s="6" t="str">
        <f t="shared" si="3"/>
        <v/>
      </c>
      <c r="B105" s="5"/>
      <c r="C105" s="5"/>
      <c r="D105" s="5" t="str">
        <f t="shared" si="5"/>
        <v/>
      </c>
      <c r="E105" s="1">
        <f t="shared" si="4"/>
        <v>104</v>
      </c>
    </row>
    <row r="106" spans="1:5">
      <c r="A106" s="6" t="str">
        <f t="shared" si="3"/>
        <v/>
      </c>
      <c r="B106" s="5"/>
      <c r="C106" s="5"/>
      <c r="D106" s="5" t="str">
        <f t="shared" si="5"/>
        <v/>
      </c>
      <c r="E106" s="1">
        <f t="shared" si="4"/>
        <v>105</v>
      </c>
    </row>
    <row r="107" spans="1:5">
      <c r="A107" s="6" t="str">
        <f t="shared" si="3"/>
        <v/>
      </c>
      <c r="B107" s="5"/>
      <c r="C107" s="5"/>
      <c r="D107" s="5" t="str">
        <f t="shared" si="5"/>
        <v/>
      </c>
      <c r="E107" s="1">
        <f t="shared" si="4"/>
        <v>106</v>
      </c>
    </row>
    <row r="108" spans="1:5">
      <c r="A108" s="6" t="str">
        <f t="shared" si="3"/>
        <v/>
      </c>
      <c r="B108" s="5"/>
      <c r="C108" s="5"/>
      <c r="D108" s="5" t="str">
        <f t="shared" si="5"/>
        <v/>
      </c>
      <c r="E108" s="1">
        <f t="shared" si="4"/>
        <v>107</v>
      </c>
    </row>
    <row r="109" spans="1:5">
      <c r="A109" s="6" t="str">
        <f t="shared" si="3"/>
        <v/>
      </c>
      <c r="B109" s="5"/>
      <c r="C109" s="5"/>
      <c r="D109" s="5" t="str">
        <f t="shared" si="5"/>
        <v/>
      </c>
      <c r="E109" s="1">
        <f t="shared" si="4"/>
        <v>108</v>
      </c>
    </row>
    <row r="110" spans="1:5">
      <c r="A110" s="6" t="str">
        <f t="shared" si="3"/>
        <v/>
      </c>
      <c r="B110" s="5"/>
      <c r="C110" s="5"/>
      <c r="D110" s="5" t="str">
        <f t="shared" si="5"/>
        <v/>
      </c>
      <c r="E110" s="1">
        <f t="shared" si="4"/>
        <v>109</v>
      </c>
    </row>
    <row r="111" spans="1:5">
      <c r="A111" s="6" t="str">
        <f t="shared" si="3"/>
        <v/>
      </c>
      <c r="B111" s="5"/>
      <c r="C111" s="5"/>
      <c r="D111" s="5" t="str">
        <f t="shared" si="5"/>
        <v/>
      </c>
      <c r="E111" s="1">
        <f t="shared" si="4"/>
        <v>110</v>
      </c>
    </row>
    <row r="112" spans="1:5">
      <c r="A112" s="6" t="str">
        <f t="shared" si="3"/>
        <v/>
      </c>
      <c r="B112" s="5"/>
      <c r="C112" s="5"/>
      <c r="D112" s="5" t="str">
        <f t="shared" si="5"/>
        <v/>
      </c>
      <c r="E112" s="1">
        <f t="shared" si="4"/>
        <v>111</v>
      </c>
    </row>
    <row r="113" spans="1:5">
      <c r="A113" s="6" t="str">
        <f t="shared" si="3"/>
        <v/>
      </c>
      <c r="B113" s="5"/>
      <c r="C113" s="5"/>
      <c r="D113" s="5" t="str">
        <f t="shared" si="5"/>
        <v/>
      </c>
      <c r="E113" s="1">
        <f t="shared" si="4"/>
        <v>112</v>
      </c>
    </row>
    <row r="114" spans="1:5">
      <c r="A114" s="6" t="str">
        <f t="shared" si="3"/>
        <v/>
      </c>
      <c r="B114" s="5"/>
      <c r="C114" s="5"/>
      <c r="D114" s="5" t="str">
        <f t="shared" si="5"/>
        <v/>
      </c>
      <c r="E114" s="1">
        <f t="shared" si="4"/>
        <v>113</v>
      </c>
    </row>
    <row r="115" spans="1:5">
      <c r="A115" s="6" t="str">
        <f t="shared" si="3"/>
        <v/>
      </c>
      <c r="B115" s="5"/>
      <c r="C115" s="5"/>
      <c r="D115" s="5" t="str">
        <f t="shared" si="5"/>
        <v/>
      </c>
      <c r="E115" s="1">
        <f t="shared" si="4"/>
        <v>114</v>
      </c>
    </row>
    <row r="116" spans="1:5">
      <c r="A116" s="6" t="str">
        <f t="shared" si="3"/>
        <v/>
      </c>
      <c r="B116" s="5"/>
      <c r="C116" s="5"/>
      <c r="D116" s="5" t="str">
        <f t="shared" si="5"/>
        <v/>
      </c>
      <c r="E116" s="1">
        <f t="shared" si="4"/>
        <v>115</v>
      </c>
    </row>
    <row r="117" spans="1:5">
      <c r="A117" s="6" t="str">
        <f t="shared" si="3"/>
        <v/>
      </c>
      <c r="B117" s="5"/>
      <c r="C117" s="5"/>
      <c r="D117" s="5" t="str">
        <f t="shared" si="5"/>
        <v/>
      </c>
      <c r="E117" s="1">
        <f t="shared" si="4"/>
        <v>116</v>
      </c>
    </row>
    <row r="118" spans="1:5">
      <c r="A118" s="6" t="str">
        <f t="shared" si="3"/>
        <v/>
      </c>
      <c r="B118" s="5"/>
      <c r="C118" s="5"/>
      <c r="D118" s="5" t="str">
        <f t="shared" si="5"/>
        <v/>
      </c>
      <c r="E118" s="1">
        <f t="shared" si="4"/>
        <v>117</v>
      </c>
    </row>
    <row r="119" spans="1:5">
      <c r="A119" s="6" t="str">
        <f t="shared" si="3"/>
        <v/>
      </c>
      <c r="B119" s="5"/>
      <c r="C119" s="5"/>
      <c r="D119" s="5" t="str">
        <f t="shared" si="5"/>
        <v/>
      </c>
      <c r="E119" s="1">
        <f t="shared" si="4"/>
        <v>118</v>
      </c>
    </row>
    <row r="120" spans="1:5">
      <c r="A120" s="6" t="str">
        <f t="shared" si="3"/>
        <v/>
      </c>
      <c r="B120" s="5"/>
      <c r="C120" s="5"/>
      <c r="D120" s="5" t="str">
        <f t="shared" si="5"/>
        <v/>
      </c>
      <c r="E120" s="1">
        <f t="shared" si="4"/>
        <v>119</v>
      </c>
    </row>
    <row r="121" spans="1:5">
      <c r="A121" s="6" t="str">
        <f t="shared" si="3"/>
        <v/>
      </c>
      <c r="B121" s="5"/>
      <c r="C121" s="5"/>
      <c r="D121" s="5" t="str">
        <f t="shared" si="5"/>
        <v/>
      </c>
      <c r="E121" s="1">
        <f t="shared" si="4"/>
        <v>120</v>
      </c>
    </row>
    <row r="122" spans="1:5">
      <c r="A122" s="6" t="str">
        <f t="shared" si="3"/>
        <v/>
      </c>
      <c r="B122" s="5"/>
      <c r="C122" s="5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>
      <c r="A123" s="6" t="str">
        <f t="shared" si="3"/>
        <v/>
      </c>
      <c r="B123" s="5"/>
      <c r="C123" s="5"/>
      <c r="D123" s="5" t="str">
        <f t="shared" si="6"/>
        <v/>
      </c>
      <c r="E123" s="1">
        <f t="shared" si="7"/>
        <v>122</v>
      </c>
    </row>
    <row r="124" spans="1:5">
      <c r="A124" s="6" t="str">
        <f t="shared" si="3"/>
        <v/>
      </c>
      <c r="B124" s="5"/>
      <c r="C124" s="5"/>
      <c r="D124" s="5" t="str">
        <f t="shared" si="6"/>
        <v/>
      </c>
      <c r="E124" s="1">
        <f t="shared" si="7"/>
        <v>123</v>
      </c>
    </row>
    <row r="125" spans="1:5">
      <c r="A125" s="6" t="str">
        <f t="shared" si="3"/>
        <v/>
      </c>
      <c r="B125" s="5"/>
      <c r="C125" s="5"/>
      <c r="D125" s="5" t="str">
        <f t="shared" si="6"/>
        <v/>
      </c>
      <c r="E125" s="1">
        <f t="shared" si="7"/>
        <v>124</v>
      </c>
    </row>
    <row r="126" spans="1:5">
      <c r="A126" s="6" t="str">
        <f t="shared" si="3"/>
        <v/>
      </c>
      <c r="B126" s="5"/>
      <c r="C126" s="5"/>
      <c r="D126" s="5" t="str">
        <f t="shared" si="6"/>
        <v/>
      </c>
      <c r="E126" s="1">
        <f t="shared" si="7"/>
        <v>125</v>
      </c>
    </row>
    <row r="127" spans="1:5">
      <c r="A127" s="6" t="str">
        <f t="shared" si="3"/>
        <v/>
      </c>
      <c r="B127" s="5"/>
      <c r="C127" s="5"/>
      <c r="D127" s="5" t="str">
        <f t="shared" si="6"/>
        <v/>
      </c>
      <c r="E127" s="1">
        <f t="shared" si="7"/>
        <v>126</v>
      </c>
    </row>
    <row r="128" spans="1:5">
      <c r="A128" s="6" t="str">
        <f t="shared" si="3"/>
        <v/>
      </c>
      <c r="B128" s="5"/>
      <c r="C128" s="5"/>
      <c r="D128" s="5" t="str">
        <f t="shared" si="6"/>
        <v/>
      </c>
      <c r="E128" s="1">
        <f t="shared" si="7"/>
        <v>127</v>
      </c>
    </row>
    <row r="129" spans="1:5">
      <c r="A129" s="6" t="str">
        <f t="shared" si="3"/>
        <v/>
      </c>
      <c r="B129" s="5"/>
      <c r="C129" s="5"/>
      <c r="D129" s="5" t="str">
        <f t="shared" si="6"/>
        <v/>
      </c>
      <c r="E129" s="1">
        <f t="shared" si="7"/>
        <v>128</v>
      </c>
    </row>
    <row r="130" spans="1:5">
      <c r="A130" s="6" t="str">
        <f t="shared" si="3"/>
        <v/>
      </c>
      <c r="B130" s="5"/>
      <c r="C130" s="5"/>
      <c r="D130" s="5" t="str">
        <f t="shared" si="6"/>
        <v/>
      </c>
      <c r="E130" s="1">
        <f t="shared" si="7"/>
        <v>129</v>
      </c>
    </row>
    <row r="131" spans="1:5">
      <c r="A131" s="6" t="str">
        <f t="shared" si="3"/>
        <v/>
      </c>
      <c r="B131" s="5"/>
      <c r="C131" s="5"/>
      <c r="D131" s="5" t="str">
        <f t="shared" si="6"/>
        <v/>
      </c>
      <c r="E131" s="1">
        <f t="shared" si="7"/>
        <v>130</v>
      </c>
    </row>
    <row r="132" spans="1:5">
      <c r="A132" s="6" t="str">
        <f>IF(B132="","",D132)</f>
        <v/>
      </c>
      <c r="B132" s="5"/>
      <c r="C132" s="5"/>
      <c r="D132" s="5" t="str">
        <f t="shared" si="6"/>
        <v/>
      </c>
      <c r="E132" s="1">
        <f t="shared" si="7"/>
        <v>131</v>
      </c>
    </row>
    <row r="133" spans="1:5">
      <c r="A133" s="6" t="str">
        <f>IF(B133="","",D133)</f>
        <v/>
      </c>
      <c r="B133" s="5"/>
      <c r="C133" s="5"/>
      <c r="D133" s="5" t="str">
        <f t="shared" si="6"/>
        <v/>
      </c>
      <c r="E133" s="1">
        <f t="shared" si="7"/>
        <v>132</v>
      </c>
    </row>
    <row r="134" spans="1:5">
      <c r="A134" s="6" t="str">
        <f t="shared" ref="A134:A145" si="8">IF(B134="","",D134)</f>
        <v/>
      </c>
      <c r="B134" s="5"/>
      <c r="C134" s="5"/>
      <c r="D134" s="5" t="str">
        <f t="shared" si="6"/>
        <v/>
      </c>
      <c r="E134" s="1">
        <f t="shared" si="7"/>
        <v>133</v>
      </c>
    </row>
    <row r="135" spans="1:5">
      <c r="A135" s="6" t="str">
        <f t="shared" si="8"/>
        <v/>
      </c>
      <c r="B135" s="5"/>
      <c r="C135" s="5"/>
      <c r="D135" s="5" t="str">
        <f t="shared" si="6"/>
        <v/>
      </c>
      <c r="E135" s="1">
        <f t="shared" si="7"/>
        <v>134</v>
      </c>
    </row>
    <row r="136" spans="1:5">
      <c r="A136" s="6" t="str">
        <f t="shared" si="8"/>
        <v/>
      </c>
      <c r="B136" s="5"/>
      <c r="C136" s="5"/>
      <c r="D136" s="5" t="str">
        <f t="shared" si="6"/>
        <v/>
      </c>
      <c r="E136" s="1">
        <f t="shared" si="7"/>
        <v>135</v>
      </c>
    </row>
    <row r="137" spans="1:5">
      <c r="A137" s="6" t="str">
        <f t="shared" si="8"/>
        <v/>
      </c>
      <c r="B137" s="5"/>
      <c r="C137" s="5"/>
      <c r="D137" s="5" t="str">
        <f t="shared" si="6"/>
        <v/>
      </c>
      <c r="E137" s="1">
        <f t="shared" si="7"/>
        <v>136</v>
      </c>
    </row>
    <row r="138" spans="1:5">
      <c r="A138" s="6" t="str">
        <f t="shared" si="8"/>
        <v/>
      </c>
      <c r="B138" s="5"/>
      <c r="C138" s="5"/>
      <c r="D138" s="5" t="str">
        <f t="shared" si="6"/>
        <v/>
      </c>
      <c r="E138" s="1">
        <f t="shared" si="7"/>
        <v>137</v>
      </c>
    </row>
    <row r="139" spans="1:5">
      <c r="A139" s="6" t="str">
        <f t="shared" si="8"/>
        <v/>
      </c>
      <c r="B139" s="5"/>
      <c r="C139" s="5"/>
      <c r="D139" s="5" t="str">
        <f t="shared" si="6"/>
        <v/>
      </c>
      <c r="E139" s="1">
        <f t="shared" si="7"/>
        <v>138</v>
      </c>
    </row>
    <row r="140" spans="1:5">
      <c r="A140" s="6" t="str">
        <f t="shared" si="8"/>
        <v/>
      </c>
      <c r="B140" s="5"/>
      <c r="C140" s="5"/>
      <c r="D140" s="5" t="str">
        <f t="shared" si="6"/>
        <v/>
      </c>
      <c r="E140" s="1">
        <f t="shared" si="7"/>
        <v>139</v>
      </c>
    </row>
    <row r="141" spans="1:5">
      <c r="A141" s="6" t="str">
        <f t="shared" si="8"/>
        <v/>
      </c>
      <c r="B141" s="5"/>
      <c r="C141" s="5"/>
      <c r="D141" s="5" t="str">
        <f t="shared" si="6"/>
        <v/>
      </c>
      <c r="E141" s="1">
        <f t="shared" si="7"/>
        <v>140</v>
      </c>
    </row>
    <row r="142" spans="1:5">
      <c r="A142" s="6" t="str">
        <f t="shared" si="8"/>
        <v/>
      </c>
      <c r="B142" s="5"/>
      <c r="C142" s="5"/>
      <c r="D142" s="5" t="str">
        <f t="shared" si="6"/>
        <v/>
      </c>
      <c r="E142" s="1">
        <f t="shared" si="7"/>
        <v>141</v>
      </c>
    </row>
    <row r="143" spans="1:5">
      <c r="A143" s="6" t="str">
        <f t="shared" si="8"/>
        <v/>
      </c>
      <c r="B143" s="5"/>
      <c r="C143" s="5"/>
      <c r="D143" s="5" t="str">
        <f t="shared" si="6"/>
        <v/>
      </c>
      <c r="E143" s="1">
        <f t="shared" si="7"/>
        <v>142</v>
      </c>
    </row>
    <row r="144" spans="1:5">
      <c r="A144" s="6" t="str">
        <f t="shared" si="8"/>
        <v/>
      </c>
      <c r="B144" s="5"/>
      <c r="C144" s="5"/>
      <c r="D144" s="5" t="str">
        <f t="shared" si="6"/>
        <v/>
      </c>
      <c r="E144" s="1">
        <f t="shared" si="7"/>
        <v>143</v>
      </c>
    </row>
    <row r="145" spans="1:5">
      <c r="A145" s="6" t="str">
        <f t="shared" si="8"/>
        <v/>
      </c>
      <c r="B145" s="5"/>
      <c r="C145" s="5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xmlns:xlrd2="http://schemas.microsoft.com/office/spreadsheetml/2017/richdata2" ref="B2:C4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EP42"/>
  <sheetViews>
    <sheetView showGridLines="0" workbookViewId="0">
      <pane xSplit="1" topLeftCell="B1" activePane="topRight" state="frozen"/>
      <selection pane="topRight" activeCell="E7" sqref="E7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 t="s">
        <v>4</v>
      </c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 t="s">
        <v>45</v>
      </c>
      <c r="B3" s="23">
        <v>1002</v>
      </c>
      <c r="C3" s="25">
        <v>2</v>
      </c>
      <c r="D3" s="25">
        <v>2</v>
      </c>
      <c r="E3" s="25">
        <v>57</v>
      </c>
      <c r="F3" s="25">
        <v>2</v>
      </c>
      <c r="G3" s="24"/>
      <c r="H3" s="23">
        <v>1471</v>
      </c>
      <c r="I3" s="25">
        <v>3</v>
      </c>
      <c r="J3" s="25">
        <v>2</v>
      </c>
      <c r="K3" s="25">
        <v>79</v>
      </c>
      <c r="L3" s="25">
        <v>2</v>
      </c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3"/>
      <c r="BY3" s="24"/>
      <c r="BZ3" s="25"/>
      <c r="CA3" s="24"/>
      <c r="CB3" s="25"/>
      <c r="CC3" s="24"/>
      <c r="CD3" s="23"/>
      <c r="CE3" s="25"/>
      <c r="CF3" s="25"/>
      <c r="CG3" s="24"/>
      <c r="CH3" s="25"/>
      <c r="CI3" s="24"/>
      <c r="CJ3" s="25"/>
      <c r="CK3" s="24"/>
      <c r="CL3" s="23"/>
      <c r="CM3" s="24"/>
      <c r="CN3" s="25"/>
      <c r="CO3" s="24"/>
      <c r="CP3" s="23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2473</v>
      </c>
      <c r="EI3" s="18">
        <f t="shared" ref="EI3:EI14" si="4">SUM(E3+K3+Q3+W3+AC3+AI3+AO3+AU3+BA3+BG3+BM3+BS3+BY3+CE3+CK3+CQ3+CW3+DC3+DI3+DO3+DU3+EA3)</f>
        <v>136</v>
      </c>
      <c r="EJ3" s="19">
        <f t="shared" ref="EJ3:EJ14" si="5">IF(EH3=0,0,(SUM(EH3/EI3)*3))</f>
        <v>54.55147058823529</v>
      </c>
      <c r="EK3" s="20">
        <f>IF(EF3=0,0,(SUM(EH3/EF3)))</f>
        <v>494.6</v>
      </c>
      <c r="EL3" s="20">
        <f>IF(ED3=0,0,SUM(EI3/ED3))</f>
        <v>68</v>
      </c>
      <c r="EM3" s="20">
        <f>IF(EF3=0,0,SUM(EI3/EF3))</f>
        <v>27.2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>
      <c r="A4" s="26" t="s">
        <v>54</v>
      </c>
      <c r="B4" s="27">
        <v>1002</v>
      </c>
      <c r="C4" s="28">
        <v>2</v>
      </c>
      <c r="D4" s="28">
        <v>2</v>
      </c>
      <c r="E4" s="28">
        <v>48</v>
      </c>
      <c r="F4" s="28">
        <v>6</v>
      </c>
      <c r="G4" s="29"/>
      <c r="H4" s="27">
        <v>1463</v>
      </c>
      <c r="I4" s="28">
        <v>3</v>
      </c>
      <c r="J4" s="28">
        <v>2</v>
      </c>
      <c r="K4" s="28">
        <v>103</v>
      </c>
      <c r="L4" s="28">
        <v>2</v>
      </c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8"/>
      <c r="CE4" s="29"/>
      <c r="CF4" s="27"/>
      <c r="CG4" s="29"/>
      <c r="CH4" s="28"/>
      <c r="CI4" s="29"/>
      <c r="CJ4" s="28"/>
      <c r="CK4" s="29"/>
      <c r="CL4" s="27"/>
      <c r="CM4" s="29"/>
      <c r="CN4" s="28"/>
      <c r="CO4" s="29"/>
      <c r="CP4" s="27"/>
      <c r="CQ4" s="28"/>
      <c r="CR4" s="28"/>
      <c r="CS4" s="29"/>
      <c r="CT4" s="27"/>
      <c r="CU4" s="28"/>
      <c r="CV4" s="28"/>
      <c r="CW4" s="28"/>
      <c r="CX4" s="28"/>
      <c r="CY4" s="29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5</v>
      </c>
      <c r="EG4" s="18">
        <f t="shared" si="2"/>
        <v>4</v>
      </c>
      <c r="EH4" s="18">
        <f t="shared" si="3"/>
        <v>2465</v>
      </c>
      <c r="EI4" s="18">
        <f t="shared" si="4"/>
        <v>151</v>
      </c>
      <c r="EJ4" s="19">
        <f t="shared" si="5"/>
        <v>48.973509933774835</v>
      </c>
      <c r="EK4" s="20">
        <f t="shared" ref="EK4:EK14" si="9">IF(EF4=0,0,(SUM(EH4/EF4)))</f>
        <v>493</v>
      </c>
      <c r="EL4" s="20">
        <f t="shared" ref="EL4:EL14" si="10">IF(ED4=0,0,SUM(EI4/ED4))</f>
        <v>75.5</v>
      </c>
      <c r="EM4" s="20">
        <f t="shared" ref="EM4:EM14" si="11">IF(EF4=0,0,SUM(EI4/EF4))</f>
        <v>30.2</v>
      </c>
      <c r="EN4" s="20">
        <f t="shared" si="6"/>
        <v>8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>
      <c r="A5" s="26" t="s">
        <v>33</v>
      </c>
      <c r="B5" s="27">
        <v>1002</v>
      </c>
      <c r="C5" s="28">
        <v>2</v>
      </c>
      <c r="D5" s="28">
        <v>2</v>
      </c>
      <c r="E5" s="28">
        <v>48</v>
      </c>
      <c r="F5" s="28">
        <v>4</v>
      </c>
      <c r="G5" s="29"/>
      <c r="H5" s="27">
        <v>1002</v>
      </c>
      <c r="I5" s="28">
        <v>2</v>
      </c>
      <c r="J5" s="28">
        <v>2</v>
      </c>
      <c r="K5" s="28">
        <v>47</v>
      </c>
      <c r="L5" s="28">
        <v>6</v>
      </c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8"/>
      <c r="CE5" s="29"/>
      <c r="CF5" s="27"/>
      <c r="CG5" s="29"/>
      <c r="CH5" s="28"/>
      <c r="CI5" s="29"/>
      <c r="CJ5" s="28"/>
      <c r="CK5" s="29"/>
      <c r="CL5" s="27"/>
      <c r="CM5" s="29"/>
      <c r="CN5" s="28"/>
      <c r="CO5" s="29"/>
      <c r="CP5" s="27"/>
      <c r="CQ5" s="28"/>
      <c r="CR5" s="28"/>
      <c r="CS5" s="29"/>
      <c r="CT5" s="27"/>
      <c r="CU5" s="28"/>
      <c r="CV5" s="28"/>
      <c r="CW5" s="28"/>
      <c r="CX5" s="28"/>
      <c r="CY5" s="29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2</v>
      </c>
      <c r="EF5" s="18">
        <f t="shared" si="1"/>
        <v>4</v>
      </c>
      <c r="EG5" s="18">
        <f t="shared" si="2"/>
        <v>4</v>
      </c>
      <c r="EH5" s="18">
        <f t="shared" si="3"/>
        <v>2004</v>
      </c>
      <c r="EI5" s="18">
        <f t="shared" si="4"/>
        <v>95</v>
      </c>
      <c r="EJ5" s="19">
        <f t="shared" si="5"/>
        <v>63.284210526315789</v>
      </c>
      <c r="EK5" s="20">
        <f t="shared" si="9"/>
        <v>501</v>
      </c>
      <c r="EL5" s="20">
        <f t="shared" si="10"/>
        <v>47.5</v>
      </c>
      <c r="EM5" s="20">
        <f t="shared" si="11"/>
        <v>23.75</v>
      </c>
      <c r="EN5" s="20">
        <f t="shared" si="6"/>
        <v>10</v>
      </c>
      <c r="EO5" s="20">
        <f t="shared" si="7"/>
        <v>5</v>
      </c>
      <c r="EP5" s="18">
        <f t="shared" si="12"/>
        <v>0</v>
      </c>
    </row>
    <row r="6" spans="1:146">
      <c r="A6" s="26" t="s">
        <v>69</v>
      </c>
      <c r="B6" s="27">
        <v>1493</v>
      </c>
      <c r="C6" s="28">
        <v>3</v>
      </c>
      <c r="D6" s="28">
        <v>2</v>
      </c>
      <c r="E6" s="28">
        <v>123</v>
      </c>
      <c r="F6" s="28">
        <v>3</v>
      </c>
      <c r="G6" s="29"/>
      <c r="H6" s="27">
        <v>1128</v>
      </c>
      <c r="I6" s="28">
        <v>3</v>
      </c>
      <c r="J6" s="28">
        <v>1</v>
      </c>
      <c r="K6" s="28">
        <v>74</v>
      </c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8"/>
      <c r="CE6" s="29"/>
      <c r="CF6" s="27"/>
      <c r="CG6" s="29"/>
      <c r="CH6" s="28"/>
      <c r="CI6" s="29"/>
      <c r="CJ6" s="28"/>
      <c r="CK6" s="29"/>
      <c r="CL6" s="27"/>
      <c r="CM6" s="29"/>
      <c r="CN6" s="28"/>
      <c r="CO6" s="29"/>
      <c r="CP6" s="27"/>
      <c r="CQ6" s="28"/>
      <c r="CR6" s="28"/>
      <c r="CS6" s="29"/>
      <c r="CT6" s="27"/>
      <c r="CU6" s="28"/>
      <c r="CV6" s="28"/>
      <c r="CW6" s="28"/>
      <c r="CX6" s="28"/>
      <c r="CY6" s="29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2</v>
      </c>
      <c r="EE6" s="18">
        <f t="shared" si="0"/>
        <v>1</v>
      </c>
      <c r="EF6" s="18">
        <f t="shared" si="1"/>
        <v>6</v>
      </c>
      <c r="EG6" s="18">
        <f t="shared" si="2"/>
        <v>3</v>
      </c>
      <c r="EH6" s="18">
        <f t="shared" si="3"/>
        <v>2621</v>
      </c>
      <c r="EI6" s="18">
        <f t="shared" si="4"/>
        <v>197</v>
      </c>
      <c r="EJ6" s="19">
        <f t="shared" si="5"/>
        <v>39.913705583756347</v>
      </c>
      <c r="EK6" s="20">
        <f t="shared" si="9"/>
        <v>436.83333333333331</v>
      </c>
      <c r="EL6" s="20">
        <f t="shared" si="10"/>
        <v>98.5</v>
      </c>
      <c r="EM6" s="20">
        <f t="shared" si="11"/>
        <v>32.833333333333336</v>
      </c>
      <c r="EN6" s="20">
        <f t="shared" si="6"/>
        <v>3</v>
      </c>
      <c r="EO6" s="20">
        <f t="shared" si="7"/>
        <v>1.5</v>
      </c>
      <c r="EP6" s="18">
        <f t="shared" si="12"/>
        <v>0</v>
      </c>
    </row>
    <row r="7" spans="1:146">
      <c r="A7" s="26" t="s">
        <v>39</v>
      </c>
      <c r="B7" s="27">
        <v>1272</v>
      </c>
      <c r="C7" s="28">
        <v>3</v>
      </c>
      <c r="D7" s="28">
        <v>1</v>
      </c>
      <c r="E7" s="28">
        <v>69</v>
      </c>
      <c r="F7" s="28">
        <v>3</v>
      </c>
      <c r="G7" s="29"/>
      <c r="H7" s="27">
        <v>1295</v>
      </c>
      <c r="I7" s="28">
        <v>3</v>
      </c>
      <c r="J7" s="28">
        <v>1</v>
      </c>
      <c r="K7" s="28">
        <v>66</v>
      </c>
      <c r="L7" s="28">
        <v>3</v>
      </c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8"/>
      <c r="CA7" s="29"/>
      <c r="CB7" s="28"/>
      <c r="CC7" s="29"/>
      <c r="CD7" s="28"/>
      <c r="CE7" s="29"/>
      <c r="CF7" s="27"/>
      <c r="CG7" s="29"/>
      <c r="CH7" s="28"/>
      <c r="CI7" s="29"/>
      <c r="CJ7" s="28"/>
      <c r="CK7" s="29"/>
      <c r="CL7" s="27"/>
      <c r="CM7" s="29"/>
      <c r="CN7" s="28"/>
      <c r="CO7" s="29"/>
      <c r="CP7" s="27"/>
      <c r="CQ7" s="28"/>
      <c r="CR7" s="28"/>
      <c r="CS7" s="29"/>
      <c r="CT7" s="27"/>
      <c r="CU7" s="28"/>
      <c r="CV7" s="28"/>
      <c r="CW7" s="28"/>
      <c r="CX7" s="28"/>
      <c r="CY7" s="29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0</v>
      </c>
      <c r="EF7" s="18">
        <f t="shared" si="1"/>
        <v>6</v>
      </c>
      <c r="EG7" s="18">
        <f t="shared" si="2"/>
        <v>2</v>
      </c>
      <c r="EH7" s="18">
        <f t="shared" si="3"/>
        <v>2567</v>
      </c>
      <c r="EI7" s="18">
        <f t="shared" si="4"/>
        <v>135</v>
      </c>
      <c r="EJ7" s="19">
        <f t="shared" si="5"/>
        <v>57.044444444444451</v>
      </c>
      <c r="EK7" s="20">
        <f t="shared" si="9"/>
        <v>427.83333333333331</v>
      </c>
      <c r="EL7" s="20">
        <f t="shared" si="10"/>
        <v>67.5</v>
      </c>
      <c r="EM7" s="20">
        <f t="shared" si="11"/>
        <v>22.5</v>
      </c>
      <c r="EN7" s="20">
        <f t="shared" si="6"/>
        <v>6</v>
      </c>
      <c r="EO7" s="20">
        <f t="shared" si="7"/>
        <v>3</v>
      </c>
      <c r="EP7" s="18">
        <f t="shared" si="12"/>
        <v>0</v>
      </c>
    </row>
    <row r="8" spans="1:146">
      <c r="A8" s="26" t="s">
        <v>67</v>
      </c>
      <c r="B8" s="27">
        <v>726</v>
      </c>
      <c r="C8" s="28">
        <v>2</v>
      </c>
      <c r="D8" s="28">
        <v>0</v>
      </c>
      <c r="E8" s="28">
        <v>48</v>
      </c>
      <c r="F8" s="28">
        <v>1</v>
      </c>
      <c r="G8" s="29"/>
      <c r="H8" s="27">
        <v>1002</v>
      </c>
      <c r="I8" s="28">
        <v>2</v>
      </c>
      <c r="J8" s="28">
        <v>2</v>
      </c>
      <c r="K8" s="28">
        <v>77</v>
      </c>
      <c r="L8" s="28">
        <v>1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8"/>
      <c r="CA8" s="29"/>
      <c r="CB8" s="28"/>
      <c r="CC8" s="29"/>
      <c r="CD8" s="28"/>
      <c r="CE8" s="29"/>
      <c r="CF8" s="27"/>
      <c r="CG8" s="29"/>
      <c r="CH8" s="28"/>
      <c r="CI8" s="29"/>
      <c r="CJ8" s="28"/>
      <c r="CK8" s="29"/>
      <c r="CL8" s="27"/>
      <c r="CM8" s="29"/>
      <c r="CN8" s="28"/>
      <c r="CO8" s="29"/>
      <c r="CP8" s="27"/>
      <c r="CQ8" s="28"/>
      <c r="CR8" s="28"/>
      <c r="CS8" s="29"/>
      <c r="CT8" s="27"/>
      <c r="CU8" s="28"/>
      <c r="CV8" s="28"/>
      <c r="CW8" s="28"/>
      <c r="CX8" s="28"/>
      <c r="CY8" s="29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1728</v>
      </c>
      <c r="EI8" s="18">
        <f t="shared" si="4"/>
        <v>125</v>
      </c>
      <c r="EJ8" s="19">
        <f t="shared" si="5"/>
        <v>41.472000000000001</v>
      </c>
      <c r="EK8" s="20">
        <f t="shared" si="9"/>
        <v>432</v>
      </c>
      <c r="EL8" s="20">
        <f t="shared" si="10"/>
        <v>62.5</v>
      </c>
      <c r="EM8" s="20">
        <f t="shared" si="11"/>
        <v>31.25</v>
      </c>
      <c r="EN8" s="20">
        <f t="shared" si="6"/>
        <v>2</v>
      </c>
      <c r="EO8" s="20">
        <f t="shared" si="7"/>
        <v>1</v>
      </c>
      <c r="EP8" s="18">
        <f t="shared" si="12"/>
        <v>0</v>
      </c>
    </row>
    <row r="9" spans="1:146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8"/>
      <c r="CA9" s="29"/>
      <c r="CB9" s="28"/>
      <c r="CC9" s="29"/>
      <c r="CD9" s="28"/>
      <c r="CE9" s="29"/>
      <c r="CF9" s="27"/>
      <c r="CG9" s="29"/>
      <c r="CH9" s="28"/>
      <c r="CI9" s="29"/>
      <c r="CJ9" s="27"/>
      <c r="CK9" s="28"/>
      <c r="CL9" s="28"/>
      <c r="CM9" s="29"/>
      <c r="CN9" s="28"/>
      <c r="CO9" s="29"/>
      <c r="CP9" s="27"/>
      <c r="CQ9" s="28"/>
      <c r="CR9" s="28"/>
      <c r="CS9" s="29"/>
      <c r="CT9" s="27"/>
      <c r="CU9" s="28"/>
      <c r="CV9" s="28"/>
      <c r="CW9" s="28"/>
      <c r="CX9" s="28"/>
      <c r="CY9" s="29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8"/>
      <c r="CA10" s="29"/>
      <c r="CB10" s="28"/>
      <c r="CC10" s="29"/>
      <c r="CD10" s="27"/>
      <c r="CE10" s="28"/>
      <c r="CF10" s="28"/>
      <c r="CG10" s="29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4</v>
      </c>
      <c r="H41" s="5">
        <f>SUM(H29:H40)</f>
        <v>4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2</v>
      </c>
      <c r="H42" s="5">
        <v>1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0</v>
      </c>
      <c r="CF42" s="5">
        <v>1</v>
      </c>
      <c r="CL42" s="5">
        <v>2</v>
      </c>
      <c r="CR42" s="5">
        <v>2</v>
      </c>
      <c r="DD42" s="5">
        <v>1</v>
      </c>
    </row>
  </sheetData>
  <mergeCells count="22">
    <mergeCell ref="DL1:DQ1"/>
    <mergeCell ref="DR1:DW1"/>
    <mergeCell ref="DX1:EC1"/>
    <mergeCell ref="CT1:CY1"/>
    <mergeCell ref="CZ1:DE1"/>
    <mergeCell ref="DF1:DK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B1:G1"/>
    <mergeCell ref="H1:M1"/>
    <mergeCell ref="N1:S1"/>
    <mergeCell ref="T1:Y1"/>
    <mergeCell ref="Z1:AE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EP42"/>
  <sheetViews>
    <sheetView showGridLines="0" workbookViewId="0">
      <pane xSplit="1" topLeftCell="B1" activePane="topRight" state="frozen"/>
      <selection pane="topRight" activeCell="CQ52" sqref="CQ52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 t="s">
        <v>6</v>
      </c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 t="s">
        <v>57</v>
      </c>
      <c r="B3" s="23">
        <v>1335</v>
      </c>
      <c r="C3" s="25">
        <v>3</v>
      </c>
      <c r="D3" s="25">
        <v>1</v>
      </c>
      <c r="E3" s="25">
        <v>83</v>
      </c>
      <c r="F3" s="25">
        <v>1</v>
      </c>
      <c r="G3" s="24"/>
      <c r="H3" s="23">
        <v>1493</v>
      </c>
      <c r="I3" s="25">
        <v>3</v>
      </c>
      <c r="J3" s="25">
        <v>2</v>
      </c>
      <c r="K3" s="25">
        <v>94</v>
      </c>
      <c r="L3" s="25">
        <v>5</v>
      </c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5"/>
      <c r="BV3" s="25"/>
      <c r="BW3" s="24"/>
      <c r="BX3" s="25"/>
      <c r="BY3" s="24"/>
      <c r="BZ3" s="25"/>
      <c r="CA3" s="24"/>
      <c r="CB3" s="25"/>
      <c r="CC3" s="24"/>
      <c r="CD3" s="23"/>
      <c r="CE3" s="25"/>
      <c r="CF3" s="25"/>
      <c r="CG3" s="25"/>
      <c r="CH3" s="25"/>
      <c r="CI3" s="24"/>
      <c r="CJ3" s="25"/>
      <c r="CK3" s="24"/>
      <c r="CL3" s="23"/>
      <c r="CM3" s="25"/>
      <c r="CN3" s="25"/>
      <c r="CO3" s="24"/>
      <c r="CP3" s="23"/>
      <c r="CQ3" s="25"/>
      <c r="CR3" s="25"/>
      <c r="CS3" s="25"/>
      <c r="CT3" s="25"/>
      <c r="CU3" s="25"/>
      <c r="CV3" s="25"/>
      <c r="CW3" s="24"/>
      <c r="CX3" s="23"/>
      <c r="CY3" s="25"/>
      <c r="CZ3" s="25"/>
      <c r="DA3" s="25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6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2828</v>
      </c>
      <c r="EI3" s="18">
        <f t="shared" ref="EI3:EI14" si="4">SUM(E3+K3+Q3+W3+AC3+AI3+AO3+AU3+BA3+BG3+BM3+BS3+BY3+CE3+CK3+CQ3+CW3+DC3+DI3+DO3+DU3+EA3)</f>
        <v>177</v>
      </c>
      <c r="EJ3" s="19">
        <f t="shared" ref="EJ3:EJ14" si="5">IF(EH3=0,0,(SUM(EH3/EI3)*3))</f>
        <v>47.932203389830512</v>
      </c>
      <c r="EK3" s="20">
        <f>IF(EF3=0,0,(SUM(EH3/EF3)))</f>
        <v>471.33333333333331</v>
      </c>
      <c r="EL3" s="20">
        <f>IF(ED3=0,0,SUM(EI3/ED3))</f>
        <v>88.5</v>
      </c>
      <c r="EM3" s="20">
        <f>IF(EF3=0,0,SUM(EI3/EF3))</f>
        <v>29.5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>
      <c r="A4" s="26" t="s">
        <v>60</v>
      </c>
      <c r="B4" s="27">
        <v>1219</v>
      </c>
      <c r="C4" s="28">
        <v>3</v>
      </c>
      <c r="D4" s="28">
        <v>1</v>
      </c>
      <c r="E4" s="28">
        <v>81</v>
      </c>
      <c r="F4" s="28">
        <v>1</v>
      </c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8"/>
      <c r="BV4" s="28"/>
      <c r="BW4" s="29"/>
      <c r="BX4" s="28"/>
      <c r="BY4" s="29"/>
      <c r="BZ4" s="28"/>
      <c r="CA4" s="29"/>
      <c r="CB4" s="28"/>
      <c r="CC4" s="29"/>
      <c r="CD4" s="27"/>
      <c r="CE4" s="28"/>
      <c r="CF4" s="28"/>
      <c r="CG4" s="28"/>
      <c r="CH4" s="28"/>
      <c r="CI4" s="29"/>
      <c r="CJ4" s="28"/>
      <c r="CK4" s="29"/>
      <c r="CL4" s="27"/>
      <c r="CM4" s="28"/>
      <c r="CN4" s="28"/>
      <c r="CO4" s="29"/>
      <c r="CP4" s="27"/>
      <c r="CQ4" s="28"/>
      <c r="CR4" s="28"/>
      <c r="CS4" s="28"/>
      <c r="CT4" s="28"/>
      <c r="CU4" s="28"/>
      <c r="CV4" s="28"/>
      <c r="CW4" s="29"/>
      <c r="CX4" s="27"/>
      <c r="CY4" s="28"/>
      <c r="CZ4" s="28"/>
      <c r="DA4" s="28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3</v>
      </c>
      <c r="EG4" s="18">
        <f t="shared" si="2"/>
        <v>1</v>
      </c>
      <c r="EH4" s="18">
        <f t="shared" si="3"/>
        <v>1219</v>
      </c>
      <c r="EI4" s="18">
        <f t="shared" si="4"/>
        <v>81</v>
      </c>
      <c r="EJ4" s="19">
        <f t="shared" si="5"/>
        <v>45.148148148148152</v>
      </c>
      <c r="EK4" s="20">
        <f t="shared" ref="EK4:EK14" si="9">IF(EF4=0,0,(SUM(EH4/EF4)))</f>
        <v>406.33333333333331</v>
      </c>
      <c r="EL4" s="20">
        <f t="shared" ref="EL4:EL14" si="10">IF(ED4=0,0,SUM(EI4/ED4))</f>
        <v>81</v>
      </c>
      <c r="EM4" s="20">
        <f t="shared" ref="EM4:EM14" si="11">IF(EF4=0,0,SUM(EI4/EF4))</f>
        <v>27</v>
      </c>
      <c r="EN4" s="20">
        <f t="shared" si="6"/>
        <v>1</v>
      </c>
      <c r="EO4" s="20">
        <f t="shared" si="7"/>
        <v>1</v>
      </c>
      <c r="EP4" s="18">
        <f t="shared" ref="EP4:EP14" si="12">SUM(G4+M4+S4+Y4+AE4+AK4+AQ4+AW4+BC4+BI4+BO4+BU4+CA4+CG4+CM4+CS4+CY4+DE4+DK4+DQ4+DW4+EC4)</f>
        <v>0</v>
      </c>
    </row>
    <row r="5" spans="1:146">
      <c r="A5" s="26" t="s">
        <v>59</v>
      </c>
      <c r="B5" s="27">
        <v>1411</v>
      </c>
      <c r="C5" s="28">
        <v>3</v>
      </c>
      <c r="D5" s="28">
        <v>1</v>
      </c>
      <c r="E5" s="28">
        <v>91</v>
      </c>
      <c r="F5" s="28">
        <v>3</v>
      </c>
      <c r="G5" s="29"/>
      <c r="H5" s="27">
        <v>966</v>
      </c>
      <c r="I5" s="28">
        <v>2</v>
      </c>
      <c r="J5" s="28">
        <v>0</v>
      </c>
      <c r="K5" s="28">
        <v>63</v>
      </c>
      <c r="L5" s="28">
        <v>2</v>
      </c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8"/>
      <c r="BV5" s="28"/>
      <c r="BW5" s="29"/>
      <c r="BX5" s="28"/>
      <c r="BY5" s="29"/>
      <c r="BZ5" s="28"/>
      <c r="CA5" s="29"/>
      <c r="CB5" s="28"/>
      <c r="CC5" s="29"/>
      <c r="CD5" s="27"/>
      <c r="CE5" s="28"/>
      <c r="CF5" s="28"/>
      <c r="CG5" s="28"/>
      <c r="CH5" s="28"/>
      <c r="CI5" s="29"/>
      <c r="CJ5" s="28"/>
      <c r="CK5" s="29"/>
      <c r="CL5" s="27"/>
      <c r="CM5" s="28"/>
      <c r="CN5" s="28"/>
      <c r="CO5" s="29"/>
      <c r="CP5" s="27"/>
      <c r="CQ5" s="28"/>
      <c r="CR5" s="28"/>
      <c r="CS5" s="28"/>
      <c r="CT5" s="28"/>
      <c r="CU5" s="28"/>
      <c r="CV5" s="28"/>
      <c r="CW5" s="29"/>
      <c r="CX5" s="27"/>
      <c r="CY5" s="28"/>
      <c r="CZ5" s="28"/>
      <c r="DA5" s="28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0</v>
      </c>
      <c r="EF5" s="18">
        <f t="shared" si="1"/>
        <v>5</v>
      </c>
      <c r="EG5" s="18">
        <f t="shared" si="2"/>
        <v>1</v>
      </c>
      <c r="EH5" s="18">
        <f t="shared" si="3"/>
        <v>2377</v>
      </c>
      <c r="EI5" s="18">
        <f t="shared" si="4"/>
        <v>154</v>
      </c>
      <c r="EJ5" s="19">
        <f t="shared" si="5"/>
        <v>46.305194805194802</v>
      </c>
      <c r="EK5" s="20">
        <f t="shared" si="9"/>
        <v>475.4</v>
      </c>
      <c r="EL5" s="20">
        <f t="shared" si="10"/>
        <v>77</v>
      </c>
      <c r="EM5" s="20">
        <f t="shared" si="11"/>
        <v>30.8</v>
      </c>
      <c r="EN5" s="20">
        <f t="shared" si="6"/>
        <v>5</v>
      </c>
      <c r="EO5" s="20">
        <f t="shared" si="7"/>
        <v>2.5</v>
      </c>
      <c r="EP5" s="18">
        <f t="shared" si="12"/>
        <v>0</v>
      </c>
    </row>
    <row r="6" spans="1:146">
      <c r="A6" s="26" t="s">
        <v>66</v>
      </c>
      <c r="B6" s="27">
        <v>916</v>
      </c>
      <c r="C6" s="28">
        <v>2</v>
      </c>
      <c r="D6" s="28">
        <v>0</v>
      </c>
      <c r="E6" s="28">
        <v>66</v>
      </c>
      <c r="F6" s="28">
        <v>1</v>
      </c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8"/>
      <c r="BV6" s="28"/>
      <c r="BW6" s="29"/>
      <c r="BX6" s="28"/>
      <c r="BY6" s="29"/>
      <c r="BZ6" s="28"/>
      <c r="CA6" s="29"/>
      <c r="CB6" s="28"/>
      <c r="CC6" s="29"/>
      <c r="CD6" s="27"/>
      <c r="CE6" s="28"/>
      <c r="CF6" s="28"/>
      <c r="CG6" s="28"/>
      <c r="CH6" s="28"/>
      <c r="CI6" s="29"/>
      <c r="CJ6" s="28"/>
      <c r="CK6" s="29"/>
      <c r="CL6" s="27"/>
      <c r="CM6" s="28"/>
      <c r="CN6" s="28"/>
      <c r="CO6" s="29"/>
      <c r="CP6" s="27"/>
      <c r="CQ6" s="28"/>
      <c r="CR6" s="28"/>
      <c r="CS6" s="28"/>
      <c r="CT6" s="28"/>
      <c r="CU6" s="28"/>
      <c r="CV6" s="28"/>
      <c r="CW6" s="29"/>
      <c r="CX6" s="27"/>
      <c r="CY6" s="28"/>
      <c r="CZ6" s="28"/>
      <c r="DA6" s="28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2</v>
      </c>
      <c r="EG6" s="18">
        <f t="shared" si="2"/>
        <v>0</v>
      </c>
      <c r="EH6" s="18">
        <f t="shared" si="3"/>
        <v>916</v>
      </c>
      <c r="EI6" s="18">
        <f t="shared" si="4"/>
        <v>66</v>
      </c>
      <c r="EJ6" s="19">
        <f t="shared" si="5"/>
        <v>41.63636363636364</v>
      </c>
      <c r="EK6" s="20">
        <f t="shared" si="9"/>
        <v>458</v>
      </c>
      <c r="EL6" s="20">
        <f t="shared" si="10"/>
        <v>66</v>
      </c>
      <c r="EM6" s="20">
        <f t="shared" si="11"/>
        <v>33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>
      <c r="A7" s="26" t="s">
        <v>41</v>
      </c>
      <c r="B7" s="27">
        <v>864</v>
      </c>
      <c r="C7" s="28">
        <v>2</v>
      </c>
      <c r="D7" s="28">
        <v>0</v>
      </c>
      <c r="E7" s="28">
        <v>51</v>
      </c>
      <c r="F7" s="28">
        <v>1</v>
      </c>
      <c r="G7" s="29"/>
      <c r="H7" s="27">
        <v>1002</v>
      </c>
      <c r="I7" s="28">
        <v>2</v>
      </c>
      <c r="J7" s="28">
        <v>2</v>
      </c>
      <c r="K7" s="28">
        <v>49</v>
      </c>
      <c r="L7" s="28">
        <v>1</v>
      </c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8"/>
      <c r="BV7" s="28"/>
      <c r="BW7" s="29"/>
      <c r="BX7" s="28"/>
      <c r="BY7" s="29"/>
      <c r="BZ7" s="28"/>
      <c r="CA7" s="29"/>
      <c r="CB7" s="28"/>
      <c r="CC7" s="29"/>
      <c r="CD7" s="27"/>
      <c r="CE7" s="28"/>
      <c r="CF7" s="28"/>
      <c r="CG7" s="28"/>
      <c r="CH7" s="28"/>
      <c r="CI7" s="29"/>
      <c r="CJ7" s="28"/>
      <c r="CK7" s="29"/>
      <c r="CL7" s="27"/>
      <c r="CM7" s="28"/>
      <c r="CN7" s="28"/>
      <c r="CO7" s="29"/>
      <c r="CP7" s="27"/>
      <c r="CQ7" s="28"/>
      <c r="CR7" s="28"/>
      <c r="CS7" s="28"/>
      <c r="CT7" s="28"/>
      <c r="CU7" s="28"/>
      <c r="CV7" s="28"/>
      <c r="CW7" s="29"/>
      <c r="CX7" s="27"/>
      <c r="CY7" s="28"/>
      <c r="CZ7" s="28"/>
      <c r="DA7" s="28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1</v>
      </c>
      <c r="EF7" s="18">
        <f t="shared" si="1"/>
        <v>4</v>
      </c>
      <c r="EG7" s="18">
        <f t="shared" si="2"/>
        <v>2</v>
      </c>
      <c r="EH7" s="18">
        <f t="shared" si="3"/>
        <v>1866</v>
      </c>
      <c r="EI7" s="18">
        <f t="shared" si="4"/>
        <v>100</v>
      </c>
      <c r="EJ7" s="19">
        <f t="shared" si="5"/>
        <v>55.980000000000004</v>
      </c>
      <c r="EK7" s="20">
        <f t="shared" si="9"/>
        <v>466.5</v>
      </c>
      <c r="EL7" s="20">
        <f t="shared" si="10"/>
        <v>50</v>
      </c>
      <c r="EM7" s="20">
        <f t="shared" si="11"/>
        <v>25</v>
      </c>
      <c r="EN7" s="20">
        <f t="shared" si="6"/>
        <v>2</v>
      </c>
      <c r="EO7" s="20">
        <f t="shared" si="7"/>
        <v>1</v>
      </c>
      <c r="EP7" s="18">
        <f t="shared" si="12"/>
        <v>0</v>
      </c>
    </row>
    <row r="8" spans="1:146">
      <c r="A8" s="26" t="s">
        <v>58</v>
      </c>
      <c r="B8" s="27">
        <v>1448</v>
      </c>
      <c r="C8" s="28">
        <v>3</v>
      </c>
      <c r="D8" s="28">
        <v>2</v>
      </c>
      <c r="E8" s="28">
        <v>88</v>
      </c>
      <c r="F8" s="28">
        <v>2</v>
      </c>
      <c r="G8" s="29"/>
      <c r="H8" s="27">
        <v>1501</v>
      </c>
      <c r="I8" s="28">
        <v>3</v>
      </c>
      <c r="J8" s="28">
        <v>2</v>
      </c>
      <c r="K8" s="28">
        <v>103</v>
      </c>
      <c r="L8" s="28">
        <v>1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8"/>
      <c r="BV8" s="28"/>
      <c r="BW8" s="29"/>
      <c r="BX8" s="28"/>
      <c r="BY8" s="29"/>
      <c r="BZ8" s="28"/>
      <c r="CA8" s="29"/>
      <c r="CB8" s="28"/>
      <c r="CC8" s="29"/>
      <c r="CD8" s="27"/>
      <c r="CE8" s="28"/>
      <c r="CF8" s="28"/>
      <c r="CG8" s="28"/>
      <c r="CH8" s="28"/>
      <c r="CI8" s="29"/>
      <c r="CJ8" s="28"/>
      <c r="CK8" s="29"/>
      <c r="CL8" s="27"/>
      <c r="CM8" s="28"/>
      <c r="CN8" s="28"/>
      <c r="CO8" s="29"/>
      <c r="CP8" s="27"/>
      <c r="CQ8" s="28"/>
      <c r="CR8" s="28"/>
      <c r="CS8" s="28"/>
      <c r="CT8" s="28"/>
      <c r="CU8" s="28"/>
      <c r="CV8" s="28"/>
      <c r="CW8" s="29"/>
      <c r="CX8" s="27"/>
      <c r="CY8" s="28"/>
      <c r="CZ8" s="28"/>
      <c r="DA8" s="28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2</v>
      </c>
      <c r="EF8" s="18">
        <f t="shared" si="1"/>
        <v>6</v>
      </c>
      <c r="EG8" s="18">
        <f t="shared" si="2"/>
        <v>4</v>
      </c>
      <c r="EH8" s="18">
        <f t="shared" si="3"/>
        <v>2949</v>
      </c>
      <c r="EI8" s="18">
        <f t="shared" si="4"/>
        <v>191</v>
      </c>
      <c r="EJ8" s="19">
        <f t="shared" si="5"/>
        <v>46.319371727748688</v>
      </c>
      <c r="EK8" s="20">
        <f t="shared" si="9"/>
        <v>491.5</v>
      </c>
      <c r="EL8" s="20">
        <f t="shared" si="10"/>
        <v>95.5</v>
      </c>
      <c r="EM8" s="20">
        <f t="shared" si="11"/>
        <v>31.833333333333332</v>
      </c>
      <c r="EN8" s="20">
        <f t="shared" si="6"/>
        <v>3</v>
      </c>
      <c r="EO8" s="20">
        <f t="shared" si="7"/>
        <v>1.5</v>
      </c>
      <c r="EP8" s="18">
        <f t="shared" si="12"/>
        <v>0</v>
      </c>
    </row>
    <row r="9" spans="1:146">
      <c r="A9" s="26" t="s">
        <v>65</v>
      </c>
      <c r="B9" s="27"/>
      <c r="C9" s="28"/>
      <c r="D9" s="28"/>
      <c r="E9" s="28"/>
      <c r="F9" s="28">
        <v>1</v>
      </c>
      <c r="G9" s="29"/>
      <c r="H9" s="27">
        <v>1501</v>
      </c>
      <c r="I9" s="28">
        <v>3</v>
      </c>
      <c r="J9" s="28">
        <v>2</v>
      </c>
      <c r="K9" s="28">
        <v>108</v>
      </c>
      <c r="L9" s="28">
        <v>4</v>
      </c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8"/>
      <c r="BV9" s="28"/>
      <c r="BW9" s="29"/>
      <c r="BX9" s="28"/>
      <c r="BY9" s="29"/>
      <c r="BZ9" s="28"/>
      <c r="CA9" s="29"/>
      <c r="CB9" s="28"/>
      <c r="CC9" s="29"/>
      <c r="CD9" s="27"/>
      <c r="CE9" s="28"/>
      <c r="CF9" s="28"/>
      <c r="CG9" s="29"/>
      <c r="CH9" s="28"/>
      <c r="CI9" s="29"/>
      <c r="CJ9" s="28"/>
      <c r="CK9" s="29"/>
      <c r="CL9" s="27"/>
      <c r="CM9" s="28"/>
      <c r="CN9" s="28"/>
      <c r="CO9" s="29"/>
      <c r="CP9" s="27"/>
      <c r="CQ9" s="28"/>
      <c r="CR9" s="28"/>
      <c r="CS9" s="28"/>
      <c r="CT9" s="28"/>
      <c r="CU9" s="28"/>
      <c r="CV9" s="28"/>
      <c r="CW9" s="29"/>
      <c r="CX9" s="27"/>
      <c r="CY9" s="28"/>
      <c r="CZ9" s="28"/>
      <c r="DA9" s="28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1501</v>
      </c>
      <c r="EI9" s="18">
        <f t="shared" si="4"/>
        <v>108</v>
      </c>
      <c r="EJ9" s="19">
        <f t="shared" si="5"/>
        <v>41.694444444444443</v>
      </c>
      <c r="EK9" s="20">
        <f t="shared" si="9"/>
        <v>500.33333333333331</v>
      </c>
      <c r="EL9" s="20">
        <f t="shared" si="10"/>
        <v>108</v>
      </c>
      <c r="EM9" s="20">
        <f t="shared" si="11"/>
        <v>36</v>
      </c>
      <c r="EN9" s="20">
        <f t="shared" si="6"/>
        <v>5</v>
      </c>
      <c r="EO9" s="20">
        <f t="shared" si="7"/>
        <v>5</v>
      </c>
      <c r="EP9" s="18">
        <f t="shared" si="12"/>
        <v>0</v>
      </c>
    </row>
    <row r="10" spans="1:146">
      <c r="A10" s="26" t="s">
        <v>38</v>
      </c>
      <c r="B10" s="27"/>
      <c r="C10" s="28"/>
      <c r="D10" s="28"/>
      <c r="E10" s="28"/>
      <c r="F10" s="28"/>
      <c r="G10" s="29"/>
      <c r="H10" s="27">
        <v>1002</v>
      </c>
      <c r="I10" s="28">
        <v>2</v>
      </c>
      <c r="J10" s="28">
        <v>2</v>
      </c>
      <c r="K10" s="28">
        <v>51</v>
      </c>
      <c r="L10" s="28">
        <v>3</v>
      </c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8"/>
      <c r="BV10" s="28"/>
      <c r="BW10" s="28"/>
      <c r="BX10" s="28"/>
      <c r="BY10" s="29"/>
      <c r="BZ10" s="28"/>
      <c r="CA10" s="29"/>
      <c r="CB10" s="28"/>
      <c r="CC10" s="29"/>
      <c r="CD10" s="27"/>
      <c r="CE10" s="28"/>
      <c r="CF10" s="28"/>
      <c r="CG10" s="29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8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51</v>
      </c>
      <c r="EJ10" s="19">
        <f t="shared" si="5"/>
        <v>58.941176470588239</v>
      </c>
      <c r="EK10" s="20">
        <f t="shared" si="9"/>
        <v>501</v>
      </c>
      <c r="EL10" s="20">
        <f t="shared" si="10"/>
        <v>51</v>
      </c>
      <c r="EM10" s="20">
        <f t="shared" si="11"/>
        <v>25.5</v>
      </c>
      <c r="EN10" s="20">
        <f t="shared" si="6"/>
        <v>3</v>
      </c>
      <c r="EO10" s="20">
        <f t="shared" si="7"/>
        <v>3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8"/>
      <c r="BV11" s="28"/>
      <c r="BW11" s="28"/>
      <c r="BX11" s="28"/>
      <c r="BY11" s="29"/>
      <c r="BZ11" s="28"/>
      <c r="CA11" s="29"/>
      <c r="CB11" s="28"/>
      <c r="CC11" s="29"/>
      <c r="CD11" s="27"/>
      <c r="CE11" s="28"/>
      <c r="CF11" s="28"/>
      <c r="CG11" s="29"/>
      <c r="CH11" s="27"/>
      <c r="CI11" s="28"/>
      <c r="CJ11" s="28"/>
      <c r="CK11" s="28"/>
      <c r="CL11" s="28"/>
      <c r="CM11" s="29"/>
      <c r="CN11" s="28"/>
      <c r="CO11" s="29"/>
      <c r="CP11" s="27"/>
      <c r="CQ11" s="28"/>
      <c r="CR11" s="28"/>
      <c r="CS11" s="28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8"/>
      <c r="BV12" s="28"/>
      <c r="BW12" s="28"/>
      <c r="BX12" s="28"/>
      <c r="BY12" s="29"/>
      <c r="BZ12" s="28"/>
      <c r="CA12" s="29"/>
      <c r="CB12" s="28"/>
      <c r="CC12" s="29"/>
      <c r="CD12" s="27"/>
      <c r="CE12" s="28"/>
      <c r="CF12" s="28"/>
      <c r="CG12" s="29"/>
      <c r="CH12" s="27"/>
      <c r="CI12" s="28"/>
      <c r="CJ12" s="28"/>
      <c r="CK12" s="28"/>
      <c r="CL12" s="28"/>
      <c r="CM12" s="29"/>
      <c r="CN12" s="28"/>
      <c r="CO12" s="29"/>
      <c r="CP12" s="27"/>
      <c r="CQ12" s="28"/>
      <c r="CR12" s="28"/>
      <c r="CS12" s="28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1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1</v>
      </c>
      <c r="H41" s="5">
        <f>SUM(H29:H40)</f>
        <v>5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3</v>
      </c>
      <c r="CF42" s="5">
        <v>1</v>
      </c>
      <c r="CL42" s="5">
        <v>1</v>
      </c>
      <c r="CR42" s="5">
        <v>2</v>
      </c>
      <c r="CX42" s="5">
        <v>2</v>
      </c>
      <c r="DD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 t="s">
        <v>8</v>
      </c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 t="s">
        <v>40</v>
      </c>
      <c r="B3" s="23"/>
      <c r="C3" s="25"/>
      <c r="D3" s="25"/>
      <c r="E3" s="25"/>
      <c r="F3" s="25"/>
      <c r="G3" s="24"/>
      <c r="H3" s="23">
        <v>1397</v>
      </c>
      <c r="I3" s="25">
        <v>3</v>
      </c>
      <c r="J3" s="25">
        <v>2</v>
      </c>
      <c r="K3" s="25">
        <v>74</v>
      </c>
      <c r="L3" s="25">
        <v>3</v>
      </c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5"/>
      <c r="BX3" s="25"/>
      <c r="BY3" s="24"/>
      <c r="BZ3" s="23"/>
      <c r="CA3" s="24"/>
      <c r="CB3" s="25"/>
      <c r="CC3" s="24"/>
      <c r="CD3" s="25"/>
      <c r="CE3" s="24"/>
      <c r="CF3" s="23"/>
      <c r="CG3" s="24"/>
      <c r="CH3" s="25"/>
      <c r="CI3" s="24"/>
      <c r="CJ3" s="23"/>
      <c r="CK3" s="25"/>
      <c r="CL3" s="25"/>
      <c r="CM3" s="24"/>
      <c r="CN3" s="25"/>
      <c r="CO3" s="24"/>
      <c r="CP3" s="25"/>
      <c r="CQ3" s="24"/>
      <c r="CR3" s="23"/>
      <c r="CS3" s="24"/>
      <c r="CT3" s="25"/>
      <c r="CU3" s="25"/>
      <c r="CV3" s="25"/>
      <c r="CW3" s="24"/>
      <c r="CX3" s="23"/>
      <c r="CY3" s="25"/>
      <c r="CZ3" s="25"/>
      <c r="DA3" s="25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3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1397</v>
      </c>
      <c r="EI3" s="18">
        <f t="shared" ref="EI3:EI14" si="4">SUM(E3+K3+Q3+W3+AC3+AI3+AO3+AU3+BA3+BG3+BM3+BS3+BY3+CE3+CK3+CQ3+CW3+DC3+DI3+DO3+DU3+EA3)</f>
        <v>74</v>
      </c>
      <c r="EJ3" s="19">
        <f t="shared" ref="EJ3:EJ14" si="5">IF(EH3=0,0,(SUM(EH3/EI3)*3))</f>
        <v>56.635135135135137</v>
      </c>
      <c r="EK3" s="20">
        <f>IF(EF3=0,0,(SUM(EH3/EF3)))</f>
        <v>465.66666666666669</v>
      </c>
      <c r="EL3" s="20">
        <f>IF(ED3=0,0,SUM(EI3/ED3))</f>
        <v>74</v>
      </c>
      <c r="EM3" s="20">
        <f>IF(EF3=0,0,SUM(EI3/EF3))</f>
        <v>24.666666666666668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>
      <c r="A4" s="26" t="s">
        <v>63</v>
      </c>
      <c r="B4" s="27"/>
      <c r="C4" s="28"/>
      <c r="D4" s="28"/>
      <c r="E4" s="28"/>
      <c r="F4" s="28"/>
      <c r="G4" s="29"/>
      <c r="H4" s="27">
        <v>596</v>
      </c>
      <c r="I4" s="28">
        <v>2</v>
      </c>
      <c r="J4" s="28">
        <v>0</v>
      </c>
      <c r="K4" s="28">
        <v>42</v>
      </c>
      <c r="L4" s="28">
        <v>1</v>
      </c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8"/>
      <c r="BX4" s="28"/>
      <c r="BY4" s="29"/>
      <c r="BZ4" s="27"/>
      <c r="CA4" s="29"/>
      <c r="CB4" s="28"/>
      <c r="CC4" s="29"/>
      <c r="CD4" s="28"/>
      <c r="CE4" s="29"/>
      <c r="CF4" s="27"/>
      <c r="CG4" s="29"/>
      <c r="CH4" s="28"/>
      <c r="CI4" s="29"/>
      <c r="CJ4" s="27"/>
      <c r="CK4" s="28"/>
      <c r="CL4" s="28"/>
      <c r="CM4" s="29"/>
      <c r="CN4" s="28"/>
      <c r="CO4" s="29"/>
      <c r="CP4" s="28"/>
      <c r="CQ4" s="29"/>
      <c r="CR4" s="27"/>
      <c r="CS4" s="29"/>
      <c r="CT4" s="28"/>
      <c r="CU4" s="28"/>
      <c r="CV4" s="28"/>
      <c r="CW4" s="29"/>
      <c r="CX4" s="27"/>
      <c r="CY4" s="28"/>
      <c r="CZ4" s="28"/>
      <c r="DA4" s="28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2</v>
      </c>
      <c r="EG4" s="18">
        <f t="shared" si="2"/>
        <v>0</v>
      </c>
      <c r="EH4" s="18">
        <f t="shared" si="3"/>
        <v>596</v>
      </c>
      <c r="EI4" s="18">
        <f t="shared" si="4"/>
        <v>42</v>
      </c>
      <c r="EJ4" s="19">
        <f t="shared" si="5"/>
        <v>42.571428571428569</v>
      </c>
      <c r="EK4" s="20">
        <f t="shared" ref="EK4:EK14" si="9">IF(EF4=0,0,(SUM(EH4/EF4)))</f>
        <v>298</v>
      </c>
      <c r="EL4" s="20">
        <f t="shared" ref="EL4:EL14" si="10">IF(ED4=0,0,SUM(EI4/ED4))</f>
        <v>42</v>
      </c>
      <c r="EM4" s="20">
        <f t="shared" ref="EM4:EM14" si="11">IF(EF4=0,0,SUM(EI4/EF4))</f>
        <v>21</v>
      </c>
      <c r="EN4" s="20">
        <f t="shared" si="6"/>
        <v>1</v>
      </c>
      <c r="EO4" s="20">
        <f t="shared" si="7"/>
        <v>1</v>
      </c>
      <c r="EP4" s="18">
        <f t="shared" ref="EP4:EP14" si="12">SUM(G4+M4+S4+Y4+AE4+AK4+AQ4+AW4+BC4+BI4+BO4+BU4+CA4+CG4+CM4+CS4+CY4+DE4+DK4+DQ4+DW4+EC4)</f>
        <v>0</v>
      </c>
    </row>
    <row r="5" spans="1:146">
      <c r="A5" s="26" t="s">
        <v>50</v>
      </c>
      <c r="B5" s="27"/>
      <c r="C5" s="28"/>
      <c r="D5" s="28"/>
      <c r="E5" s="28"/>
      <c r="F5" s="28"/>
      <c r="G5" s="29"/>
      <c r="H5" s="27">
        <v>826</v>
      </c>
      <c r="I5" s="28">
        <v>2</v>
      </c>
      <c r="J5" s="28">
        <v>0</v>
      </c>
      <c r="K5" s="28">
        <v>48</v>
      </c>
      <c r="L5" s="28">
        <v>3</v>
      </c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8"/>
      <c r="BX5" s="28"/>
      <c r="BY5" s="29"/>
      <c r="BZ5" s="27"/>
      <c r="CA5" s="29"/>
      <c r="CB5" s="28"/>
      <c r="CC5" s="29"/>
      <c r="CD5" s="28"/>
      <c r="CE5" s="29"/>
      <c r="CF5" s="27"/>
      <c r="CG5" s="29"/>
      <c r="CH5" s="28"/>
      <c r="CI5" s="29"/>
      <c r="CJ5" s="27"/>
      <c r="CK5" s="28"/>
      <c r="CL5" s="28"/>
      <c r="CM5" s="29"/>
      <c r="CN5" s="28"/>
      <c r="CO5" s="29"/>
      <c r="CP5" s="28"/>
      <c r="CQ5" s="29"/>
      <c r="CR5" s="27"/>
      <c r="CS5" s="29"/>
      <c r="CT5" s="28"/>
      <c r="CU5" s="28"/>
      <c r="CV5" s="28"/>
      <c r="CW5" s="29"/>
      <c r="CX5" s="27"/>
      <c r="CY5" s="28"/>
      <c r="CZ5" s="28"/>
      <c r="DA5" s="28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826</v>
      </c>
      <c r="EI5" s="18">
        <f t="shared" si="4"/>
        <v>48</v>
      </c>
      <c r="EJ5" s="19">
        <f t="shared" si="5"/>
        <v>51.625</v>
      </c>
      <c r="EK5" s="20">
        <f t="shared" si="9"/>
        <v>413</v>
      </c>
      <c r="EL5" s="20">
        <f t="shared" si="10"/>
        <v>48</v>
      </c>
      <c r="EM5" s="20">
        <f t="shared" si="11"/>
        <v>24</v>
      </c>
      <c r="EN5" s="20">
        <f t="shared" si="6"/>
        <v>3</v>
      </c>
      <c r="EO5" s="20">
        <f t="shared" si="7"/>
        <v>3</v>
      </c>
      <c r="EP5" s="18">
        <f t="shared" si="12"/>
        <v>0</v>
      </c>
    </row>
    <row r="6" spans="1:146">
      <c r="A6" s="26" t="s">
        <v>48</v>
      </c>
      <c r="B6" s="27"/>
      <c r="C6" s="28"/>
      <c r="D6" s="28"/>
      <c r="E6" s="28"/>
      <c r="F6" s="28"/>
      <c r="G6" s="29"/>
      <c r="H6" s="27">
        <v>1461</v>
      </c>
      <c r="I6" s="28">
        <v>3</v>
      </c>
      <c r="J6" s="28">
        <v>1</v>
      </c>
      <c r="K6" s="28">
        <v>83</v>
      </c>
      <c r="L6" s="28">
        <v>2</v>
      </c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8"/>
      <c r="BX6" s="28"/>
      <c r="BY6" s="29"/>
      <c r="BZ6" s="27"/>
      <c r="CA6" s="29"/>
      <c r="CB6" s="28"/>
      <c r="CC6" s="29"/>
      <c r="CD6" s="28"/>
      <c r="CE6" s="29"/>
      <c r="CF6" s="27"/>
      <c r="CG6" s="29"/>
      <c r="CH6" s="28"/>
      <c r="CI6" s="29"/>
      <c r="CJ6" s="27"/>
      <c r="CK6" s="28"/>
      <c r="CL6" s="28"/>
      <c r="CM6" s="29"/>
      <c r="CN6" s="28"/>
      <c r="CO6" s="29"/>
      <c r="CP6" s="28"/>
      <c r="CQ6" s="29"/>
      <c r="CR6" s="27"/>
      <c r="CS6" s="29"/>
      <c r="CT6" s="28"/>
      <c r="CU6" s="28"/>
      <c r="CV6" s="28"/>
      <c r="CW6" s="29"/>
      <c r="CX6" s="27"/>
      <c r="CY6" s="28"/>
      <c r="CZ6" s="28"/>
      <c r="DA6" s="28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1461</v>
      </c>
      <c r="EI6" s="18">
        <f t="shared" si="4"/>
        <v>83</v>
      </c>
      <c r="EJ6" s="19">
        <f t="shared" si="5"/>
        <v>52.807228915662648</v>
      </c>
      <c r="EK6" s="20">
        <f t="shared" si="9"/>
        <v>487</v>
      </c>
      <c r="EL6" s="20">
        <f t="shared" si="10"/>
        <v>83</v>
      </c>
      <c r="EM6" s="20">
        <f t="shared" si="11"/>
        <v>27.666666666666668</v>
      </c>
      <c r="EN6" s="20">
        <f t="shared" si="6"/>
        <v>2</v>
      </c>
      <c r="EO6" s="20">
        <f t="shared" si="7"/>
        <v>2</v>
      </c>
      <c r="EP6" s="18">
        <f t="shared" si="12"/>
        <v>0</v>
      </c>
    </row>
    <row r="7" spans="1:146">
      <c r="A7" s="26" t="s">
        <v>53</v>
      </c>
      <c r="B7" s="27"/>
      <c r="C7" s="28"/>
      <c r="D7" s="28"/>
      <c r="E7" s="28"/>
      <c r="F7" s="28"/>
      <c r="G7" s="29"/>
      <c r="H7" s="27">
        <v>1277</v>
      </c>
      <c r="I7" s="28">
        <v>3</v>
      </c>
      <c r="J7" s="28">
        <v>1</v>
      </c>
      <c r="K7" s="28">
        <v>78</v>
      </c>
      <c r="L7" s="28">
        <v>4</v>
      </c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8"/>
      <c r="BX7" s="28"/>
      <c r="BY7" s="29"/>
      <c r="BZ7" s="27"/>
      <c r="CA7" s="29"/>
      <c r="CB7" s="28"/>
      <c r="CC7" s="29"/>
      <c r="CD7" s="28"/>
      <c r="CE7" s="29"/>
      <c r="CF7" s="27"/>
      <c r="CG7" s="29"/>
      <c r="CH7" s="28"/>
      <c r="CI7" s="29"/>
      <c r="CJ7" s="27"/>
      <c r="CK7" s="28"/>
      <c r="CL7" s="28"/>
      <c r="CM7" s="29"/>
      <c r="CN7" s="28"/>
      <c r="CO7" s="29"/>
      <c r="CP7" s="28"/>
      <c r="CQ7" s="29"/>
      <c r="CR7" s="27"/>
      <c r="CS7" s="29"/>
      <c r="CT7" s="28"/>
      <c r="CU7" s="28"/>
      <c r="CV7" s="28"/>
      <c r="CW7" s="29"/>
      <c r="CX7" s="27"/>
      <c r="CY7" s="28"/>
      <c r="CZ7" s="28"/>
      <c r="DA7" s="28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1</v>
      </c>
      <c r="EE7" s="18">
        <f t="shared" si="0"/>
        <v>0</v>
      </c>
      <c r="EF7" s="18">
        <f t="shared" si="1"/>
        <v>3</v>
      </c>
      <c r="EG7" s="18">
        <f t="shared" si="2"/>
        <v>1</v>
      </c>
      <c r="EH7" s="18">
        <f t="shared" si="3"/>
        <v>1277</v>
      </c>
      <c r="EI7" s="18">
        <f t="shared" si="4"/>
        <v>78</v>
      </c>
      <c r="EJ7" s="19">
        <f t="shared" si="5"/>
        <v>49.115384615384613</v>
      </c>
      <c r="EK7" s="20">
        <f t="shared" si="9"/>
        <v>425.66666666666669</v>
      </c>
      <c r="EL7" s="20">
        <f t="shared" si="10"/>
        <v>78</v>
      </c>
      <c r="EM7" s="20">
        <f t="shared" si="11"/>
        <v>26</v>
      </c>
      <c r="EN7" s="20">
        <f t="shared" si="6"/>
        <v>4</v>
      </c>
      <c r="EO7" s="20">
        <f t="shared" si="7"/>
        <v>4</v>
      </c>
      <c r="EP7" s="18">
        <f t="shared" si="12"/>
        <v>0</v>
      </c>
    </row>
    <row r="8" spans="1:146">
      <c r="A8" s="26" t="s">
        <v>44</v>
      </c>
      <c r="B8" s="27"/>
      <c r="C8" s="28"/>
      <c r="D8" s="28"/>
      <c r="E8" s="28"/>
      <c r="F8" s="28"/>
      <c r="G8" s="29"/>
      <c r="H8" s="27">
        <v>938</v>
      </c>
      <c r="I8" s="28">
        <v>2</v>
      </c>
      <c r="J8" s="28">
        <v>0</v>
      </c>
      <c r="K8" s="28">
        <v>51</v>
      </c>
      <c r="L8" s="28">
        <v>2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8"/>
      <c r="BX8" s="28"/>
      <c r="BY8" s="29"/>
      <c r="BZ8" s="27"/>
      <c r="CA8" s="29"/>
      <c r="CB8" s="28"/>
      <c r="CC8" s="29"/>
      <c r="CD8" s="28"/>
      <c r="CE8" s="29"/>
      <c r="CF8" s="27"/>
      <c r="CG8" s="29"/>
      <c r="CH8" s="28"/>
      <c r="CI8" s="29"/>
      <c r="CJ8" s="27"/>
      <c r="CK8" s="28"/>
      <c r="CL8" s="28"/>
      <c r="CM8" s="29"/>
      <c r="CN8" s="28"/>
      <c r="CO8" s="29"/>
      <c r="CP8" s="28"/>
      <c r="CQ8" s="29"/>
      <c r="CR8" s="27"/>
      <c r="CS8" s="29"/>
      <c r="CT8" s="28"/>
      <c r="CU8" s="28"/>
      <c r="CV8" s="28"/>
      <c r="CW8" s="29"/>
      <c r="CX8" s="27"/>
      <c r="CY8" s="28"/>
      <c r="CZ8" s="28"/>
      <c r="DA8" s="28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938</v>
      </c>
      <c r="EI8" s="18">
        <f t="shared" si="4"/>
        <v>51</v>
      </c>
      <c r="EJ8" s="19">
        <f t="shared" si="5"/>
        <v>55.17647058823529</v>
      </c>
      <c r="EK8" s="20">
        <f t="shared" si="9"/>
        <v>469</v>
      </c>
      <c r="EL8" s="20">
        <f t="shared" si="10"/>
        <v>51</v>
      </c>
      <c r="EM8" s="20">
        <f t="shared" si="11"/>
        <v>25.5</v>
      </c>
      <c r="EN8" s="20">
        <f t="shared" si="6"/>
        <v>2</v>
      </c>
      <c r="EO8" s="20">
        <f t="shared" si="7"/>
        <v>2</v>
      </c>
      <c r="EP8" s="18">
        <f t="shared" si="12"/>
        <v>0</v>
      </c>
    </row>
    <row r="9" spans="1:146">
      <c r="A9" s="26" t="s">
        <v>79</v>
      </c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7"/>
      <c r="CA9" s="29"/>
      <c r="CB9" s="28"/>
      <c r="CC9" s="29"/>
      <c r="CD9" s="28"/>
      <c r="CE9" s="29"/>
      <c r="CF9" s="27"/>
      <c r="CG9" s="29"/>
      <c r="CH9" s="28"/>
      <c r="CI9" s="29"/>
      <c r="CJ9" s="27"/>
      <c r="CK9" s="28"/>
      <c r="CL9" s="28"/>
      <c r="CM9" s="29"/>
      <c r="CN9" s="28"/>
      <c r="CO9" s="29"/>
      <c r="CP9" s="28"/>
      <c r="CQ9" s="29"/>
      <c r="CR9" s="27"/>
      <c r="CS9" s="29"/>
      <c r="CT9" s="28"/>
      <c r="CU9" s="28"/>
      <c r="CV9" s="28"/>
      <c r="CW9" s="29"/>
      <c r="CX9" s="27"/>
      <c r="CY9" s="28"/>
      <c r="CZ9" s="28"/>
      <c r="DA9" s="28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 t="s">
        <v>80</v>
      </c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7"/>
      <c r="CA10" s="29"/>
      <c r="CB10" s="28"/>
      <c r="CC10" s="29"/>
      <c r="CD10" s="28"/>
      <c r="CE10" s="29"/>
      <c r="CF10" s="27"/>
      <c r="CG10" s="29"/>
      <c r="CH10" s="28"/>
      <c r="CI10" s="29"/>
      <c r="CJ10" s="27"/>
      <c r="CK10" s="28"/>
      <c r="CL10" s="28"/>
      <c r="CM10" s="29"/>
      <c r="CN10" s="28"/>
      <c r="CO10" s="29"/>
      <c r="CP10" s="27"/>
      <c r="CQ10" s="28"/>
      <c r="CR10" s="28"/>
      <c r="CS10" s="29"/>
      <c r="CT10" s="28"/>
      <c r="CU10" s="28"/>
      <c r="CV10" s="28"/>
      <c r="CW10" s="29"/>
      <c r="CX10" s="27"/>
      <c r="CY10" s="28"/>
      <c r="CZ10" s="28"/>
      <c r="DA10" s="28"/>
      <c r="DB10" s="27"/>
      <c r="DC10" s="28"/>
      <c r="DD10" s="28"/>
      <c r="DE10" s="28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 t="s">
        <v>81</v>
      </c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8"/>
      <c r="CI11" s="29"/>
      <c r="CJ11" s="27"/>
      <c r="CK11" s="28"/>
      <c r="CL11" s="28"/>
      <c r="CM11" s="29"/>
      <c r="CN11" s="28"/>
      <c r="CO11" s="29"/>
      <c r="CP11" s="27"/>
      <c r="CQ11" s="28"/>
      <c r="CR11" s="28"/>
      <c r="CS11" s="29"/>
      <c r="CT11" s="28"/>
      <c r="CU11" s="29"/>
      <c r="CV11" s="27"/>
      <c r="CW11" s="28"/>
      <c r="CX11" s="28"/>
      <c r="CY11" s="28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8"/>
      <c r="CI12" s="29"/>
      <c r="CJ12" s="27"/>
      <c r="CK12" s="28"/>
      <c r="CL12" s="28"/>
      <c r="CM12" s="29"/>
      <c r="CN12" s="28"/>
      <c r="CO12" s="29"/>
      <c r="CP12" s="27"/>
      <c r="CQ12" s="28"/>
      <c r="CR12" s="28"/>
      <c r="CS12" s="29"/>
      <c r="CT12" s="28"/>
      <c r="CU12" s="29"/>
      <c r="CV12" s="27"/>
      <c r="CW12" s="28"/>
      <c r="CX12" s="28"/>
      <c r="CY12" s="28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8"/>
      <c r="CI13" s="29"/>
      <c r="CJ13" s="27"/>
      <c r="CK13" s="28"/>
      <c r="CL13" s="28"/>
      <c r="CM13" s="29"/>
      <c r="CN13" s="28"/>
      <c r="CO13" s="29"/>
      <c r="CP13" s="27"/>
      <c r="CQ13" s="28"/>
      <c r="CR13" s="28"/>
      <c r="CS13" s="29"/>
      <c r="CT13" s="28"/>
      <c r="CU13" s="29"/>
      <c r="CV13" s="27"/>
      <c r="CW13" s="28"/>
      <c r="CX13" s="28"/>
      <c r="CY13" s="28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3"/>
      <c r="CU14" s="32"/>
      <c r="CV14" s="31"/>
      <c r="CW14" s="33"/>
      <c r="CX14" s="33"/>
      <c r="CY14" s="33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0</v>
      </c>
      <c r="H41" s="5">
        <f>SUM(H29:H40)</f>
        <v>1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BX42" s="5">
        <v>2</v>
      </c>
      <c r="CF42" s="5">
        <v>2</v>
      </c>
      <c r="CL42" s="5">
        <v>2</v>
      </c>
      <c r="CR42" s="5">
        <v>1</v>
      </c>
      <c r="CX42" s="5">
        <v>1</v>
      </c>
      <c r="DD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EP42"/>
  <sheetViews>
    <sheetView showGridLines="0" workbookViewId="0">
      <pane xSplit="1" topLeftCell="B1" activePane="topRight" state="frozen"/>
      <selection pane="topRight" activeCell="CU61" sqref="CU61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 t="s">
        <v>9</v>
      </c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 t="s">
        <v>77</v>
      </c>
      <c r="B3" s="23">
        <v>728</v>
      </c>
      <c r="C3" s="25">
        <v>2</v>
      </c>
      <c r="D3" s="25">
        <v>0</v>
      </c>
      <c r="E3" s="25">
        <v>76</v>
      </c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5"/>
      <c r="BY3" s="24"/>
      <c r="BZ3" s="25"/>
      <c r="CA3" s="24"/>
      <c r="CB3" s="25"/>
      <c r="CC3" s="24"/>
      <c r="CD3" s="23"/>
      <c r="CE3" s="25"/>
      <c r="CF3" s="25"/>
      <c r="CG3" s="24"/>
      <c r="CH3" s="25"/>
      <c r="CI3" s="24"/>
      <c r="CJ3" s="25"/>
      <c r="CK3" s="24"/>
      <c r="CL3" s="23"/>
      <c r="CM3" s="24"/>
      <c r="CN3" s="25"/>
      <c r="CO3" s="24"/>
      <c r="CP3" s="25"/>
      <c r="CQ3" s="24"/>
      <c r="CR3" s="23"/>
      <c r="CS3" s="24"/>
      <c r="CT3" s="25"/>
      <c r="CU3" s="24"/>
      <c r="CV3" s="25"/>
      <c r="CW3" s="24"/>
      <c r="CX3" s="23"/>
      <c r="CY3" s="25"/>
      <c r="CZ3" s="25"/>
      <c r="DA3" s="24"/>
      <c r="DB3" s="23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728</v>
      </c>
      <c r="EI3" s="18">
        <f t="shared" ref="EI3:EI14" si="4">SUM(E3+K3+Q3+W3+AC3+AI3+AO3+AU3+BA3+BG3+BM3+BS3+BY3+CE3+CK3+CQ3+CW3+DC3+DI3+DO3+DU3+EA3)</f>
        <v>76</v>
      </c>
      <c r="EJ3" s="19">
        <f t="shared" ref="EJ3:EJ14" si="5">IF(EH3=0,0,(SUM(EH3/EI3)*3))</f>
        <v>28.736842105263158</v>
      </c>
      <c r="EK3" s="20">
        <f>IF(EF3=0,0,(SUM(EH3/EF3)))</f>
        <v>364</v>
      </c>
      <c r="EL3" s="20">
        <f>IF(ED3=0,0,SUM(EI3/ED3))</f>
        <v>76</v>
      </c>
      <c r="EM3" s="20">
        <f>IF(EF3=0,0,SUM(EI3/EF3))</f>
        <v>38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>
      <c r="A4" s="26" t="s">
        <v>78</v>
      </c>
      <c r="B4" s="27">
        <v>762</v>
      </c>
      <c r="C4" s="28">
        <v>2</v>
      </c>
      <c r="D4" s="28">
        <v>0</v>
      </c>
      <c r="E4" s="28">
        <v>96</v>
      </c>
      <c r="F4" s="28">
        <v>1</v>
      </c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7"/>
      <c r="CE4" s="28"/>
      <c r="CF4" s="28"/>
      <c r="CG4" s="29"/>
      <c r="CH4" s="28"/>
      <c r="CI4" s="29"/>
      <c r="CJ4" s="28"/>
      <c r="CK4" s="29"/>
      <c r="CL4" s="27"/>
      <c r="CM4" s="29"/>
      <c r="CN4" s="28"/>
      <c r="CO4" s="29"/>
      <c r="CP4" s="28"/>
      <c r="CQ4" s="29"/>
      <c r="CR4" s="27"/>
      <c r="CS4" s="29"/>
      <c r="CT4" s="28"/>
      <c r="CU4" s="29"/>
      <c r="CV4" s="28"/>
      <c r="CW4" s="29"/>
      <c r="CX4" s="27"/>
      <c r="CY4" s="28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2</v>
      </c>
      <c r="EG4" s="18">
        <f t="shared" si="2"/>
        <v>0</v>
      </c>
      <c r="EH4" s="18">
        <f t="shared" si="3"/>
        <v>762</v>
      </c>
      <c r="EI4" s="18">
        <f t="shared" si="4"/>
        <v>96</v>
      </c>
      <c r="EJ4" s="19">
        <f t="shared" si="5"/>
        <v>23.8125</v>
      </c>
      <c r="EK4" s="20">
        <f t="shared" ref="EK4:EK14" si="9">IF(EF4=0,0,(SUM(EH4/EF4)))</f>
        <v>381</v>
      </c>
      <c r="EL4" s="20">
        <f t="shared" ref="EL4:EL14" si="10">IF(ED4=0,0,SUM(EI4/ED4))</f>
        <v>96</v>
      </c>
      <c r="EM4" s="20">
        <f t="shared" ref="EM4:EM14" si="11">IF(EF4=0,0,SUM(EI4/EF4))</f>
        <v>48</v>
      </c>
      <c r="EN4" s="20">
        <f t="shared" si="6"/>
        <v>1</v>
      </c>
      <c r="EO4" s="20">
        <f t="shared" si="7"/>
        <v>1</v>
      </c>
      <c r="EP4" s="18">
        <f t="shared" ref="EP4:EP14" si="12">SUM(G4+M4+S4+Y4+AE4+AK4+AQ4+AW4+BC4+BI4+BO4+BU4+CA4+CG4+CM4+CS4+CY4+DE4+DK4+DQ4+DW4+EC4)</f>
        <v>0</v>
      </c>
    </row>
    <row r="5" spans="1:146">
      <c r="A5" s="26" t="s">
        <v>62</v>
      </c>
      <c r="B5" s="27">
        <v>1492</v>
      </c>
      <c r="C5" s="28">
        <v>3</v>
      </c>
      <c r="D5" s="28">
        <v>3</v>
      </c>
      <c r="E5" s="28">
        <v>105</v>
      </c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7"/>
      <c r="CE5" s="28"/>
      <c r="CF5" s="28"/>
      <c r="CG5" s="29"/>
      <c r="CH5" s="28"/>
      <c r="CI5" s="29"/>
      <c r="CJ5" s="28"/>
      <c r="CK5" s="29"/>
      <c r="CL5" s="27"/>
      <c r="CM5" s="29"/>
      <c r="CN5" s="28"/>
      <c r="CO5" s="29"/>
      <c r="CP5" s="28"/>
      <c r="CQ5" s="29"/>
      <c r="CR5" s="27"/>
      <c r="CS5" s="29"/>
      <c r="CT5" s="28"/>
      <c r="CU5" s="29"/>
      <c r="CV5" s="28"/>
      <c r="CW5" s="29"/>
      <c r="CX5" s="27"/>
      <c r="CY5" s="28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1</v>
      </c>
      <c r="EE5" s="18">
        <f t="shared" si="0"/>
        <v>0</v>
      </c>
      <c r="EF5" s="18">
        <f t="shared" si="1"/>
        <v>3</v>
      </c>
      <c r="EG5" s="18">
        <f t="shared" si="2"/>
        <v>3</v>
      </c>
      <c r="EH5" s="18">
        <f t="shared" si="3"/>
        <v>1492</v>
      </c>
      <c r="EI5" s="18">
        <f t="shared" si="4"/>
        <v>105</v>
      </c>
      <c r="EJ5" s="19">
        <f t="shared" si="5"/>
        <v>42.628571428571426</v>
      </c>
      <c r="EK5" s="20">
        <f t="shared" si="9"/>
        <v>497.33333333333331</v>
      </c>
      <c r="EL5" s="20">
        <f t="shared" si="10"/>
        <v>105</v>
      </c>
      <c r="EM5" s="20">
        <f t="shared" si="11"/>
        <v>35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>
      <c r="A6" s="26" t="s">
        <v>56</v>
      </c>
      <c r="B6" s="27">
        <v>1483</v>
      </c>
      <c r="C6" s="28">
        <v>3</v>
      </c>
      <c r="D6" s="28">
        <v>2</v>
      </c>
      <c r="E6" s="28">
        <v>92</v>
      </c>
      <c r="F6" s="28">
        <v>2</v>
      </c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7"/>
      <c r="CE6" s="28"/>
      <c r="CF6" s="28"/>
      <c r="CG6" s="29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8"/>
      <c r="CW6" s="29"/>
      <c r="CX6" s="27"/>
      <c r="CY6" s="28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1</v>
      </c>
      <c r="EF6" s="18">
        <f t="shared" si="1"/>
        <v>3</v>
      </c>
      <c r="EG6" s="18">
        <f t="shared" si="2"/>
        <v>2</v>
      </c>
      <c r="EH6" s="18">
        <f t="shared" si="3"/>
        <v>1483</v>
      </c>
      <c r="EI6" s="18">
        <f t="shared" si="4"/>
        <v>92</v>
      </c>
      <c r="EJ6" s="19">
        <f t="shared" si="5"/>
        <v>48.358695652173914</v>
      </c>
      <c r="EK6" s="20">
        <f t="shared" si="9"/>
        <v>494.33333333333331</v>
      </c>
      <c r="EL6" s="20">
        <f t="shared" si="10"/>
        <v>92</v>
      </c>
      <c r="EM6" s="20">
        <f t="shared" si="11"/>
        <v>30.666666666666668</v>
      </c>
      <c r="EN6" s="20">
        <f t="shared" si="6"/>
        <v>2</v>
      </c>
      <c r="EO6" s="20">
        <f t="shared" si="7"/>
        <v>2</v>
      </c>
      <c r="EP6" s="18">
        <f t="shared" si="12"/>
        <v>0</v>
      </c>
    </row>
    <row r="7" spans="1:146">
      <c r="A7" s="26" t="s">
        <v>47</v>
      </c>
      <c r="B7" s="27">
        <v>750</v>
      </c>
      <c r="C7" s="28">
        <v>2</v>
      </c>
      <c r="D7" s="28">
        <v>0</v>
      </c>
      <c r="E7" s="28">
        <v>42</v>
      </c>
      <c r="F7" s="28">
        <v>1</v>
      </c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8"/>
      <c r="BY7" s="29"/>
      <c r="BZ7" s="28"/>
      <c r="CA7" s="29"/>
      <c r="CB7" s="28"/>
      <c r="CC7" s="29"/>
      <c r="CD7" s="27"/>
      <c r="CE7" s="28"/>
      <c r="CF7" s="28"/>
      <c r="CG7" s="29"/>
      <c r="CH7" s="28"/>
      <c r="CI7" s="29"/>
      <c r="CJ7" s="28"/>
      <c r="CK7" s="29"/>
      <c r="CL7" s="27"/>
      <c r="CM7" s="29"/>
      <c r="CN7" s="28"/>
      <c r="CO7" s="29"/>
      <c r="CP7" s="28"/>
      <c r="CQ7" s="29"/>
      <c r="CR7" s="27"/>
      <c r="CS7" s="29"/>
      <c r="CT7" s="28"/>
      <c r="CU7" s="29"/>
      <c r="CV7" s="28"/>
      <c r="CW7" s="29"/>
      <c r="CX7" s="27"/>
      <c r="CY7" s="28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750</v>
      </c>
      <c r="EI7" s="18">
        <f t="shared" si="4"/>
        <v>42</v>
      </c>
      <c r="EJ7" s="19">
        <f t="shared" si="5"/>
        <v>53.571428571428569</v>
      </c>
      <c r="EK7" s="20">
        <f t="shared" si="9"/>
        <v>375</v>
      </c>
      <c r="EL7" s="20">
        <f t="shared" si="10"/>
        <v>42</v>
      </c>
      <c r="EM7" s="20">
        <f t="shared" si="11"/>
        <v>21</v>
      </c>
      <c r="EN7" s="20">
        <f t="shared" si="6"/>
        <v>1</v>
      </c>
      <c r="EO7" s="20">
        <f t="shared" si="7"/>
        <v>1</v>
      </c>
      <c r="EP7" s="18">
        <f t="shared" si="12"/>
        <v>0</v>
      </c>
    </row>
    <row r="8" spans="1:146">
      <c r="A8" s="26" t="s">
        <v>32</v>
      </c>
      <c r="B8" s="27">
        <v>1002</v>
      </c>
      <c r="C8" s="28">
        <v>2</v>
      </c>
      <c r="D8" s="28">
        <v>2</v>
      </c>
      <c r="E8" s="28">
        <v>43</v>
      </c>
      <c r="F8" s="28">
        <v>4</v>
      </c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8"/>
      <c r="BY8" s="29"/>
      <c r="BZ8" s="28"/>
      <c r="CA8" s="29"/>
      <c r="CB8" s="28"/>
      <c r="CC8" s="29"/>
      <c r="CD8" s="27"/>
      <c r="CE8" s="28"/>
      <c r="CF8" s="28"/>
      <c r="CG8" s="29"/>
      <c r="CH8" s="28"/>
      <c r="CI8" s="29"/>
      <c r="CJ8" s="28"/>
      <c r="CK8" s="29"/>
      <c r="CL8" s="27"/>
      <c r="CM8" s="29"/>
      <c r="CN8" s="28"/>
      <c r="CO8" s="29"/>
      <c r="CP8" s="27"/>
      <c r="CQ8" s="28"/>
      <c r="CR8" s="28"/>
      <c r="CS8" s="29"/>
      <c r="CT8" s="28"/>
      <c r="CU8" s="29"/>
      <c r="CV8" s="28"/>
      <c r="CW8" s="29"/>
      <c r="CX8" s="27"/>
      <c r="CY8" s="28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43</v>
      </c>
      <c r="EJ8" s="19">
        <f t="shared" si="5"/>
        <v>69.906976744186039</v>
      </c>
      <c r="EK8" s="20">
        <f t="shared" si="9"/>
        <v>501</v>
      </c>
      <c r="EL8" s="20">
        <f t="shared" si="10"/>
        <v>43</v>
      </c>
      <c r="EM8" s="20">
        <f t="shared" si="11"/>
        <v>21.5</v>
      </c>
      <c r="EN8" s="20">
        <f t="shared" si="6"/>
        <v>4</v>
      </c>
      <c r="EO8" s="20">
        <f t="shared" si="7"/>
        <v>4</v>
      </c>
      <c r="EP8" s="18">
        <f t="shared" si="12"/>
        <v>0</v>
      </c>
    </row>
    <row r="9" spans="1:146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8"/>
      <c r="CA9" s="29"/>
      <c r="CB9" s="28"/>
      <c r="CC9" s="29"/>
      <c r="CD9" s="27"/>
      <c r="CE9" s="28"/>
      <c r="CF9" s="28"/>
      <c r="CG9" s="29"/>
      <c r="CH9" s="28"/>
      <c r="CI9" s="29"/>
      <c r="CJ9" s="28"/>
      <c r="CK9" s="29"/>
      <c r="CL9" s="27"/>
      <c r="CM9" s="29"/>
      <c r="CN9" s="28"/>
      <c r="CO9" s="29"/>
      <c r="CP9" s="27"/>
      <c r="CQ9" s="28"/>
      <c r="CR9" s="28"/>
      <c r="CS9" s="29"/>
      <c r="CT9" s="27"/>
      <c r="CU9" s="28"/>
      <c r="CV9" s="28"/>
      <c r="CW9" s="28"/>
      <c r="CX9" s="28"/>
      <c r="CY9" s="29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8"/>
      <c r="CA10" s="29"/>
      <c r="CB10" s="28"/>
      <c r="CC10" s="29"/>
      <c r="CD10" s="27"/>
      <c r="CE10" s="28"/>
      <c r="CF10" s="28"/>
      <c r="CG10" s="29"/>
      <c r="CH10" s="28"/>
      <c r="CI10" s="29"/>
      <c r="CJ10" s="28"/>
      <c r="CK10" s="29"/>
      <c r="CL10" s="27"/>
      <c r="CM10" s="29"/>
      <c r="CN10" s="28"/>
      <c r="CO10" s="29"/>
      <c r="CP10" s="27"/>
      <c r="CQ10" s="28"/>
      <c r="CR10" s="28"/>
      <c r="CS10" s="29"/>
      <c r="CT10" s="27"/>
      <c r="CU10" s="28"/>
      <c r="CV10" s="28"/>
      <c r="CW10" s="28"/>
      <c r="CX10" s="28"/>
      <c r="CY10" s="29"/>
      <c r="CZ10" s="28"/>
      <c r="DA10" s="29"/>
      <c r="DB10" s="27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8"/>
      <c r="CA11" s="29"/>
      <c r="CB11" s="28"/>
      <c r="CC11" s="29"/>
      <c r="CD11" s="27"/>
      <c r="CE11" s="28"/>
      <c r="CF11" s="28"/>
      <c r="CG11" s="29"/>
      <c r="CH11" s="28"/>
      <c r="CI11" s="29"/>
      <c r="CJ11" s="28"/>
      <c r="CK11" s="29"/>
      <c r="CL11" s="27"/>
      <c r="CM11" s="29"/>
      <c r="CN11" s="28"/>
      <c r="CO11" s="29"/>
      <c r="CP11" s="27"/>
      <c r="CQ11" s="28"/>
      <c r="CR11" s="28"/>
      <c r="CS11" s="29"/>
      <c r="CT11" s="27"/>
      <c r="CU11" s="28"/>
      <c r="CV11" s="28"/>
      <c r="CW11" s="28"/>
      <c r="CX11" s="28"/>
      <c r="CY11" s="29"/>
      <c r="CZ11" s="28"/>
      <c r="DA11" s="29"/>
      <c r="DB11" s="27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8"/>
      <c r="CC12" s="29"/>
      <c r="CD12" s="27"/>
      <c r="CE12" s="28"/>
      <c r="CF12" s="28"/>
      <c r="CG12" s="29"/>
      <c r="CH12" s="28"/>
      <c r="CI12" s="29"/>
      <c r="CJ12" s="27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8"/>
      <c r="CC13" s="29"/>
      <c r="CD13" s="27"/>
      <c r="CE13" s="28"/>
      <c r="CF13" s="28"/>
      <c r="CG13" s="29"/>
      <c r="CH13" s="28"/>
      <c r="CI13" s="29"/>
      <c r="CJ13" s="27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2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1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2</v>
      </c>
      <c r="CF42" s="5">
        <v>0</v>
      </c>
      <c r="CL42" s="5">
        <v>2</v>
      </c>
      <c r="CR42" s="5">
        <v>1</v>
      </c>
      <c r="CX42" s="5">
        <v>1</v>
      </c>
      <c r="DD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CH1:CM1"/>
    <mergeCell ref="AL1:AQ1"/>
    <mergeCell ref="AR1:AW1"/>
    <mergeCell ref="AX1:BC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EP42"/>
  <sheetViews>
    <sheetView showGridLines="0" workbookViewId="0">
      <pane xSplit="1" topLeftCell="B1" activePane="topRight" state="frozen"/>
      <selection pane="topRight" activeCell="CQ62" sqref="CQ62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 t="s">
        <v>12</v>
      </c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 t="s">
        <v>74</v>
      </c>
      <c r="B3" s="23">
        <v>624</v>
      </c>
      <c r="C3" s="25">
        <v>2</v>
      </c>
      <c r="D3" s="25">
        <v>0</v>
      </c>
      <c r="E3" s="25">
        <v>54</v>
      </c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5"/>
      <c r="CC3" s="24"/>
      <c r="CD3" s="25"/>
      <c r="CE3" s="24"/>
      <c r="CF3" s="23"/>
      <c r="CG3" s="24"/>
      <c r="CH3" s="25"/>
      <c r="CI3" s="24"/>
      <c r="CJ3" s="25"/>
      <c r="CK3" s="24"/>
      <c r="CL3" s="23"/>
      <c r="CM3" s="24"/>
      <c r="CN3" s="25"/>
      <c r="CO3" s="24"/>
      <c r="CP3" s="25"/>
      <c r="CQ3" s="24"/>
      <c r="CR3" s="23"/>
      <c r="CS3" s="24"/>
      <c r="CT3" s="25"/>
      <c r="CU3" s="24"/>
      <c r="CV3" s="23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624</v>
      </c>
      <c r="EI3" s="18">
        <f t="shared" ref="EI3:EI14" si="4">SUM(E3+K3+Q3+W3+AC3+AI3+AO3+AU3+BA3+BG3+BM3+BS3+BY3+CE3+CK3+CQ3+CW3+DC3+DI3+DO3+DU3+EA3)</f>
        <v>54</v>
      </c>
      <c r="EJ3" s="19">
        <f t="shared" ref="EJ3:EJ14" si="5">IF(EH3=0,0,(SUM(EH3/EI3)*3))</f>
        <v>34.666666666666664</v>
      </c>
      <c r="EK3" s="20">
        <f>IF(EF3=0,0,(SUM(EH3/EF3)))</f>
        <v>312</v>
      </c>
      <c r="EL3" s="20">
        <f>IF(ED3=0,0,SUM(EI3/ED3))</f>
        <v>54</v>
      </c>
      <c r="EM3" s="20">
        <f>IF(EF3=0,0,SUM(EI3/EF3))</f>
        <v>27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>
      <c r="A4" s="26" t="s">
        <v>64</v>
      </c>
      <c r="B4" s="27">
        <v>748</v>
      </c>
      <c r="C4" s="28">
        <v>2</v>
      </c>
      <c r="D4" s="28">
        <v>0</v>
      </c>
      <c r="E4" s="28">
        <v>48</v>
      </c>
      <c r="F4" s="28"/>
      <c r="G4" s="29"/>
      <c r="H4" s="27">
        <v>1326</v>
      </c>
      <c r="I4" s="28">
        <v>3</v>
      </c>
      <c r="J4" s="28">
        <v>1</v>
      </c>
      <c r="K4" s="28">
        <v>101</v>
      </c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8"/>
      <c r="BX4" s="28"/>
      <c r="BY4" s="29"/>
      <c r="BZ4" s="27"/>
      <c r="CA4" s="29"/>
      <c r="CB4" s="28"/>
      <c r="CC4" s="29"/>
      <c r="CD4" s="28"/>
      <c r="CE4" s="29"/>
      <c r="CF4" s="27"/>
      <c r="CG4" s="29"/>
      <c r="CH4" s="28"/>
      <c r="CI4" s="29"/>
      <c r="CJ4" s="28"/>
      <c r="CK4" s="29"/>
      <c r="CL4" s="27"/>
      <c r="CM4" s="29"/>
      <c r="CN4" s="28"/>
      <c r="CO4" s="29"/>
      <c r="CP4" s="28"/>
      <c r="CQ4" s="29"/>
      <c r="CR4" s="27"/>
      <c r="CS4" s="29"/>
      <c r="CT4" s="28"/>
      <c r="CU4" s="29"/>
      <c r="CV4" s="27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0</v>
      </c>
      <c r="EF4" s="18">
        <f t="shared" si="1"/>
        <v>5</v>
      </c>
      <c r="EG4" s="18">
        <f t="shared" si="2"/>
        <v>1</v>
      </c>
      <c r="EH4" s="18">
        <f t="shared" si="3"/>
        <v>2074</v>
      </c>
      <c r="EI4" s="18">
        <f t="shared" si="4"/>
        <v>149</v>
      </c>
      <c r="EJ4" s="19">
        <f t="shared" si="5"/>
        <v>41.758389261744966</v>
      </c>
      <c r="EK4" s="20">
        <f t="shared" ref="EK4:EK14" si="9">IF(EF4=0,0,(SUM(EH4/EF4)))</f>
        <v>414.8</v>
      </c>
      <c r="EL4" s="20">
        <f t="shared" ref="EL4:EL14" si="10">IF(ED4=0,0,SUM(EI4/ED4))</f>
        <v>74.5</v>
      </c>
      <c r="EM4" s="20">
        <f t="shared" ref="EM4:EM14" si="11">IF(EF4=0,0,SUM(EI4/EF4))</f>
        <v>29.8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>
      <c r="A5" s="26" t="s">
        <v>72</v>
      </c>
      <c r="B5" s="27">
        <v>686</v>
      </c>
      <c r="C5" s="28">
        <v>2</v>
      </c>
      <c r="D5" s="28">
        <v>0</v>
      </c>
      <c r="E5" s="28">
        <v>48</v>
      </c>
      <c r="F5" s="28"/>
      <c r="G5" s="29"/>
      <c r="H5" s="27">
        <v>1031</v>
      </c>
      <c r="I5" s="28">
        <v>3</v>
      </c>
      <c r="J5" s="28">
        <v>1</v>
      </c>
      <c r="K5" s="28">
        <v>93</v>
      </c>
      <c r="L5" s="28">
        <v>1</v>
      </c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8"/>
      <c r="BX5" s="28"/>
      <c r="BY5" s="29"/>
      <c r="BZ5" s="27"/>
      <c r="CA5" s="29"/>
      <c r="CB5" s="28"/>
      <c r="CC5" s="29"/>
      <c r="CD5" s="28"/>
      <c r="CE5" s="29"/>
      <c r="CF5" s="27"/>
      <c r="CG5" s="29"/>
      <c r="CH5" s="28"/>
      <c r="CI5" s="29"/>
      <c r="CJ5" s="28"/>
      <c r="CK5" s="29"/>
      <c r="CL5" s="27"/>
      <c r="CM5" s="29"/>
      <c r="CN5" s="28"/>
      <c r="CO5" s="29"/>
      <c r="CP5" s="28"/>
      <c r="CQ5" s="29"/>
      <c r="CR5" s="27"/>
      <c r="CS5" s="29"/>
      <c r="CT5" s="28"/>
      <c r="CU5" s="29"/>
      <c r="CV5" s="27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0</v>
      </c>
      <c r="EF5" s="18">
        <f t="shared" si="1"/>
        <v>5</v>
      </c>
      <c r="EG5" s="18">
        <f t="shared" si="2"/>
        <v>1</v>
      </c>
      <c r="EH5" s="18">
        <f t="shared" si="3"/>
        <v>1717</v>
      </c>
      <c r="EI5" s="18">
        <f t="shared" si="4"/>
        <v>141</v>
      </c>
      <c r="EJ5" s="19">
        <f t="shared" si="5"/>
        <v>36.531914893617021</v>
      </c>
      <c r="EK5" s="20">
        <f t="shared" si="9"/>
        <v>343.4</v>
      </c>
      <c r="EL5" s="20">
        <f t="shared" si="10"/>
        <v>70.5</v>
      </c>
      <c r="EM5" s="20">
        <f t="shared" si="11"/>
        <v>28.2</v>
      </c>
      <c r="EN5" s="20">
        <f t="shared" si="6"/>
        <v>1</v>
      </c>
      <c r="EO5" s="20">
        <f t="shared" si="7"/>
        <v>0.5</v>
      </c>
      <c r="EP5" s="18">
        <f t="shared" si="12"/>
        <v>0</v>
      </c>
    </row>
    <row r="6" spans="1:146">
      <c r="A6" s="26" t="s">
        <v>76</v>
      </c>
      <c r="B6" s="27">
        <v>1257</v>
      </c>
      <c r="C6" s="28">
        <v>3</v>
      </c>
      <c r="D6" s="28">
        <v>1</v>
      </c>
      <c r="E6" s="28">
        <v>127</v>
      </c>
      <c r="F6" s="28">
        <v>1</v>
      </c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8"/>
      <c r="BX6" s="28"/>
      <c r="BY6" s="29"/>
      <c r="BZ6" s="27"/>
      <c r="CA6" s="29"/>
      <c r="CB6" s="28"/>
      <c r="CC6" s="28"/>
      <c r="CD6" s="28"/>
      <c r="CE6" s="29"/>
      <c r="CF6" s="27"/>
      <c r="CG6" s="28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7"/>
      <c r="CW6" s="28"/>
      <c r="CX6" s="28"/>
      <c r="CY6" s="28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1257</v>
      </c>
      <c r="EI6" s="18">
        <f t="shared" si="4"/>
        <v>127</v>
      </c>
      <c r="EJ6" s="19">
        <f t="shared" si="5"/>
        <v>29.69291338582677</v>
      </c>
      <c r="EK6" s="20">
        <f t="shared" si="9"/>
        <v>419</v>
      </c>
      <c r="EL6" s="20">
        <f t="shared" si="10"/>
        <v>127</v>
      </c>
      <c r="EM6" s="20">
        <f t="shared" si="11"/>
        <v>42.333333333333336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>
      <c r="A7" s="26" t="s">
        <v>34</v>
      </c>
      <c r="B7" s="27">
        <v>1493</v>
      </c>
      <c r="C7" s="28">
        <v>3</v>
      </c>
      <c r="D7" s="28">
        <v>2</v>
      </c>
      <c r="E7" s="28">
        <v>68</v>
      </c>
      <c r="F7" s="28">
        <v>5</v>
      </c>
      <c r="G7" s="29"/>
      <c r="H7" s="27">
        <v>971</v>
      </c>
      <c r="I7" s="28">
        <v>2</v>
      </c>
      <c r="J7" s="28">
        <v>0</v>
      </c>
      <c r="K7" s="28">
        <v>51</v>
      </c>
      <c r="L7" s="28">
        <v>4</v>
      </c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8"/>
      <c r="BX7" s="28"/>
      <c r="BY7" s="29"/>
      <c r="BZ7" s="27"/>
      <c r="CA7" s="29"/>
      <c r="CB7" s="28"/>
      <c r="CC7" s="28"/>
      <c r="CD7" s="28"/>
      <c r="CE7" s="29"/>
      <c r="CF7" s="27"/>
      <c r="CG7" s="28"/>
      <c r="CH7" s="28"/>
      <c r="CI7" s="29"/>
      <c r="CJ7" s="28"/>
      <c r="CK7" s="29"/>
      <c r="CL7" s="27"/>
      <c r="CM7" s="29"/>
      <c r="CN7" s="28"/>
      <c r="CO7" s="29"/>
      <c r="CP7" s="28"/>
      <c r="CQ7" s="29"/>
      <c r="CR7" s="27"/>
      <c r="CS7" s="29"/>
      <c r="CT7" s="28"/>
      <c r="CU7" s="29"/>
      <c r="CV7" s="27"/>
      <c r="CW7" s="28"/>
      <c r="CX7" s="28"/>
      <c r="CY7" s="28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1</v>
      </c>
      <c r="EF7" s="18">
        <f t="shared" si="1"/>
        <v>5</v>
      </c>
      <c r="EG7" s="18">
        <f t="shared" si="2"/>
        <v>2</v>
      </c>
      <c r="EH7" s="18">
        <f t="shared" si="3"/>
        <v>2464</v>
      </c>
      <c r="EI7" s="18">
        <f t="shared" si="4"/>
        <v>119</v>
      </c>
      <c r="EJ7" s="19">
        <f t="shared" si="5"/>
        <v>62.117647058823536</v>
      </c>
      <c r="EK7" s="20">
        <f t="shared" si="9"/>
        <v>492.8</v>
      </c>
      <c r="EL7" s="20">
        <f t="shared" si="10"/>
        <v>59.5</v>
      </c>
      <c r="EM7" s="20">
        <f t="shared" si="11"/>
        <v>23.8</v>
      </c>
      <c r="EN7" s="20">
        <f t="shared" si="6"/>
        <v>9</v>
      </c>
      <c r="EO7" s="20">
        <f t="shared" si="7"/>
        <v>4.5</v>
      </c>
      <c r="EP7" s="18">
        <f t="shared" si="12"/>
        <v>0</v>
      </c>
    </row>
    <row r="8" spans="1:146">
      <c r="A8" s="26" t="s">
        <v>46</v>
      </c>
      <c r="B8" s="27">
        <v>1002</v>
      </c>
      <c r="C8" s="28">
        <v>2</v>
      </c>
      <c r="D8" s="28">
        <v>2</v>
      </c>
      <c r="E8" s="28">
        <v>51</v>
      </c>
      <c r="F8" s="28">
        <v>3</v>
      </c>
      <c r="G8" s="29"/>
      <c r="H8" s="27">
        <v>781</v>
      </c>
      <c r="I8" s="28">
        <v>2</v>
      </c>
      <c r="J8" s="28">
        <v>0</v>
      </c>
      <c r="K8" s="28">
        <v>48</v>
      </c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8"/>
      <c r="BX8" s="28"/>
      <c r="BY8" s="29"/>
      <c r="BZ8" s="27"/>
      <c r="CA8" s="29"/>
      <c r="CB8" s="28"/>
      <c r="CC8" s="28"/>
      <c r="CD8" s="28"/>
      <c r="CE8" s="29"/>
      <c r="CF8" s="27"/>
      <c r="CG8" s="28"/>
      <c r="CH8" s="28"/>
      <c r="CI8" s="29"/>
      <c r="CJ8" s="28"/>
      <c r="CK8" s="29"/>
      <c r="CL8" s="27"/>
      <c r="CM8" s="29"/>
      <c r="CN8" s="28"/>
      <c r="CO8" s="29"/>
      <c r="CP8" s="28"/>
      <c r="CQ8" s="29"/>
      <c r="CR8" s="27"/>
      <c r="CS8" s="29"/>
      <c r="CT8" s="28"/>
      <c r="CU8" s="29"/>
      <c r="CV8" s="27"/>
      <c r="CW8" s="28"/>
      <c r="CX8" s="28"/>
      <c r="CY8" s="28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1783</v>
      </c>
      <c r="EI8" s="18">
        <f t="shared" si="4"/>
        <v>99</v>
      </c>
      <c r="EJ8" s="19">
        <f t="shared" si="5"/>
        <v>54.030303030303031</v>
      </c>
      <c r="EK8" s="20">
        <f t="shared" si="9"/>
        <v>445.75</v>
      </c>
      <c r="EL8" s="20">
        <f t="shared" si="10"/>
        <v>49.5</v>
      </c>
      <c r="EM8" s="20">
        <f t="shared" si="11"/>
        <v>24.75</v>
      </c>
      <c r="EN8" s="20">
        <f t="shared" si="6"/>
        <v>3</v>
      </c>
      <c r="EO8" s="20">
        <f t="shared" si="7"/>
        <v>1.5</v>
      </c>
      <c r="EP8" s="18">
        <f t="shared" si="12"/>
        <v>0</v>
      </c>
    </row>
    <row r="9" spans="1:146">
      <c r="A9" s="26" t="s">
        <v>68</v>
      </c>
      <c r="B9" s="27"/>
      <c r="C9" s="28"/>
      <c r="D9" s="28"/>
      <c r="E9" s="28"/>
      <c r="F9" s="28"/>
      <c r="G9" s="29"/>
      <c r="H9" s="27">
        <v>1428</v>
      </c>
      <c r="I9" s="28">
        <v>3</v>
      </c>
      <c r="J9" s="28">
        <v>1</v>
      </c>
      <c r="K9" s="28">
        <v>107</v>
      </c>
      <c r="L9" s="28">
        <v>3</v>
      </c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7"/>
      <c r="CA9" s="29"/>
      <c r="CB9" s="28"/>
      <c r="CC9" s="28"/>
      <c r="CD9" s="28"/>
      <c r="CE9" s="29"/>
      <c r="CF9" s="27"/>
      <c r="CG9" s="28"/>
      <c r="CH9" s="28"/>
      <c r="CI9" s="29"/>
      <c r="CJ9" s="28"/>
      <c r="CK9" s="29"/>
      <c r="CL9" s="27"/>
      <c r="CM9" s="29"/>
      <c r="CN9" s="28"/>
      <c r="CO9" s="29"/>
      <c r="CP9" s="28"/>
      <c r="CQ9" s="29"/>
      <c r="CR9" s="27"/>
      <c r="CS9" s="29"/>
      <c r="CT9" s="28"/>
      <c r="CU9" s="29"/>
      <c r="CV9" s="27"/>
      <c r="CW9" s="28"/>
      <c r="CX9" s="28"/>
      <c r="CY9" s="28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1</v>
      </c>
      <c r="EE9" s="18">
        <f t="shared" si="0"/>
        <v>0</v>
      </c>
      <c r="EF9" s="18">
        <f t="shared" si="1"/>
        <v>3</v>
      </c>
      <c r="EG9" s="18">
        <f t="shared" si="2"/>
        <v>1</v>
      </c>
      <c r="EH9" s="18">
        <f t="shared" si="3"/>
        <v>1428</v>
      </c>
      <c r="EI9" s="18">
        <f t="shared" si="4"/>
        <v>107</v>
      </c>
      <c r="EJ9" s="19">
        <f t="shared" si="5"/>
        <v>40.037383177570092</v>
      </c>
      <c r="EK9" s="20">
        <f t="shared" si="9"/>
        <v>476</v>
      </c>
      <c r="EL9" s="20">
        <f t="shared" si="10"/>
        <v>107</v>
      </c>
      <c r="EM9" s="20">
        <f t="shared" si="11"/>
        <v>35.666666666666664</v>
      </c>
      <c r="EN9" s="20">
        <f t="shared" si="6"/>
        <v>3</v>
      </c>
      <c r="EO9" s="20">
        <f t="shared" si="7"/>
        <v>3</v>
      </c>
      <c r="EP9" s="18">
        <f t="shared" si="12"/>
        <v>0</v>
      </c>
    </row>
    <row r="10" spans="1:146">
      <c r="A10" s="26" t="s">
        <v>55</v>
      </c>
      <c r="B10" s="27"/>
      <c r="C10" s="28"/>
      <c r="D10" s="28"/>
      <c r="E10" s="28"/>
      <c r="F10" s="28"/>
      <c r="G10" s="29"/>
      <c r="H10" s="27">
        <v>1002</v>
      </c>
      <c r="I10" s="28">
        <v>2</v>
      </c>
      <c r="J10" s="28">
        <v>2</v>
      </c>
      <c r="K10" s="28">
        <v>62</v>
      </c>
      <c r="L10" s="28">
        <v>2</v>
      </c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7"/>
      <c r="CA10" s="29"/>
      <c r="CB10" s="28"/>
      <c r="CC10" s="28"/>
      <c r="CD10" s="28"/>
      <c r="CE10" s="29"/>
      <c r="CF10" s="27"/>
      <c r="CG10" s="28"/>
      <c r="CH10" s="28"/>
      <c r="CI10" s="29"/>
      <c r="CJ10" s="28"/>
      <c r="CK10" s="29"/>
      <c r="CL10" s="27"/>
      <c r="CM10" s="29"/>
      <c r="CN10" s="28"/>
      <c r="CO10" s="29"/>
      <c r="CP10" s="28"/>
      <c r="CQ10" s="29"/>
      <c r="CR10" s="27"/>
      <c r="CS10" s="29"/>
      <c r="CT10" s="28"/>
      <c r="CU10" s="29"/>
      <c r="CV10" s="27"/>
      <c r="CW10" s="28"/>
      <c r="CX10" s="28"/>
      <c r="CY10" s="28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62</v>
      </c>
      <c r="EJ10" s="19">
        <f t="shared" si="5"/>
        <v>48.483870967741936</v>
      </c>
      <c r="EK10" s="20">
        <f t="shared" si="9"/>
        <v>501</v>
      </c>
      <c r="EL10" s="20">
        <f t="shared" si="10"/>
        <v>62</v>
      </c>
      <c r="EM10" s="20">
        <f t="shared" si="11"/>
        <v>31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8"/>
      <c r="CC11" s="28"/>
      <c r="CD11" s="28"/>
      <c r="CE11" s="29"/>
      <c r="CF11" s="27"/>
      <c r="CG11" s="28"/>
      <c r="CH11" s="28"/>
      <c r="CI11" s="29"/>
      <c r="CJ11" s="28"/>
      <c r="CK11" s="29"/>
      <c r="CL11" s="27"/>
      <c r="CM11" s="29"/>
      <c r="CN11" s="28"/>
      <c r="CO11" s="29"/>
      <c r="CP11" s="28"/>
      <c r="CQ11" s="29"/>
      <c r="CR11" s="27"/>
      <c r="CS11" s="29"/>
      <c r="CT11" s="28"/>
      <c r="CU11" s="29"/>
      <c r="CV11" s="27"/>
      <c r="CW11" s="28"/>
      <c r="CX11" s="28"/>
      <c r="CY11" s="28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8"/>
      <c r="CC12" s="29"/>
      <c r="CD12" s="27"/>
      <c r="CE12" s="28"/>
      <c r="CF12" s="28"/>
      <c r="CG12" s="28"/>
      <c r="CH12" s="28"/>
      <c r="CI12" s="29"/>
      <c r="CJ12" s="27"/>
      <c r="CK12" s="28"/>
      <c r="CL12" s="28"/>
      <c r="CM12" s="29"/>
      <c r="CN12" s="28"/>
      <c r="CO12" s="29"/>
      <c r="CP12" s="28"/>
      <c r="CQ12" s="29"/>
      <c r="CR12" s="27"/>
      <c r="CS12" s="29"/>
      <c r="CT12" s="28"/>
      <c r="CU12" s="29"/>
      <c r="CV12" s="27"/>
      <c r="CW12" s="28"/>
      <c r="CX12" s="28"/>
      <c r="CY12" s="28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8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7"/>
      <c r="CW13" s="28"/>
      <c r="CX13" s="28"/>
      <c r="CY13" s="28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1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2</v>
      </c>
      <c r="H41" s="5">
        <f>SUM(H29:H40)</f>
        <v>1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1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2</v>
      </c>
      <c r="CL42" s="5">
        <v>2</v>
      </c>
      <c r="CR42" s="5">
        <v>3</v>
      </c>
      <c r="CX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EP42"/>
  <sheetViews>
    <sheetView showGridLines="0" workbookViewId="0">
      <pane xSplit="1" topLeftCell="B1" activePane="topRight" state="frozen"/>
      <selection pane="topRight" activeCell="CU57" sqref="CU57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 t="s">
        <v>10</v>
      </c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 t="s">
        <v>43</v>
      </c>
      <c r="B3" s="23">
        <v>1487</v>
      </c>
      <c r="C3" s="25">
        <v>3</v>
      </c>
      <c r="D3" s="25">
        <v>2</v>
      </c>
      <c r="E3" s="25">
        <v>85</v>
      </c>
      <c r="F3" s="25">
        <v>3</v>
      </c>
      <c r="G3" s="24">
        <v>1</v>
      </c>
      <c r="H3" s="23">
        <v>1002</v>
      </c>
      <c r="I3" s="25">
        <v>2</v>
      </c>
      <c r="J3" s="25">
        <v>2</v>
      </c>
      <c r="K3" s="25">
        <v>50</v>
      </c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3"/>
      <c r="BY3" s="25"/>
      <c r="BZ3" s="25"/>
      <c r="CA3" s="25"/>
      <c r="CB3" s="25"/>
      <c r="CC3" s="24"/>
      <c r="CD3" s="23"/>
      <c r="CE3" s="25"/>
      <c r="CF3" s="25"/>
      <c r="CG3" s="25"/>
      <c r="CH3" s="25"/>
      <c r="CI3" s="25"/>
      <c r="CJ3" s="25"/>
      <c r="CK3" s="24"/>
      <c r="CL3" s="23"/>
      <c r="CM3" s="25"/>
      <c r="CN3" s="25"/>
      <c r="CO3" s="24"/>
      <c r="CP3" s="25"/>
      <c r="CQ3" s="24"/>
      <c r="CR3" s="23"/>
      <c r="CS3" s="24"/>
      <c r="CT3" s="25"/>
      <c r="CU3" s="25"/>
      <c r="CV3" s="23"/>
      <c r="CW3" s="25"/>
      <c r="CX3" s="25"/>
      <c r="CY3" s="25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2489</v>
      </c>
      <c r="EI3" s="18">
        <f t="shared" ref="EI3:EI14" si="4">SUM(E3+K3+Q3+W3+AC3+AI3+AO3+AU3+BA3+BG3+BM3+BS3+BY3+CE3+CK3+CQ3+CW3+DC3+DI3+DO3+DU3+EA3)</f>
        <v>135</v>
      </c>
      <c r="EJ3" s="19">
        <f t="shared" ref="EJ3:EJ14" si="5">IF(EH3=0,0,(SUM(EH3/EI3)*3))</f>
        <v>55.31111111111111</v>
      </c>
      <c r="EK3" s="20">
        <f>IF(EF3=0,0,(SUM(EH3/EF3)))</f>
        <v>497.8</v>
      </c>
      <c r="EL3" s="20">
        <f>IF(ED3=0,0,SUM(EI3/ED3))</f>
        <v>67.5</v>
      </c>
      <c r="EM3" s="20">
        <f>IF(EF3=0,0,SUM(EI3/EF3))</f>
        <v>27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1.5</v>
      </c>
      <c r="EP3" s="18">
        <f>SUM(G3+M3+S3+Y3+AE3+AK3+AQ3+AW3+BC3+BI3+BO3+BU3+CA3+CG3+CM3+CS3+CY3+DE3+DK3+DQ3+DW3+EC3)</f>
        <v>1</v>
      </c>
    </row>
    <row r="4" spans="1:146">
      <c r="A4" s="26" t="s">
        <v>35</v>
      </c>
      <c r="B4" s="27">
        <v>1483</v>
      </c>
      <c r="C4" s="28">
        <v>3</v>
      </c>
      <c r="D4" s="28">
        <v>2</v>
      </c>
      <c r="E4" s="28">
        <v>77</v>
      </c>
      <c r="F4" s="28">
        <v>5</v>
      </c>
      <c r="G4" s="29">
        <v>1</v>
      </c>
      <c r="H4" s="27">
        <v>1002</v>
      </c>
      <c r="I4" s="28">
        <v>2</v>
      </c>
      <c r="J4" s="28">
        <v>2</v>
      </c>
      <c r="K4" s="28">
        <v>44</v>
      </c>
      <c r="L4" s="28">
        <v>4</v>
      </c>
      <c r="M4" s="29">
        <v>1</v>
      </c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7"/>
      <c r="CE4" s="28"/>
      <c r="CF4" s="28"/>
      <c r="CG4" s="28"/>
      <c r="CH4" s="28"/>
      <c r="CI4" s="28"/>
      <c r="CJ4" s="28"/>
      <c r="CK4" s="29"/>
      <c r="CL4" s="27"/>
      <c r="CM4" s="28"/>
      <c r="CN4" s="28"/>
      <c r="CO4" s="29"/>
      <c r="CP4" s="28"/>
      <c r="CQ4" s="29"/>
      <c r="CR4" s="27"/>
      <c r="CS4" s="29"/>
      <c r="CT4" s="28"/>
      <c r="CU4" s="28"/>
      <c r="CV4" s="27"/>
      <c r="CW4" s="28"/>
      <c r="CX4" s="28"/>
      <c r="CY4" s="28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5</v>
      </c>
      <c r="EG4" s="18">
        <f t="shared" si="2"/>
        <v>4</v>
      </c>
      <c r="EH4" s="18">
        <f t="shared" si="3"/>
        <v>2485</v>
      </c>
      <c r="EI4" s="18">
        <f t="shared" si="4"/>
        <v>121</v>
      </c>
      <c r="EJ4" s="19">
        <f t="shared" si="5"/>
        <v>61.611570247933884</v>
      </c>
      <c r="EK4" s="20">
        <f t="shared" ref="EK4:EK14" si="9">IF(EF4=0,0,(SUM(EH4/EF4)))</f>
        <v>497</v>
      </c>
      <c r="EL4" s="20">
        <f t="shared" ref="EL4:EL14" si="10">IF(ED4=0,0,SUM(EI4/ED4))</f>
        <v>60.5</v>
      </c>
      <c r="EM4" s="20">
        <f t="shared" ref="EM4:EM14" si="11">IF(EF4=0,0,SUM(EI4/EF4))</f>
        <v>24.2</v>
      </c>
      <c r="EN4" s="20">
        <f t="shared" si="6"/>
        <v>9</v>
      </c>
      <c r="EO4" s="20">
        <f t="shared" si="7"/>
        <v>4.5</v>
      </c>
      <c r="EP4" s="18">
        <f t="shared" ref="EP4:EP14" si="12">SUM(G4+M4+S4+Y4+AE4+AK4+AQ4+AW4+BC4+BI4+BO4+BU4+CA4+CG4+CM4+CS4+CY4+DE4+DK4+DQ4+DW4+EC4)</f>
        <v>2</v>
      </c>
    </row>
    <row r="5" spans="1:146">
      <c r="A5" s="26" t="s">
        <v>51</v>
      </c>
      <c r="B5" s="27">
        <v>1471</v>
      </c>
      <c r="C5" s="28">
        <v>3</v>
      </c>
      <c r="D5" s="28">
        <v>2</v>
      </c>
      <c r="E5" s="28">
        <v>95</v>
      </c>
      <c r="F5" s="28">
        <v>3</v>
      </c>
      <c r="G5" s="29"/>
      <c r="H5" s="27">
        <v>1413</v>
      </c>
      <c r="I5" s="28">
        <v>3</v>
      </c>
      <c r="J5" s="28">
        <v>2</v>
      </c>
      <c r="K5" s="28">
        <v>80</v>
      </c>
      <c r="L5" s="28">
        <v>1</v>
      </c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7"/>
      <c r="CE5" s="28"/>
      <c r="CF5" s="28"/>
      <c r="CG5" s="28"/>
      <c r="CH5" s="28"/>
      <c r="CI5" s="28"/>
      <c r="CJ5" s="28"/>
      <c r="CK5" s="29"/>
      <c r="CL5" s="27"/>
      <c r="CM5" s="28"/>
      <c r="CN5" s="28"/>
      <c r="CO5" s="29"/>
      <c r="CP5" s="28"/>
      <c r="CQ5" s="29"/>
      <c r="CR5" s="27"/>
      <c r="CS5" s="29"/>
      <c r="CT5" s="28"/>
      <c r="CU5" s="28"/>
      <c r="CV5" s="27"/>
      <c r="CW5" s="28"/>
      <c r="CX5" s="28"/>
      <c r="CY5" s="28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2</v>
      </c>
      <c r="EF5" s="18">
        <f t="shared" si="1"/>
        <v>6</v>
      </c>
      <c r="EG5" s="18">
        <f t="shared" si="2"/>
        <v>4</v>
      </c>
      <c r="EH5" s="18">
        <f t="shared" si="3"/>
        <v>2884</v>
      </c>
      <c r="EI5" s="18">
        <f t="shared" si="4"/>
        <v>175</v>
      </c>
      <c r="EJ5" s="19">
        <f t="shared" si="5"/>
        <v>49.44</v>
      </c>
      <c r="EK5" s="20">
        <f t="shared" si="9"/>
        <v>480.66666666666669</v>
      </c>
      <c r="EL5" s="20">
        <f t="shared" si="10"/>
        <v>87.5</v>
      </c>
      <c r="EM5" s="20">
        <f t="shared" si="11"/>
        <v>29.166666666666668</v>
      </c>
      <c r="EN5" s="20">
        <f t="shared" si="6"/>
        <v>4</v>
      </c>
      <c r="EO5" s="20">
        <f t="shared" si="7"/>
        <v>2</v>
      </c>
      <c r="EP5" s="18">
        <f t="shared" si="12"/>
        <v>0</v>
      </c>
    </row>
    <row r="6" spans="1:146">
      <c r="A6" s="26" t="s">
        <v>49</v>
      </c>
      <c r="B6" s="27">
        <v>1002</v>
      </c>
      <c r="C6" s="28">
        <v>2</v>
      </c>
      <c r="D6" s="28">
        <v>2</v>
      </c>
      <c r="E6" s="28">
        <v>66</v>
      </c>
      <c r="F6" s="28">
        <v>1</v>
      </c>
      <c r="G6" s="29"/>
      <c r="H6" s="27">
        <v>1495</v>
      </c>
      <c r="I6" s="28">
        <v>3</v>
      </c>
      <c r="J6" s="28">
        <v>2</v>
      </c>
      <c r="K6" s="28">
        <v>79</v>
      </c>
      <c r="L6" s="28">
        <v>7</v>
      </c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7"/>
      <c r="CE6" s="28"/>
      <c r="CF6" s="28"/>
      <c r="CG6" s="28"/>
      <c r="CH6" s="28"/>
      <c r="CI6" s="28"/>
      <c r="CJ6" s="28"/>
      <c r="CK6" s="29"/>
      <c r="CL6" s="27"/>
      <c r="CM6" s="28"/>
      <c r="CN6" s="28"/>
      <c r="CO6" s="29"/>
      <c r="CP6" s="28"/>
      <c r="CQ6" s="29"/>
      <c r="CR6" s="27"/>
      <c r="CS6" s="29"/>
      <c r="CT6" s="28"/>
      <c r="CU6" s="28"/>
      <c r="CV6" s="27"/>
      <c r="CW6" s="28"/>
      <c r="CX6" s="28"/>
      <c r="CY6" s="28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2</v>
      </c>
      <c r="EE6" s="18">
        <f t="shared" si="0"/>
        <v>2</v>
      </c>
      <c r="EF6" s="18">
        <f t="shared" si="1"/>
        <v>5</v>
      </c>
      <c r="EG6" s="18">
        <f t="shared" si="2"/>
        <v>4</v>
      </c>
      <c r="EH6" s="18">
        <f t="shared" si="3"/>
        <v>2497</v>
      </c>
      <c r="EI6" s="18">
        <f t="shared" si="4"/>
        <v>145</v>
      </c>
      <c r="EJ6" s="19">
        <f t="shared" si="5"/>
        <v>51.662068965517243</v>
      </c>
      <c r="EK6" s="20">
        <f t="shared" si="9"/>
        <v>499.4</v>
      </c>
      <c r="EL6" s="20">
        <f t="shared" si="10"/>
        <v>72.5</v>
      </c>
      <c r="EM6" s="20">
        <f t="shared" si="11"/>
        <v>29</v>
      </c>
      <c r="EN6" s="20">
        <f t="shared" si="6"/>
        <v>8</v>
      </c>
      <c r="EO6" s="20">
        <f t="shared" si="7"/>
        <v>4</v>
      </c>
      <c r="EP6" s="18">
        <f t="shared" si="12"/>
        <v>0</v>
      </c>
    </row>
    <row r="7" spans="1:146">
      <c r="A7" s="26" t="s">
        <v>36</v>
      </c>
      <c r="B7" s="27">
        <v>1002</v>
      </c>
      <c r="C7" s="28">
        <v>2</v>
      </c>
      <c r="D7" s="28">
        <v>2</v>
      </c>
      <c r="E7" s="28">
        <v>52</v>
      </c>
      <c r="F7" s="28">
        <v>2</v>
      </c>
      <c r="G7" s="29"/>
      <c r="H7" s="27">
        <v>1002</v>
      </c>
      <c r="I7" s="28">
        <v>2</v>
      </c>
      <c r="J7" s="28">
        <v>2</v>
      </c>
      <c r="K7" s="28">
        <v>49</v>
      </c>
      <c r="L7" s="28">
        <v>4</v>
      </c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8"/>
      <c r="CA7" s="29"/>
      <c r="CB7" s="28"/>
      <c r="CC7" s="29"/>
      <c r="CD7" s="27"/>
      <c r="CE7" s="28"/>
      <c r="CF7" s="28"/>
      <c r="CG7" s="28"/>
      <c r="CH7" s="28"/>
      <c r="CI7" s="28"/>
      <c r="CJ7" s="28"/>
      <c r="CK7" s="29"/>
      <c r="CL7" s="27"/>
      <c r="CM7" s="28"/>
      <c r="CN7" s="28"/>
      <c r="CO7" s="29"/>
      <c r="CP7" s="28"/>
      <c r="CQ7" s="29"/>
      <c r="CR7" s="27"/>
      <c r="CS7" s="29"/>
      <c r="CT7" s="28"/>
      <c r="CU7" s="28"/>
      <c r="CV7" s="27"/>
      <c r="CW7" s="28"/>
      <c r="CX7" s="28"/>
      <c r="CY7" s="28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2</v>
      </c>
      <c r="EF7" s="18">
        <f t="shared" si="1"/>
        <v>4</v>
      </c>
      <c r="EG7" s="18">
        <f t="shared" si="2"/>
        <v>4</v>
      </c>
      <c r="EH7" s="18">
        <f t="shared" si="3"/>
        <v>2004</v>
      </c>
      <c r="EI7" s="18">
        <f t="shared" si="4"/>
        <v>101</v>
      </c>
      <c r="EJ7" s="19">
        <f t="shared" si="5"/>
        <v>59.524752475247524</v>
      </c>
      <c r="EK7" s="20">
        <f t="shared" si="9"/>
        <v>501</v>
      </c>
      <c r="EL7" s="20">
        <f t="shared" si="10"/>
        <v>50.5</v>
      </c>
      <c r="EM7" s="20">
        <f t="shared" si="11"/>
        <v>25.25</v>
      </c>
      <c r="EN7" s="20">
        <f t="shared" si="6"/>
        <v>6</v>
      </c>
      <c r="EO7" s="20">
        <f t="shared" si="7"/>
        <v>3</v>
      </c>
      <c r="EP7" s="18">
        <f t="shared" si="12"/>
        <v>0</v>
      </c>
    </row>
    <row r="8" spans="1:146">
      <c r="A8" s="26" t="s">
        <v>42</v>
      </c>
      <c r="B8" s="27">
        <v>1481</v>
      </c>
      <c r="C8" s="28">
        <v>3</v>
      </c>
      <c r="D8" s="28">
        <v>1</v>
      </c>
      <c r="E8" s="28">
        <v>84</v>
      </c>
      <c r="F8" s="28">
        <v>3</v>
      </c>
      <c r="G8" s="29"/>
      <c r="H8" s="27">
        <v>1423</v>
      </c>
      <c r="I8" s="28">
        <v>3</v>
      </c>
      <c r="J8" s="28">
        <v>1</v>
      </c>
      <c r="K8" s="28">
        <v>72</v>
      </c>
      <c r="L8" s="28">
        <v>3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8"/>
      <c r="CA8" s="29"/>
      <c r="CB8" s="28"/>
      <c r="CC8" s="29"/>
      <c r="CD8" s="27"/>
      <c r="CE8" s="28"/>
      <c r="CF8" s="28"/>
      <c r="CG8" s="28"/>
      <c r="CH8" s="28"/>
      <c r="CI8" s="28"/>
      <c r="CJ8" s="28"/>
      <c r="CK8" s="29"/>
      <c r="CL8" s="27"/>
      <c r="CM8" s="28"/>
      <c r="CN8" s="28"/>
      <c r="CO8" s="29"/>
      <c r="CP8" s="28"/>
      <c r="CQ8" s="29"/>
      <c r="CR8" s="27"/>
      <c r="CS8" s="29"/>
      <c r="CT8" s="28"/>
      <c r="CU8" s="28"/>
      <c r="CV8" s="27"/>
      <c r="CW8" s="28"/>
      <c r="CX8" s="28"/>
      <c r="CY8" s="28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0</v>
      </c>
      <c r="EF8" s="18">
        <f t="shared" si="1"/>
        <v>6</v>
      </c>
      <c r="EG8" s="18">
        <f t="shared" si="2"/>
        <v>2</v>
      </c>
      <c r="EH8" s="18">
        <f t="shared" si="3"/>
        <v>2904</v>
      </c>
      <c r="EI8" s="18">
        <f t="shared" si="4"/>
        <v>156</v>
      </c>
      <c r="EJ8" s="19">
        <f t="shared" si="5"/>
        <v>55.846153846153854</v>
      </c>
      <c r="EK8" s="20">
        <f t="shared" si="9"/>
        <v>484</v>
      </c>
      <c r="EL8" s="20">
        <f t="shared" si="10"/>
        <v>78</v>
      </c>
      <c r="EM8" s="20">
        <f t="shared" si="11"/>
        <v>26</v>
      </c>
      <c r="EN8" s="20">
        <f t="shared" si="6"/>
        <v>6</v>
      </c>
      <c r="EO8" s="20">
        <f t="shared" si="7"/>
        <v>3</v>
      </c>
      <c r="EP8" s="18">
        <f t="shared" si="12"/>
        <v>0</v>
      </c>
    </row>
    <row r="9" spans="1:146">
      <c r="A9" s="26" t="s">
        <v>82</v>
      </c>
      <c r="B9" s="27"/>
      <c r="C9" s="28"/>
      <c r="D9" s="28"/>
      <c r="E9" s="28"/>
      <c r="F9" s="28">
        <v>2</v>
      </c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8"/>
      <c r="CA9" s="29"/>
      <c r="CB9" s="28"/>
      <c r="CC9" s="29"/>
      <c r="CD9" s="27"/>
      <c r="CE9" s="28"/>
      <c r="CF9" s="28"/>
      <c r="CG9" s="28"/>
      <c r="CH9" s="28"/>
      <c r="CI9" s="28"/>
      <c r="CJ9" s="28"/>
      <c r="CK9" s="29"/>
      <c r="CL9" s="27"/>
      <c r="CM9" s="28"/>
      <c r="CN9" s="28"/>
      <c r="CO9" s="29"/>
      <c r="CP9" s="27"/>
      <c r="CQ9" s="28"/>
      <c r="CR9" s="28"/>
      <c r="CS9" s="29"/>
      <c r="CT9" s="28"/>
      <c r="CU9" s="28"/>
      <c r="CV9" s="27"/>
      <c r="CW9" s="28"/>
      <c r="CX9" s="28"/>
      <c r="CY9" s="28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>
      <c r="A10" s="26" t="s">
        <v>83</v>
      </c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>
        <v>1</v>
      </c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8"/>
      <c r="CA10" s="29"/>
      <c r="CB10" s="28"/>
      <c r="CC10" s="29"/>
      <c r="CD10" s="27"/>
      <c r="CE10" s="28"/>
      <c r="CF10" s="28"/>
      <c r="CG10" s="28"/>
      <c r="CH10" s="28"/>
      <c r="CI10" s="28"/>
      <c r="CJ10" s="28"/>
      <c r="CK10" s="29"/>
      <c r="CL10" s="27"/>
      <c r="CM10" s="28"/>
      <c r="CN10" s="28"/>
      <c r="CO10" s="29"/>
      <c r="CP10" s="27"/>
      <c r="CQ10" s="28"/>
      <c r="CR10" s="28"/>
      <c r="CS10" s="29"/>
      <c r="CT10" s="28"/>
      <c r="CU10" s="28"/>
      <c r="CV10" s="27"/>
      <c r="CW10" s="28"/>
      <c r="CX10" s="28"/>
      <c r="CY10" s="28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7"/>
      <c r="CC11" s="28"/>
      <c r="CD11" s="28"/>
      <c r="CE11" s="28"/>
      <c r="CF11" s="28"/>
      <c r="CG11" s="29"/>
      <c r="CH11" s="28"/>
      <c r="CI11" s="29"/>
      <c r="CJ11" s="27"/>
      <c r="CK11" s="28"/>
      <c r="CL11" s="28"/>
      <c r="CM11" s="29"/>
      <c r="CN11" s="27"/>
      <c r="CO11" s="28"/>
      <c r="CP11" s="28"/>
      <c r="CQ11" s="28"/>
      <c r="CR11" s="28"/>
      <c r="CS11" s="29"/>
      <c r="CT11" s="28"/>
      <c r="CU11" s="29"/>
      <c r="CV11" s="27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7"/>
      <c r="CC12" s="28"/>
      <c r="CD12" s="28"/>
      <c r="CE12" s="28"/>
      <c r="CF12" s="28"/>
      <c r="CG12" s="29"/>
      <c r="CH12" s="28"/>
      <c r="CI12" s="29"/>
      <c r="CJ12" s="27"/>
      <c r="CK12" s="28"/>
      <c r="CL12" s="28"/>
      <c r="CM12" s="29"/>
      <c r="CN12" s="27"/>
      <c r="CO12" s="28"/>
      <c r="CP12" s="28"/>
      <c r="CQ12" s="28"/>
      <c r="CR12" s="28"/>
      <c r="CS12" s="29"/>
      <c r="CT12" s="28"/>
      <c r="CU12" s="29"/>
      <c r="CV12" s="27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8"/>
      <c r="BW13" s="28"/>
      <c r="BX13" s="28"/>
      <c r="BY13" s="29"/>
      <c r="BZ13" s="27"/>
      <c r="CA13" s="29"/>
      <c r="CB13" s="27"/>
      <c r="CC13" s="28"/>
      <c r="CD13" s="28"/>
      <c r="CE13" s="28"/>
      <c r="CF13" s="28"/>
      <c r="CG13" s="29"/>
      <c r="CH13" s="28"/>
      <c r="CI13" s="29"/>
      <c r="CJ13" s="27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7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5</v>
      </c>
      <c r="H41" s="5">
        <f>SUM(H29:H40)</f>
        <v>5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3</v>
      </c>
      <c r="H42" s="5">
        <v>3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1</v>
      </c>
      <c r="CF42" s="5">
        <v>3</v>
      </c>
      <c r="CL42" s="5">
        <v>1</v>
      </c>
      <c r="CR42" s="5">
        <v>0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 t="s">
        <v>5</v>
      </c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 t="s">
        <v>71</v>
      </c>
      <c r="B3" s="23">
        <v>1002</v>
      </c>
      <c r="C3" s="25">
        <v>2</v>
      </c>
      <c r="D3" s="25">
        <v>2</v>
      </c>
      <c r="E3" s="25">
        <v>76</v>
      </c>
      <c r="F3" s="25">
        <v>2</v>
      </c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5"/>
      <c r="BX3" s="25"/>
      <c r="BY3" s="24"/>
      <c r="BZ3" s="23"/>
      <c r="CA3" s="24"/>
      <c r="CB3" s="25"/>
      <c r="CC3" s="24"/>
      <c r="CD3" s="23"/>
      <c r="CE3" s="25"/>
      <c r="CF3" s="25"/>
      <c r="CG3" s="25"/>
      <c r="CH3" s="23"/>
      <c r="CI3" s="25"/>
      <c r="CJ3" s="25"/>
      <c r="CK3" s="25"/>
      <c r="CL3" s="25"/>
      <c r="CM3" s="24"/>
      <c r="CN3" s="25"/>
      <c r="CO3" s="24"/>
      <c r="CP3" s="23"/>
      <c r="CQ3" s="25"/>
      <c r="CR3" s="25"/>
      <c r="CS3" s="24"/>
      <c r="CT3" s="25"/>
      <c r="CU3" s="24"/>
      <c r="CV3" s="25"/>
      <c r="CW3" s="24"/>
      <c r="CX3" s="23"/>
      <c r="CY3" s="24"/>
      <c r="CZ3" s="25"/>
      <c r="DA3" s="24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1002</v>
      </c>
      <c r="EI3" s="18">
        <f t="shared" ref="EI3:EI14" si="4">SUM(E3+K3+Q3+W3+AC3+AI3+AO3+AU3+BA3+BG3+BM3+BS3+BY3+CE3+CK3+CQ3+CW3+DC3+DI3+DO3+DU3+EA3)</f>
        <v>76</v>
      </c>
      <c r="EJ3" s="19">
        <f t="shared" ref="EJ3:EJ14" si="5">IF(EH3=0,0,(SUM(EH3/EI3)*3))</f>
        <v>39.55263157894737</v>
      </c>
      <c r="EK3" s="20">
        <f>IF(EF3=0,0,(SUM(EH3/EF3)))</f>
        <v>501</v>
      </c>
      <c r="EL3" s="20">
        <f>IF(ED3=0,0,SUM(EI3/ED3))</f>
        <v>76</v>
      </c>
      <c r="EM3" s="20">
        <f>IF(EF3=0,0,SUM(EI3/EF3))</f>
        <v>38</v>
      </c>
      <c r="EN3" s="20">
        <f t="shared" ref="EN3:EN14" si="6">SUM(F3+L3+R3+X3+AD3+AJ3+AP3+AV3+BB3+BH3+BN3+BT3+BZ3+CF3+CL3+CR3+CX3+DD3+DJ3+DP3+DV3+EB3)</f>
        <v>2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>
      <c r="A4" s="26" t="s">
        <v>75</v>
      </c>
      <c r="B4" s="27">
        <v>1002</v>
      </c>
      <c r="C4" s="28">
        <v>2</v>
      </c>
      <c r="D4" s="28">
        <v>2</v>
      </c>
      <c r="E4" s="28">
        <v>96</v>
      </c>
      <c r="F4" s="28">
        <v>2</v>
      </c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7"/>
      <c r="CA4" s="29"/>
      <c r="CB4" s="28"/>
      <c r="CC4" s="29"/>
      <c r="CD4" s="27"/>
      <c r="CE4" s="28"/>
      <c r="CF4" s="28"/>
      <c r="CG4" s="28"/>
      <c r="CH4" s="27"/>
      <c r="CI4" s="28"/>
      <c r="CJ4" s="28"/>
      <c r="CK4" s="28"/>
      <c r="CL4" s="28"/>
      <c r="CM4" s="29"/>
      <c r="CN4" s="28"/>
      <c r="CO4" s="29"/>
      <c r="CP4" s="27"/>
      <c r="CQ4" s="28"/>
      <c r="CR4" s="28"/>
      <c r="CS4" s="29"/>
      <c r="CT4" s="28"/>
      <c r="CU4" s="29"/>
      <c r="CV4" s="28"/>
      <c r="CW4" s="29"/>
      <c r="CX4" s="27"/>
      <c r="CY4" s="29"/>
      <c r="CZ4" s="28"/>
      <c r="DA4" s="29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1</v>
      </c>
      <c r="EF4" s="18">
        <f t="shared" si="1"/>
        <v>2</v>
      </c>
      <c r="EG4" s="18">
        <f t="shared" si="2"/>
        <v>2</v>
      </c>
      <c r="EH4" s="18">
        <f t="shared" si="3"/>
        <v>1002</v>
      </c>
      <c r="EI4" s="18">
        <f t="shared" si="4"/>
        <v>96</v>
      </c>
      <c r="EJ4" s="19">
        <f t="shared" si="5"/>
        <v>31.3125</v>
      </c>
      <c r="EK4" s="20">
        <f t="shared" ref="EK4:EK14" si="9">IF(EF4=0,0,(SUM(EH4/EF4)))</f>
        <v>501</v>
      </c>
      <c r="EL4" s="20">
        <f t="shared" ref="EL4:EL14" si="10">IF(ED4=0,0,SUM(EI4/ED4))</f>
        <v>96</v>
      </c>
      <c r="EM4" s="20">
        <f t="shared" ref="EM4:EM14" si="11">IF(EF4=0,0,SUM(EI4/EF4))</f>
        <v>48</v>
      </c>
      <c r="EN4" s="20">
        <f t="shared" si="6"/>
        <v>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>
      <c r="A5" s="26" t="s">
        <v>70</v>
      </c>
      <c r="B5" s="27">
        <v>1464</v>
      </c>
      <c r="C5" s="28">
        <v>3</v>
      </c>
      <c r="D5" s="28">
        <v>1</v>
      </c>
      <c r="E5" s="28">
        <v>108</v>
      </c>
      <c r="F5" s="28">
        <v>2</v>
      </c>
      <c r="G5" s="29"/>
      <c r="H5" s="27">
        <v>558</v>
      </c>
      <c r="I5" s="28">
        <v>2</v>
      </c>
      <c r="J5" s="28">
        <v>0</v>
      </c>
      <c r="K5" s="28">
        <v>45</v>
      </c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7"/>
      <c r="CA5" s="29"/>
      <c r="CB5" s="28"/>
      <c r="CC5" s="29"/>
      <c r="CD5" s="27"/>
      <c r="CE5" s="28"/>
      <c r="CF5" s="28"/>
      <c r="CG5" s="28"/>
      <c r="CH5" s="27"/>
      <c r="CI5" s="28"/>
      <c r="CJ5" s="28"/>
      <c r="CK5" s="28"/>
      <c r="CL5" s="28"/>
      <c r="CM5" s="29"/>
      <c r="CN5" s="28"/>
      <c r="CO5" s="29"/>
      <c r="CP5" s="27"/>
      <c r="CQ5" s="28"/>
      <c r="CR5" s="28"/>
      <c r="CS5" s="29"/>
      <c r="CT5" s="28"/>
      <c r="CU5" s="29"/>
      <c r="CV5" s="28"/>
      <c r="CW5" s="29"/>
      <c r="CX5" s="27"/>
      <c r="CY5" s="29"/>
      <c r="CZ5" s="28"/>
      <c r="DA5" s="29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0</v>
      </c>
      <c r="EF5" s="18">
        <f t="shared" si="1"/>
        <v>5</v>
      </c>
      <c r="EG5" s="18">
        <f t="shared" si="2"/>
        <v>1</v>
      </c>
      <c r="EH5" s="18">
        <f t="shared" si="3"/>
        <v>2022</v>
      </c>
      <c r="EI5" s="18">
        <f t="shared" si="4"/>
        <v>153</v>
      </c>
      <c r="EJ5" s="19">
        <f t="shared" si="5"/>
        <v>39.647058823529406</v>
      </c>
      <c r="EK5" s="20">
        <f t="shared" si="9"/>
        <v>404.4</v>
      </c>
      <c r="EL5" s="20">
        <f t="shared" si="10"/>
        <v>76.5</v>
      </c>
      <c r="EM5" s="20">
        <f t="shared" si="11"/>
        <v>30.6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>
      <c r="A6" s="26" t="s">
        <v>61</v>
      </c>
      <c r="B6" s="27">
        <v>1439</v>
      </c>
      <c r="C6" s="28">
        <v>3</v>
      </c>
      <c r="D6" s="28">
        <v>1</v>
      </c>
      <c r="E6" s="28">
        <v>91</v>
      </c>
      <c r="F6" s="28">
        <v>1</v>
      </c>
      <c r="G6" s="29"/>
      <c r="H6" s="27">
        <v>1428</v>
      </c>
      <c r="I6" s="28">
        <v>3</v>
      </c>
      <c r="J6" s="28">
        <v>1</v>
      </c>
      <c r="K6" s="28">
        <v>101</v>
      </c>
      <c r="L6" s="28">
        <v>3</v>
      </c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7"/>
      <c r="CA6" s="29"/>
      <c r="CB6" s="28"/>
      <c r="CC6" s="29"/>
      <c r="CD6" s="27"/>
      <c r="CE6" s="28"/>
      <c r="CF6" s="28"/>
      <c r="CG6" s="28"/>
      <c r="CH6" s="27"/>
      <c r="CI6" s="28"/>
      <c r="CJ6" s="28"/>
      <c r="CK6" s="28"/>
      <c r="CL6" s="28"/>
      <c r="CM6" s="29"/>
      <c r="CN6" s="28"/>
      <c r="CO6" s="29"/>
      <c r="CP6" s="27"/>
      <c r="CQ6" s="28"/>
      <c r="CR6" s="28"/>
      <c r="CS6" s="29"/>
      <c r="CT6" s="28"/>
      <c r="CU6" s="29"/>
      <c r="CV6" s="28"/>
      <c r="CW6" s="29"/>
      <c r="CX6" s="27"/>
      <c r="CY6" s="29"/>
      <c r="CZ6" s="28"/>
      <c r="DA6" s="29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2</v>
      </c>
      <c r="EE6" s="18">
        <f t="shared" si="0"/>
        <v>0</v>
      </c>
      <c r="EF6" s="18">
        <f t="shared" si="1"/>
        <v>6</v>
      </c>
      <c r="EG6" s="18">
        <f t="shared" si="2"/>
        <v>2</v>
      </c>
      <c r="EH6" s="18">
        <f t="shared" si="3"/>
        <v>2867</v>
      </c>
      <c r="EI6" s="18">
        <f t="shared" si="4"/>
        <v>192</v>
      </c>
      <c r="EJ6" s="19">
        <f t="shared" si="5"/>
        <v>44.796875</v>
      </c>
      <c r="EK6" s="20">
        <f t="shared" si="9"/>
        <v>477.83333333333331</v>
      </c>
      <c r="EL6" s="20">
        <f t="shared" si="10"/>
        <v>96</v>
      </c>
      <c r="EM6" s="20">
        <f t="shared" si="11"/>
        <v>32</v>
      </c>
      <c r="EN6" s="20">
        <f t="shared" si="6"/>
        <v>4</v>
      </c>
      <c r="EO6" s="20">
        <f t="shared" si="7"/>
        <v>2</v>
      </c>
      <c r="EP6" s="18">
        <f t="shared" si="12"/>
        <v>0</v>
      </c>
    </row>
    <row r="7" spans="1:146">
      <c r="A7" s="26" t="s">
        <v>31</v>
      </c>
      <c r="B7" s="27">
        <v>1002</v>
      </c>
      <c r="C7" s="28">
        <v>2</v>
      </c>
      <c r="D7" s="28">
        <v>2</v>
      </c>
      <c r="E7" s="28">
        <v>42</v>
      </c>
      <c r="F7" s="28">
        <v>3</v>
      </c>
      <c r="G7" s="29">
        <v>1</v>
      </c>
      <c r="H7" s="27">
        <v>1497</v>
      </c>
      <c r="I7" s="28">
        <v>3</v>
      </c>
      <c r="J7" s="28">
        <v>2</v>
      </c>
      <c r="K7" s="28">
        <v>62</v>
      </c>
      <c r="L7" s="28">
        <v>5</v>
      </c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7"/>
      <c r="CA7" s="29"/>
      <c r="CB7" s="28"/>
      <c r="CC7" s="29"/>
      <c r="CD7" s="27"/>
      <c r="CE7" s="28"/>
      <c r="CF7" s="28"/>
      <c r="CG7" s="28"/>
      <c r="CH7" s="27"/>
      <c r="CI7" s="28"/>
      <c r="CJ7" s="28"/>
      <c r="CK7" s="28"/>
      <c r="CL7" s="28"/>
      <c r="CM7" s="29"/>
      <c r="CN7" s="28"/>
      <c r="CO7" s="29"/>
      <c r="CP7" s="27"/>
      <c r="CQ7" s="28"/>
      <c r="CR7" s="28"/>
      <c r="CS7" s="29"/>
      <c r="CT7" s="28"/>
      <c r="CU7" s="29"/>
      <c r="CV7" s="28"/>
      <c r="CW7" s="29"/>
      <c r="CX7" s="27"/>
      <c r="CY7" s="29"/>
      <c r="CZ7" s="28"/>
      <c r="DA7" s="29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2</v>
      </c>
      <c r="EF7" s="18">
        <f t="shared" si="1"/>
        <v>5</v>
      </c>
      <c r="EG7" s="18">
        <f t="shared" si="2"/>
        <v>4</v>
      </c>
      <c r="EH7" s="18">
        <f t="shared" si="3"/>
        <v>2499</v>
      </c>
      <c r="EI7" s="18">
        <f t="shared" si="4"/>
        <v>104</v>
      </c>
      <c r="EJ7" s="19">
        <f t="shared" si="5"/>
        <v>72.086538461538453</v>
      </c>
      <c r="EK7" s="20">
        <f t="shared" si="9"/>
        <v>499.8</v>
      </c>
      <c r="EL7" s="20">
        <f t="shared" si="10"/>
        <v>52</v>
      </c>
      <c r="EM7" s="20">
        <f t="shared" si="11"/>
        <v>20.8</v>
      </c>
      <c r="EN7" s="20">
        <f t="shared" si="6"/>
        <v>8</v>
      </c>
      <c r="EO7" s="20">
        <f t="shared" si="7"/>
        <v>4</v>
      </c>
      <c r="EP7" s="18">
        <f t="shared" si="12"/>
        <v>1</v>
      </c>
    </row>
    <row r="8" spans="1:146">
      <c r="A8" s="26" t="s">
        <v>37</v>
      </c>
      <c r="B8" s="27">
        <v>780</v>
      </c>
      <c r="C8" s="28">
        <v>2</v>
      </c>
      <c r="D8" s="28">
        <v>0</v>
      </c>
      <c r="E8" s="28">
        <v>42</v>
      </c>
      <c r="F8" s="28">
        <v>5</v>
      </c>
      <c r="G8" s="29"/>
      <c r="H8" s="27">
        <v>1498</v>
      </c>
      <c r="I8" s="28">
        <v>3</v>
      </c>
      <c r="J8" s="28">
        <v>2</v>
      </c>
      <c r="K8" s="28">
        <v>73</v>
      </c>
      <c r="L8" s="28">
        <v>3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7"/>
      <c r="CA8" s="29"/>
      <c r="CB8" s="28"/>
      <c r="CC8" s="29"/>
      <c r="CD8" s="27"/>
      <c r="CE8" s="28"/>
      <c r="CF8" s="28"/>
      <c r="CG8" s="28"/>
      <c r="CH8" s="27"/>
      <c r="CI8" s="28"/>
      <c r="CJ8" s="28"/>
      <c r="CK8" s="28"/>
      <c r="CL8" s="28"/>
      <c r="CM8" s="29"/>
      <c r="CN8" s="28"/>
      <c r="CO8" s="29"/>
      <c r="CP8" s="27"/>
      <c r="CQ8" s="28"/>
      <c r="CR8" s="28"/>
      <c r="CS8" s="29"/>
      <c r="CT8" s="28"/>
      <c r="CU8" s="29"/>
      <c r="CV8" s="28"/>
      <c r="CW8" s="29"/>
      <c r="CX8" s="27"/>
      <c r="CY8" s="29"/>
      <c r="CZ8" s="28"/>
      <c r="DA8" s="29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1</v>
      </c>
      <c r="EF8" s="18">
        <f t="shared" si="1"/>
        <v>5</v>
      </c>
      <c r="EG8" s="18">
        <f t="shared" si="2"/>
        <v>2</v>
      </c>
      <c r="EH8" s="18">
        <f t="shared" si="3"/>
        <v>2278</v>
      </c>
      <c r="EI8" s="18">
        <f t="shared" si="4"/>
        <v>115</v>
      </c>
      <c r="EJ8" s="19">
        <f t="shared" si="5"/>
        <v>59.426086956521743</v>
      </c>
      <c r="EK8" s="20">
        <f t="shared" si="9"/>
        <v>455.6</v>
      </c>
      <c r="EL8" s="20">
        <f t="shared" si="10"/>
        <v>57.5</v>
      </c>
      <c r="EM8" s="20">
        <f t="shared" si="11"/>
        <v>23</v>
      </c>
      <c r="EN8" s="20">
        <f t="shared" si="6"/>
        <v>8</v>
      </c>
      <c r="EO8" s="20">
        <f t="shared" si="7"/>
        <v>4</v>
      </c>
      <c r="EP8" s="18">
        <f t="shared" si="12"/>
        <v>0</v>
      </c>
    </row>
    <row r="9" spans="1:146">
      <c r="A9" s="26" t="s">
        <v>52</v>
      </c>
      <c r="B9" s="27"/>
      <c r="C9" s="28"/>
      <c r="D9" s="28"/>
      <c r="E9" s="28"/>
      <c r="F9" s="28"/>
      <c r="G9" s="29"/>
      <c r="H9" s="27">
        <v>1264</v>
      </c>
      <c r="I9" s="28">
        <v>3</v>
      </c>
      <c r="J9" s="28">
        <v>1</v>
      </c>
      <c r="K9" s="28">
        <v>77</v>
      </c>
      <c r="L9" s="28">
        <v>1</v>
      </c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7"/>
      <c r="CA9" s="29"/>
      <c r="CB9" s="28"/>
      <c r="CC9" s="29"/>
      <c r="CD9" s="27"/>
      <c r="CE9" s="28"/>
      <c r="CF9" s="28"/>
      <c r="CG9" s="28"/>
      <c r="CH9" s="27"/>
      <c r="CI9" s="28"/>
      <c r="CJ9" s="28"/>
      <c r="CK9" s="28"/>
      <c r="CL9" s="28"/>
      <c r="CM9" s="29"/>
      <c r="CN9" s="28"/>
      <c r="CO9" s="29"/>
      <c r="CP9" s="27"/>
      <c r="CQ9" s="28"/>
      <c r="CR9" s="28"/>
      <c r="CS9" s="29"/>
      <c r="CT9" s="28"/>
      <c r="CU9" s="29"/>
      <c r="CV9" s="28"/>
      <c r="CW9" s="29"/>
      <c r="CX9" s="27"/>
      <c r="CY9" s="29"/>
      <c r="CZ9" s="28"/>
      <c r="DA9" s="29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1</v>
      </c>
      <c r="EE9" s="18">
        <f t="shared" si="0"/>
        <v>0</v>
      </c>
      <c r="EF9" s="18">
        <f t="shared" si="1"/>
        <v>3</v>
      </c>
      <c r="EG9" s="18">
        <f t="shared" si="2"/>
        <v>1</v>
      </c>
      <c r="EH9" s="18">
        <f t="shared" si="3"/>
        <v>1264</v>
      </c>
      <c r="EI9" s="18">
        <f t="shared" si="4"/>
        <v>77</v>
      </c>
      <c r="EJ9" s="19">
        <f t="shared" si="5"/>
        <v>49.246753246753244</v>
      </c>
      <c r="EK9" s="20">
        <f t="shared" si="9"/>
        <v>421.33333333333331</v>
      </c>
      <c r="EL9" s="20">
        <f t="shared" si="10"/>
        <v>77</v>
      </c>
      <c r="EM9" s="20">
        <f t="shared" si="11"/>
        <v>25.666666666666668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>
      <c r="A10" s="26" t="s">
        <v>73</v>
      </c>
      <c r="B10" s="27"/>
      <c r="C10" s="28"/>
      <c r="D10" s="28"/>
      <c r="E10" s="28"/>
      <c r="F10" s="28"/>
      <c r="G10" s="29"/>
      <c r="H10" s="27">
        <v>885</v>
      </c>
      <c r="I10" s="28">
        <v>2</v>
      </c>
      <c r="J10" s="28">
        <v>0</v>
      </c>
      <c r="K10" s="28">
        <v>75</v>
      </c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7"/>
      <c r="CA10" s="29"/>
      <c r="CB10" s="28"/>
      <c r="CC10" s="29"/>
      <c r="CD10" s="27"/>
      <c r="CE10" s="28"/>
      <c r="CF10" s="28"/>
      <c r="CG10" s="28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9"/>
      <c r="CT10" s="28"/>
      <c r="CU10" s="29"/>
      <c r="CV10" s="28"/>
      <c r="CW10" s="29"/>
      <c r="CX10" s="27"/>
      <c r="CY10" s="29"/>
      <c r="CZ10" s="28"/>
      <c r="DA10" s="29"/>
      <c r="DB10" s="27"/>
      <c r="DC10" s="28"/>
      <c r="DD10" s="28"/>
      <c r="DE10" s="28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0</v>
      </c>
      <c r="EF10" s="18">
        <f t="shared" si="1"/>
        <v>2</v>
      </c>
      <c r="EG10" s="18">
        <f t="shared" si="2"/>
        <v>0</v>
      </c>
      <c r="EH10" s="18">
        <f t="shared" si="3"/>
        <v>885</v>
      </c>
      <c r="EI10" s="18">
        <f t="shared" si="4"/>
        <v>75</v>
      </c>
      <c r="EJ10" s="19">
        <f t="shared" si="5"/>
        <v>35.400000000000006</v>
      </c>
      <c r="EK10" s="20">
        <f t="shared" si="9"/>
        <v>442.5</v>
      </c>
      <c r="EL10" s="20">
        <f t="shared" si="10"/>
        <v>75</v>
      </c>
      <c r="EM10" s="20">
        <f t="shared" si="11"/>
        <v>37.5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8"/>
      <c r="CC11" s="29"/>
      <c r="CD11" s="27"/>
      <c r="CE11" s="28"/>
      <c r="CF11" s="28"/>
      <c r="CG11" s="28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8"/>
      <c r="CU11" s="29"/>
      <c r="CV11" s="28"/>
      <c r="CW11" s="29"/>
      <c r="CX11" s="27"/>
      <c r="CY11" s="29"/>
      <c r="CZ11" s="28"/>
      <c r="DA11" s="29"/>
      <c r="DB11" s="27"/>
      <c r="DC11" s="28"/>
      <c r="DD11" s="28"/>
      <c r="DE11" s="28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8"/>
      <c r="CC12" s="29"/>
      <c r="CD12" s="27"/>
      <c r="CE12" s="28"/>
      <c r="CF12" s="28"/>
      <c r="CG12" s="28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8"/>
      <c r="CU12" s="29"/>
      <c r="CV12" s="28"/>
      <c r="CW12" s="29"/>
      <c r="CX12" s="27"/>
      <c r="CY12" s="29"/>
      <c r="CZ12" s="28"/>
      <c r="DA12" s="29"/>
      <c r="DB12" s="27"/>
      <c r="DC12" s="28"/>
      <c r="DD12" s="28"/>
      <c r="DE12" s="28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8"/>
      <c r="BW13" s="28"/>
      <c r="BX13" s="28"/>
      <c r="BY13" s="29"/>
      <c r="BZ13" s="27"/>
      <c r="CA13" s="29"/>
      <c r="CB13" s="28"/>
      <c r="CC13" s="29"/>
      <c r="CD13" s="27"/>
      <c r="CE13" s="28"/>
      <c r="CF13" s="28"/>
      <c r="CG13" s="28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8"/>
      <c r="CW13" s="29"/>
      <c r="CX13" s="27"/>
      <c r="CY13" s="29"/>
      <c r="CZ13" s="28"/>
      <c r="DA13" s="29"/>
      <c r="DB13" s="27"/>
      <c r="DC13" s="28"/>
      <c r="DD13" s="28"/>
      <c r="DE13" s="28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3</v>
      </c>
      <c r="H41" s="5">
        <f>SUM(H29:H40)</f>
        <v>2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2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1</v>
      </c>
      <c r="CF42" s="5">
        <v>1</v>
      </c>
      <c r="CR42" s="5">
        <v>2</v>
      </c>
      <c r="CX42" s="5">
        <v>1</v>
      </c>
      <c r="DD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/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5"/>
      <c r="CC3" s="24"/>
      <c r="CD3" s="23"/>
      <c r="CE3" s="25"/>
      <c r="CF3" s="25"/>
      <c r="CG3" s="25"/>
      <c r="CH3" s="25"/>
      <c r="CI3" s="24"/>
      <c r="CJ3" s="23"/>
      <c r="CK3" s="25"/>
      <c r="CL3" s="25"/>
      <c r="CM3" s="24"/>
      <c r="CN3" s="25"/>
      <c r="CO3" s="24"/>
      <c r="CP3" s="25"/>
      <c r="CQ3" s="24"/>
      <c r="CR3" s="23"/>
      <c r="CS3" s="24"/>
      <c r="CT3" s="25"/>
      <c r="CU3" s="24"/>
      <c r="CV3" s="23"/>
      <c r="CW3" s="25"/>
      <c r="CX3" s="25"/>
      <c r="CY3" s="25"/>
      <c r="CZ3" s="25"/>
      <c r="DA3" s="24"/>
      <c r="DB3" s="23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8"/>
      <c r="CC4" s="28"/>
      <c r="CD4" s="28"/>
      <c r="CE4" s="29"/>
      <c r="CF4" s="27"/>
      <c r="CG4" s="28"/>
      <c r="CH4" s="28"/>
      <c r="CI4" s="29"/>
      <c r="CJ4" s="28"/>
      <c r="CK4" s="29"/>
      <c r="CL4" s="27">
        <v>3</v>
      </c>
      <c r="CM4" s="29"/>
      <c r="CN4" s="28"/>
      <c r="CO4" s="29"/>
      <c r="CP4" s="28"/>
      <c r="CQ4" s="29"/>
      <c r="CR4" s="27"/>
      <c r="CS4" s="29"/>
      <c r="CT4" s="28"/>
      <c r="CU4" s="29"/>
      <c r="CV4" s="27"/>
      <c r="CW4" s="28"/>
      <c r="CX4" s="28"/>
      <c r="CY4" s="28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3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8"/>
      <c r="CC5" s="28"/>
      <c r="CD5" s="28"/>
      <c r="CE5" s="29"/>
      <c r="CF5" s="27"/>
      <c r="CG5" s="28"/>
      <c r="CH5" s="28"/>
      <c r="CI5" s="29"/>
      <c r="CJ5" s="28"/>
      <c r="CK5" s="29"/>
      <c r="CL5" s="27">
        <v>2</v>
      </c>
      <c r="CM5" s="29"/>
      <c r="CN5" s="28"/>
      <c r="CO5" s="29"/>
      <c r="CP5" s="28"/>
      <c r="CQ5" s="29"/>
      <c r="CR5" s="27"/>
      <c r="CS5" s="29"/>
      <c r="CT5" s="28"/>
      <c r="CU5" s="29"/>
      <c r="CV5" s="27"/>
      <c r="CW5" s="28"/>
      <c r="CX5" s="28"/>
      <c r="CY5" s="28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2</v>
      </c>
      <c r="EO5" s="20">
        <f t="shared" si="7"/>
        <v>0</v>
      </c>
      <c r="EP5" s="18">
        <f t="shared" si="12"/>
        <v>0</v>
      </c>
    </row>
    <row r="6" spans="1:146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8"/>
      <c r="CC6" s="28"/>
      <c r="CD6" s="28"/>
      <c r="CE6" s="29"/>
      <c r="CF6" s="27"/>
      <c r="CG6" s="28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7"/>
      <c r="CW6" s="28"/>
      <c r="CX6" s="28"/>
      <c r="CY6" s="28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8"/>
      <c r="CC7" s="28"/>
      <c r="CD7" s="28"/>
      <c r="CE7" s="29"/>
      <c r="CF7" s="27"/>
      <c r="CG7" s="28"/>
      <c r="CH7" s="28"/>
      <c r="CI7" s="29"/>
      <c r="CJ7" s="28"/>
      <c r="CK7" s="29"/>
      <c r="CL7" s="27">
        <v>4</v>
      </c>
      <c r="CM7" s="29"/>
      <c r="CN7" s="28"/>
      <c r="CO7" s="29"/>
      <c r="CP7" s="28"/>
      <c r="CQ7" s="29"/>
      <c r="CR7" s="27"/>
      <c r="CS7" s="29"/>
      <c r="CT7" s="28"/>
      <c r="CU7" s="29"/>
      <c r="CV7" s="27"/>
      <c r="CW7" s="28"/>
      <c r="CX7" s="28"/>
      <c r="CY7" s="28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4</v>
      </c>
      <c r="EO7" s="20">
        <f t="shared" si="7"/>
        <v>0</v>
      </c>
      <c r="EP7" s="18">
        <f t="shared" si="12"/>
        <v>0</v>
      </c>
    </row>
    <row r="8" spans="1:146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8"/>
      <c r="CC8" s="28"/>
      <c r="CD8" s="28"/>
      <c r="CE8" s="29"/>
      <c r="CF8" s="27"/>
      <c r="CG8" s="28"/>
      <c r="CH8" s="28"/>
      <c r="CI8" s="29"/>
      <c r="CJ8" s="28"/>
      <c r="CK8" s="29"/>
      <c r="CL8" s="27"/>
      <c r="CM8" s="29"/>
      <c r="CN8" s="28"/>
      <c r="CO8" s="29"/>
      <c r="CP8" s="28"/>
      <c r="CQ8" s="29"/>
      <c r="CR8" s="27"/>
      <c r="CS8" s="29"/>
      <c r="CT8" s="28"/>
      <c r="CU8" s="29"/>
      <c r="CV8" s="27"/>
      <c r="CW8" s="28"/>
      <c r="CX8" s="28"/>
      <c r="CY8" s="28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8"/>
      <c r="CC9" s="28"/>
      <c r="CD9" s="28"/>
      <c r="CE9" s="29"/>
      <c r="CF9" s="27"/>
      <c r="CG9" s="28"/>
      <c r="CH9" s="28"/>
      <c r="CI9" s="29"/>
      <c r="CJ9" s="28"/>
      <c r="CK9" s="29"/>
      <c r="CL9" s="27"/>
      <c r="CM9" s="29"/>
      <c r="CN9" s="28"/>
      <c r="CO9" s="29"/>
      <c r="CP9" s="28"/>
      <c r="CQ9" s="29"/>
      <c r="CR9" s="27"/>
      <c r="CS9" s="29"/>
      <c r="CT9" s="28"/>
      <c r="CU9" s="29"/>
      <c r="CV9" s="27"/>
      <c r="CW9" s="28"/>
      <c r="CX9" s="28"/>
      <c r="CY9" s="28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8"/>
      <c r="CC10" s="28"/>
      <c r="CD10" s="28"/>
      <c r="CE10" s="29"/>
      <c r="CF10" s="27"/>
      <c r="CG10" s="28"/>
      <c r="CH10" s="28"/>
      <c r="CI10" s="29"/>
      <c r="CJ10" s="28"/>
      <c r="CK10" s="29"/>
      <c r="CL10" s="27"/>
      <c r="CM10" s="29"/>
      <c r="CN10" s="28"/>
      <c r="CO10" s="29"/>
      <c r="CP10" s="28"/>
      <c r="CQ10" s="29"/>
      <c r="CR10" s="27"/>
      <c r="CS10" s="29"/>
      <c r="CT10" s="28"/>
      <c r="CU10" s="29"/>
      <c r="CV10" s="27"/>
      <c r="CW10" s="28"/>
      <c r="CX10" s="28"/>
      <c r="CY10" s="28"/>
      <c r="CZ10" s="28"/>
      <c r="DA10" s="29"/>
      <c r="DB10" s="27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8"/>
      <c r="CC11" s="28"/>
      <c r="CD11" s="28"/>
      <c r="CE11" s="29"/>
      <c r="CF11" s="27"/>
      <c r="CG11" s="28"/>
      <c r="CH11" s="28"/>
      <c r="CI11" s="29"/>
      <c r="CJ11" s="28"/>
      <c r="CK11" s="29"/>
      <c r="CL11" s="27">
        <v>2</v>
      </c>
      <c r="CM11" s="29"/>
      <c r="CN11" s="28"/>
      <c r="CO11" s="29"/>
      <c r="CP11" s="28"/>
      <c r="CQ11" s="29"/>
      <c r="CR11" s="27"/>
      <c r="CS11" s="29"/>
      <c r="CT11" s="28"/>
      <c r="CU11" s="29"/>
      <c r="CV11" s="27"/>
      <c r="CW11" s="28"/>
      <c r="CX11" s="28"/>
      <c r="CY11" s="28"/>
      <c r="CZ11" s="28"/>
      <c r="DA11" s="29"/>
      <c r="DB11" s="27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2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8"/>
      <c r="CC12" s="29"/>
      <c r="CD12" s="27"/>
      <c r="CE12" s="28"/>
      <c r="CF12" s="28"/>
      <c r="CG12" s="29"/>
      <c r="CH12" s="28"/>
      <c r="CI12" s="29"/>
      <c r="CJ12" s="27"/>
      <c r="CK12" s="28"/>
      <c r="CL12" s="28"/>
      <c r="CM12" s="29"/>
      <c r="CN12" s="28"/>
      <c r="CO12" s="29"/>
      <c r="CP12" s="27"/>
      <c r="CQ12" s="28"/>
      <c r="CR12" s="28"/>
      <c r="CS12" s="29"/>
      <c r="CT12" s="27"/>
      <c r="CU12" s="28"/>
      <c r="CV12" s="28"/>
      <c r="CW12" s="28"/>
      <c r="CX12" s="28"/>
      <c r="CY12" s="29"/>
      <c r="CZ12" s="28"/>
      <c r="DA12" s="29"/>
      <c r="DB12" s="27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8"/>
      <c r="CC13" s="29"/>
      <c r="CD13" s="27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8"/>
      <c r="DA13" s="29"/>
      <c r="DB13" s="27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3"/>
      <c r="CC14" s="32"/>
      <c r="CD14" s="31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2</v>
      </c>
      <c r="CL42" s="5">
        <v>1</v>
      </c>
      <c r="CR42" s="5">
        <v>2</v>
      </c>
      <c r="CX42" s="5">
        <v>3</v>
      </c>
      <c r="DD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/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/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/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J1:BO1"/>
    <mergeCell ref="BP1:BU1"/>
    <mergeCell ref="BV1:CA1"/>
    <mergeCell ref="CB1:CG1"/>
    <mergeCell ref="CH1:CM1"/>
    <mergeCell ref="AF1:AK1"/>
    <mergeCell ref="AL1:AQ1"/>
    <mergeCell ref="AR1:AW1"/>
    <mergeCell ref="AX1:BC1"/>
    <mergeCell ref="BD1:BI1"/>
    <mergeCell ref="T1:Y1"/>
    <mergeCell ref="Z1:AE1"/>
    <mergeCell ref="B1:G1"/>
    <mergeCell ref="H1:M1"/>
    <mergeCell ref="N1:S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>
      <c r="A1" s="7"/>
      <c r="B1" s="120" t="s">
        <v>98</v>
      </c>
      <c r="C1" s="120"/>
      <c r="D1" s="120"/>
      <c r="E1" s="120"/>
      <c r="F1" s="120"/>
      <c r="G1" s="120"/>
      <c r="H1" s="120" t="s">
        <v>99</v>
      </c>
      <c r="I1" s="120"/>
      <c r="J1" s="120"/>
      <c r="K1" s="120"/>
      <c r="L1" s="120"/>
      <c r="M1" s="120"/>
      <c r="N1" s="120" t="s">
        <v>100</v>
      </c>
      <c r="O1" s="120"/>
      <c r="P1" s="120"/>
      <c r="Q1" s="120"/>
      <c r="R1" s="120"/>
      <c r="S1" s="120"/>
      <c r="T1" s="120" t="s">
        <v>101</v>
      </c>
      <c r="U1" s="120"/>
      <c r="V1" s="120"/>
      <c r="W1" s="120"/>
      <c r="X1" s="120"/>
      <c r="Y1" s="120"/>
      <c r="Z1" s="120" t="s">
        <v>102</v>
      </c>
      <c r="AA1" s="120"/>
      <c r="AB1" s="120"/>
      <c r="AC1" s="120"/>
      <c r="AD1" s="120"/>
      <c r="AE1" s="120"/>
      <c r="AF1" s="120" t="s">
        <v>103</v>
      </c>
      <c r="AG1" s="120"/>
      <c r="AH1" s="120"/>
      <c r="AI1" s="120"/>
      <c r="AJ1" s="120"/>
      <c r="AK1" s="120"/>
      <c r="AL1" s="120" t="s">
        <v>104</v>
      </c>
      <c r="AM1" s="120"/>
      <c r="AN1" s="120"/>
      <c r="AO1" s="120"/>
      <c r="AP1" s="120"/>
      <c r="AQ1" s="120"/>
      <c r="AR1" s="120" t="s">
        <v>105</v>
      </c>
      <c r="AS1" s="120"/>
      <c r="AT1" s="120"/>
      <c r="AU1" s="120"/>
      <c r="AV1" s="120"/>
      <c r="AW1" s="120"/>
      <c r="AX1" s="120" t="s">
        <v>106</v>
      </c>
      <c r="AY1" s="120"/>
      <c r="AZ1" s="120"/>
      <c r="BA1" s="120"/>
      <c r="BB1" s="120"/>
      <c r="BC1" s="120"/>
      <c r="BD1" s="120" t="s">
        <v>107</v>
      </c>
      <c r="BE1" s="120"/>
      <c r="BF1" s="120"/>
      <c r="BG1" s="120"/>
      <c r="BH1" s="120"/>
      <c r="BI1" s="120"/>
      <c r="BJ1" s="120" t="s">
        <v>108</v>
      </c>
      <c r="BK1" s="120"/>
      <c r="BL1" s="120"/>
      <c r="BM1" s="120"/>
      <c r="BN1" s="120"/>
      <c r="BO1" s="120"/>
      <c r="BP1" s="120" t="s">
        <v>109</v>
      </c>
      <c r="BQ1" s="120"/>
      <c r="BR1" s="120"/>
      <c r="BS1" s="120"/>
      <c r="BT1" s="120"/>
      <c r="BU1" s="120"/>
      <c r="BV1" s="120" t="s">
        <v>110</v>
      </c>
      <c r="BW1" s="120"/>
      <c r="BX1" s="120"/>
      <c r="BY1" s="120"/>
      <c r="BZ1" s="120"/>
      <c r="CA1" s="120"/>
      <c r="CB1" s="120" t="s">
        <v>111</v>
      </c>
      <c r="CC1" s="120"/>
      <c r="CD1" s="120"/>
      <c r="CE1" s="120"/>
      <c r="CF1" s="120"/>
      <c r="CG1" s="120"/>
      <c r="CH1" s="120" t="s">
        <v>112</v>
      </c>
      <c r="CI1" s="120"/>
      <c r="CJ1" s="120"/>
      <c r="CK1" s="120"/>
      <c r="CL1" s="120"/>
      <c r="CM1" s="120"/>
      <c r="CN1" s="120" t="s">
        <v>113</v>
      </c>
      <c r="CO1" s="120"/>
      <c r="CP1" s="120"/>
      <c r="CQ1" s="120"/>
      <c r="CR1" s="120"/>
      <c r="CS1" s="120"/>
      <c r="CT1" s="120" t="s">
        <v>114</v>
      </c>
      <c r="CU1" s="120"/>
      <c r="CV1" s="120"/>
      <c r="CW1" s="120"/>
      <c r="CX1" s="120"/>
      <c r="CY1" s="120"/>
      <c r="CZ1" s="120" t="s">
        <v>115</v>
      </c>
      <c r="DA1" s="120"/>
      <c r="DB1" s="120"/>
      <c r="DC1" s="120"/>
      <c r="DD1" s="120"/>
      <c r="DE1" s="120"/>
      <c r="DF1" s="120" t="s">
        <v>116</v>
      </c>
      <c r="DG1" s="120"/>
      <c r="DH1" s="120"/>
      <c r="DI1" s="120"/>
      <c r="DJ1" s="120"/>
      <c r="DK1" s="120"/>
      <c r="DL1" s="120" t="s">
        <v>117</v>
      </c>
      <c r="DM1" s="120"/>
      <c r="DN1" s="120"/>
      <c r="DO1" s="120"/>
      <c r="DP1" s="120"/>
      <c r="DQ1" s="120"/>
      <c r="DR1" s="120" t="s">
        <v>118</v>
      </c>
      <c r="DS1" s="120"/>
      <c r="DT1" s="120"/>
      <c r="DU1" s="120"/>
      <c r="DV1" s="120"/>
      <c r="DW1" s="120"/>
      <c r="DX1" s="120" t="s">
        <v>119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>
      <c r="A2" s="2"/>
      <c r="B2" s="86" t="s">
        <v>120</v>
      </c>
      <c r="C2" s="86" t="s">
        <v>121</v>
      </c>
      <c r="D2" s="86" t="s">
        <v>122</v>
      </c>
      <c r="E2" s="87" t="s">
        <v>123</v>
      </c>
      <c r="F2" s="88" t="s">
        <v>124</v>
      </c>
      <c r="G2" s="88" t="s">
        <v>125</v>
      </c>
      <c r="H2" s="86" t="s">
        <v>120</v>
      </c>
      <c r="I2" s="86" t="s">
        <v>121</v>
      </c>
      <c r="J2" s="86" t="s">
        <v>122</v>
      </c>
      <c r="K2" s="87" t="s">
        <v>123</v>
      </c>
      <c r="L2" s="88" t="s">
        <v>124</v>
      </c>
      <c r="M2" s="88" t="s">
        <v>125</v>
      </c>
      <c r="N2" s="86" t="s">
        <v>120</v>
      </c>
      <c r="O2" s="86" t="s">
        <v>121</v>
      </c>
      <c r="P2" s="86" t="s">
        <v>122</v>
      </c>
      <c r="Q2" s="87" t="s">
        <v>123</v>
      </c>
      <c r="R2" s="88" t="s">
        <v>124</v>
      </c>
      <c r="S2" s="88" t="s">
        <v>125</v>
      </c>
      <c r="T2" s="86" t="s">
        <v>120</v>
      </c>
      <c r="U2" s="86" t="s">
        <v>121</v>
      </c>
      <c r="V2" s="86" t="s">
        <v>122</v>
      </c>
      <c r="W2" s="87" t="s">
        <v>123</v>
      </c>
      <c r="X2" s="88" t="s">
        <v>124</v>
      </c>
      <c r="Y2" s="88" t="s">
        <v>125</v>
      </c>
      <c r="Z2" s="86" t="s">
        <v>120</v>
      </c>
      <c r="AA2" s="86" t="s">
        <v>121</v>
      </c>
      <c r="AB2" s="86" t="s">
        <v>122</v>
      </c>
      <c r="AC2" s="87" t="s">
        <v>123</v>
      </c>
      <c r="AD2" s="88" t="s">
        <v>124</v>
      </c>
      <c r="AE2" s="88" t="s">
        <v>125</v>
      </c>
      <c r="AF2" s="86" t="s">
        <v>120</v>
      </c>
      <c r="AG2" s="86" t="s">
        <v>121</v>
      </c>
      <c r="AH2" s="86" t="s">
        <v>122</v>
      </c>
      <c r="AI2" s="87" t="s">
        <v>123</v>
      </c>
      <c r="AJ2" s="88" t="s">
        <v>124</v>
      </c>
      <c r="AK2" s="88" t="s">
        <v>125</v>
      </c>
      <c r="AL2" s="86" t="s">
        <v>120</v>
      </c>
      <c r="AM2" s="86" t="s">
        <v>121</v>
      </c>
      <c r="AN2" s="86" t="s">
        <v>122</v>
      </c>
      <c r="AO2" s="87" t="s">
        <v>123</v>
      </c>
      <c r="AP2" s="88" t="s">
        <v>124</v>
      </c>
      <c r="AQ2" s="88" t="s">
        <v>125</v>
      </c>
      <c r="AR2" s="86" t="s">
        <v>120</v>
      </c>
      <c r="AS2" s="86" t="s">
        <v>121</v>
      </c>
      <c r="AT2" s="86" t="s">
        <v>122</v>
      </c>
      <c r="AU2" s="87" t="s">
        <v>123</v>
      </c>
      <c r="AV2" s="88" t="s">
        <v>124</v>
      </c>
      <c r="AW2" s="88" t="s">
        <v>125</v>
      </c>
      <c r="AX2" s="86" t="s">
        <v>120</v>
      </c>
      <c r="AY2" s="86" t="s">
        <v>121</v>
      </c>
      <c r="AZ2" s="86" t="s">
        <v>122</v>
      </c>
      <c r="BA2" s="87" t="s">
        <v>123</v>
      </c>
      <c r="BB2" s="88" t="s">
        <v>124</v>
      </c>
      <c r="BC2" s="88" t="s">
        <v>125</v>
      </c>
      <c r="BD2" s="86" t="s">
        <v>120</v>
      </c>
      <c r="BE2" s="86" t="s">
        <v>121</v>
      </c>
      <c r="BF2" s="86" t="s">
        <v>122</v>
      </c>
      <c r="BG2" s="87" t="s">
        <v>123</v>
      </c>
      <c r="BH2" s="88" t="s">
        <v>124</v>
      </c>
      <c r="BI2" s="88" t="s">
        <v>125</v>
      </c>
      <c r="BJ2" s="86" t="s">
        <v>120</v>
      </c>
      <c r="BK2" s="86" t="s">
        <v>121</v>
      </c>
      <c r="BL2" s="86" t="s">
        <v>122</v>
      </c>
      <c r="BM2" s="87" t="s">
        <v>123</v>
      </c>
      <c r="BN2" s="88" t="s">
        <v>124</v>
      </c>
      <c r="BO2" s="88" t="s">
        <v>125</v>
      </c>
      <c r="BP2" s="86" t="s">
        <v>120</v>
      </c>
      <c r="BQ2" s="86" t="s">
        <v>121</v>
      </c>
      <c r="BR2" s="86" t="s">
        <v>122</v>
      </c>
      <c r="BS2" s="87" t="s">
        <v>123</v>
      </c>
      <c r="BT2" s="88" t="s">
        <v>124</v>
      </c>
      <c r="BU2" s="88" t="s">
        <v>125</v>
      </c>
      <c r="BV2" s="86" t="s">
        <v>120</v>
      </c>
      <c r="BW2" s="86" t="s">
        <v>121</v>
      </c>
      <c r="BX2" s="86" t="s">
        <v>122</v>
      </c>
      <c r="BY2" s="87" t="s">
        <v>123</v>
      </c>
      <c r="BZ2" s="88" t="s">
        <v>124</v>
      </c>
      <c r="CA2" s="88" t="s">
        <v>125</v>
      </c>
      <c r="CB2" s="86" t="s">
        <v>120</v>
      </c>
      <c r="CC2" s="86" t="s">
        <v>121</v>
      </c>
      <c r="CD2" s="86" t="s">
        <v>122</v>
      </c>
      <c r="CE2" s="87" t="s">
        <v>123</v>
      </c>
      <c r="CF2" s="88" t="s">
        <v>124</v>
      </c>
      <c r="CG2" s="88" t="s">
        <v>125</v>
      </c>
      <c r="CH2" s="86" t="s">
        <v>120</v>
      </c>
      <c r="CI2" s="86" t="s">
        <v>121</v>
      </c>
      <c r="CJ2" s="86" t="s">
        <v>122</v>
      </c>
      <c r="CK2" s="87" t="s">
        <v>123</v>
      </c>
      <c r="CL2" s="88" t="s">
        <v>124</v>
      </c>
      <c r="CM2" s="88" t="s">
        <v>125</v>
      </c>
      <c r="CN2" s="86" t="s">
        <v>120</v>
      </c>
      <c r="CO2" s="86" t="s">
        <v>121</v>
      </c>
      <c r="CP2" s="86" t="s">
        <v>122</v>
      </c>
      <c r="CQ2" s="87" t="s">
        <v>123</v>
      </c>
      <c r="CR2" s="88" t="s">
        <v>124</v>
      </c>
      <c r="CS2" s="88" t="s">
        <v>125</v>
      </c>
      <c r="CT2" s="86" t="s">
        <v>120</v>
      </c>
      <c r="CU2" s="86" t="s">
        <v>121</v>
      </c>
      <c r="CV2" s="86" t="s">
        <v>122</v>
      </c>
      <c r="CW2" s="87" t="s">
        <v>123</v>
      </c>
      <c r="CX2" s="88" t="s">
        <v>124</v>
      </c>
      <c r="CY2" s="88" t="s">
        <v>125</v>
      </c>
      <c r="CZ2" s="86" t="s">
        <v>120</v>
      </c>
      <c r="DA2" s="86" t="s">
        <v>121</v>
      </c>
      <c r="DB2" s="86" t="s">
        <v>122</v>
      </c>
      <c r="DC2" s="87" t="s">
        <v>123</v>
      </c>
      <c r="DD2" s="88" t="s">
        <v>124</v>
      </c>
      <c r="DE2" s="88" t="s">
        <v>125</v>
      </c>
      <c r="DF2" s="86" t="s">
        <v>120</v>
      </c>
      <c r="DG2" s="86" t="s">
        <v>121</v>
      </c>
      <c r="DH2" s="86" t="s">
        <v>122</v>
      </c>
      <c r="DI2" s="87" t="s">
        <v>123</v>
      </c>
      <c r="DJ2" s="88" t="s">
        <v>124</v>
      </c>
      <c r="DK2" s="88" t="s">
        <v>125</v>
      </c>
      <c r="DL2" s="86" t="s">
        <v>120</v>
      </c>
      <c r="DM2" s="86" t="s">
        <v>121</v>
      </c>
      <c r="DN2" s="86" t="s">
        <v>122</v>
      </c>
      <c r="DO2" s="87" t="s">
        <v>123</v>
      </c>
      <c r="DP2" s="88" t="s">
        <v>124</v>
      </c>
      <c r="DQ2" s="88" t="s">
        <v>125</v>
      </c>
      <c r="DR2" s="86" t="s">
        <v>120</v>
      </c>
      <c r="DS2" s="86" t="s">
        <v>121</v>
      </c>
      <c r="DT2" s="86" t="s">
        <v>122</v>
      </c>
      <c r="DU2" s="87" t="s">
        <v>123</v>
      </c>
      <c r="DV2" s="88" t="s">
        <v>124</v>
      </c>
      <c r="DW2" s="88" t="s">
        <v>125</v>
      </c>
      <c r="DX2" s="86" t="s">
        <v>120</v>
      </c>
      <c r="DY2" s="86" t="s">
        <v>121</v>
      </c>
      <c r="DZ2" s="86" t="s">
        <v>122</v>
      </c>
      <c r="EA2" s="87" t="s">
        <v>123</v>
      </c>
      <c r="EB2" s="88" t="s">
        <v>124</v>
      </c>
      <c r="EC2" s="88" t="s">
        <v>125</v>
      </c>
      <c r="ED2" s="89" t="s">
        <v>126</v>
      </c>
      <c r="EE2" s="89" t="s">
        <v>127</v>
      </c>
      <c r="EF2" s="89" t="s">
        <v>121</v>
      </c>
      <c r="EG2" s="89" t="s">
        <v>122</v>
      </c>
      <c r="EH2" s="90" t="s">
        <v>120</v>
      </c>
      <c r="EI2" s="90" t="s">
        <v>128</v>
      </c>
      <c r="EJ2" s="89" t="s">
        <v>129</v>
      </c>
      <c r="EK2" s="89" t="s">
        <v>130</v>
      </c>
      <c r="EL2" s="89" t="s">
        <v>131</v>
      </c>
      <c r="EM2" s="89" t="s">
        <v>132</v>
      </c>
      <c r="EN2" s="89" t="s">
        <v>133</v>
      </c>
      <c r="EO2" s="89" t="s">
        <v>134</v>
      </c>
      <c r="EP2" s="89" t="s">
        <v>135</v>
      </c>
    </row>
    <row r="3" spans="1:146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>
      <c r="A41" s="1" t="s">
        <v>136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>
      <c r="A42" s="1" t="s">
        <v>137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F145"/>
  <sheetViews>
    <sheetView topLeftCell="A146" workbookViewId="0">
      <selection activeCell="F2" sqref="F2:F145"/>
    </sheetView>
  </sheetViews>
  <sheetFormatPr defaultRowHeight="11.25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>
      <c r="A1" s="6" t="s">
        <v>20</v>
      </c>
      <c r="B1" s="6" t="s">
        <v>84</v>
      </c>
      <c r="C1" s="6" t="s">
        <v>133</v>
      </c>
      <c r="D1" s="9" t="s">
        <v>134</v>
      </c>
      <c r="E1" s="6" t="s">
        <v>94</v>
      </c>
      <c r="F1" s="5"/>
    </row>
    <row r="2" spans="1:6" s="1" customFormat="1">
      <c r="A2" s="18" t="str">
        <f>SPORTSMANS!A3</f>
        <v>GARY OUTRAM</v>
      </c>
      <c r="B2" s="18">
        <f>SPORTSMANS!ED3</f>
        <v>2</v>
      </c>
      <c r="C2" s="20">
        <f>SPORTSMANS!EN3</f>
        <v>4</v>
      </c>
      <c r="D2" s="11">
        <f>SPORTSMANS!EO3</f>
        <v>2</v>
      </c>
      <c r="E2" s="5">
        <f>IF(B2&gt;=10,1,0)</f>
        <v>0</v>
      </c>
      <c r="F2" s="17"/>
    </row>
    <row r="3" spans="1:6" s="1" customFormat="1">
      <c r="A3" s="18" t="str">
        <f>SPORTSMANS!A4</f>
        <v>NIGE OUTRAM</v>
      </c>
      <c r="B3" s="18">
        <f>SPORTSMANS!ED4</f>
        <v>2</v>
      </c>
      <c r="C3" s="20">
        <f>SPORTSMANS!EN4</f>
        <v>8</v>
      </c>
      <c r="D3" s="11">
        <f>SPORTSMANS!EO4</f>
        <v>4</v>
      </c>
      <c r="E3" s="5">
        <f t="shared" ref="E3:E66" si="0">IF(B3&gt;=10,1,0)</f>
        <v>0</v>
      </c>
      <c r="F3" s="17"/>
    </row>
    <row r="4" spans="1:6" s="1" customFormat="1">
      <c r="A4" s="18" t="str">
        <f>SPORTSMANS!A5</f>
        <v>IAN WHITTAKER</v>
      </c>
      <c r="B4" s="18">
        <f>SPORTSMANS!ED5</f>
        <v>2</v>
      </c>
      <c r="C4" s="20">
        <f>SPORTSMANS!EN5</f>
        <v>10</v>
      </c>
      <c r="D4" s="11">
        <f>SPORTSMANS!EO5</f>
        <v>5</v>
      </c>
      <c r="E4" s="5">
        <f t="shared" si="0"/>
        <v>0</v>
      </c>
      <c r="F4" s="17"/>
    </row>
    <row r="5" spans="1:6" s="1" customFormat="1">
      <c r="A5" s="18" t="str">
        <f>SPORTSMANS!A6</f>
        <v>GEORGE BRADLEY</v>
      </c>
      <c r="B5" s="18">
        <f>SPORTSMANS!ED6</f>
        <v>2</v>
      </c>
      <c r="C5" s="20">
        <f>SPORTSMANS!EN6</f>
        <v>3</v>
      </c>
      <c r="D5" s="11">
        <f>SPORTSMANS!EO6</f>
        <v>1.5</v>
      </c>
      <c r="E5" s="5">
        <f t="shared" si="0"/>
        <v>0</v>
      </c>
      <c r="F5" s="17"/>
    </row>
    <row r="6" spans="1:6" s="1" customFormat="1">
      <c r="A6" s="18" t="str">
        <f>SPORTSMANS!A7</f>
        <v>ANDY MONK</v>
      </c>
      <c r="B6" s="18">
        <f>SPORTSMANS!ED7</f>
        <v>2</v>
      </c>
      <c r="C6" s="20">
        <f>SPORTSMANS!EN7</f>
        <v>6</v>
      </c>
      <c r="D6" s="11">
        <f>SPORTSMANS!EO7</f>
        <v>3</v>
      </c>
      <c r="E6" s="5">
        <f t="shared" si="0"/>
        <v>0</v>
      </c>
      <c r="F6" s="17"/>
    </row>
    <row r="7" spans="1:6" s="1" customFormat="1">
      <c r="A7" s="18" t="str">
        <f>SPORTSMANS!A8</f>
        <v>MARTIN YOUNG</v>
      </c>
      <c r="B7" s="18">
        <f>SPORTSMANS!ED8</f>
        <v>2</v>
      </c>
      <c r="C7" s="20">
        <f>SPORTSMANS!EN8</f>
        <v>2</v>
      </c>
      <c r="D7" s="11">
        <f>SPORTSMANS!EO8</f>
        <v>1</v>
      </c>
      <c r="E7" s="5">
        <f t="shared" si="0"/>
        <v>0</v>
      </c>
      <c r="F7" s="17"/>
    </row>
    <row r="8" spans="1:6" s="1" customFormat="1">
      <c r="A8" s="18">
        <f>SPORTSMANS!A9</f>
        <v>0</v>
      </c>
      <c r="B8" s="18">
        <f>SPORTSMANS!ED9</f>
        <v>0</v>
      </c>
      <c r="C8" s="20">
        <f>SPORTSMANS!EN9</f>
        <v>0</v>
      </c>
      <c r="D8" s="11">
        <f>SPORTSMANS!EO9</f>
        <v>0</v>
      </c>
      <c r="E8" s="5">
        <f t="shared" si="0"/>
        <v>0</v>
      </c>
      <c r="F8" s="17"/>
    </row>
    <row r="9" spans="1:6" s="1" customFormat="1">
      <c r="A9" s="18">
        <f>SPORTSMANS!A10</f>
        <v>0</v>
      </c>
      <c r="B9" s="18">
        <f>SPORTSMANS!ED10</f>
        <v>0</v>
      </c>
      <c r="C9" s="20">
        <f>SPORTSMANS!EN10</f>
        <v>0</v>
      </c>
      <c r="D9" s="11">
        <f>SPORTSMANS!EO10</f>
        <v>0</v>
      </c>
      <c r="E9" s="5">
        <f t="shared" si="0"/>
        <v>0</v>
      </c>
      <c r="F9" s="17"/>
    </row>
    <row r="10" spans="1:6" s="1" customFormat="1">
      <c r="A10" s="18">
        <f>SPORTSMANS!A11</f>
        <v>0</v>
      </c>
      <c r="B10" s="18">
        <f>SPORTSMANS!ED11</f>
        <v>0</v>
      </c>
      <c r="C10" s="20">
        <f>SPORTSMANS!EN11</f>
        <v>0</v>
      </c>
      <c r="D10" s="11">
        <f>SPORTSMANS!EO11</f>
        <v>0</v>
      </c>
      <c r="E10" s="5">
        <f t="shared" si="0"/>
        <v>0</v>
      </c>
      <c r="F10" s="17"/>
    </row>
    <row r="11" spans="1:6" s="1" customFormat="1">
      <c r="A11" s="18">
        <f>SPORTSMANS!A12</f>
        <v>0</v>
      </c>
      <c r="B11" s="18">
        <f>SPORTSMANS!ED12</f>
        <v>0</v>
      </c>
      <c r="C11" s="20">
        <f>SPORTSMANS!EN12</f>
        <v>0</v>
      </c>
      <c r="D11" s="11">
        <f>SPORTSMANS!EO12</f>
        <v>0</v>
      </c>
      <c r="E11" s="5">
        <f t="shared" si="0"/>
        <v>0</v>
      </c>
      <c r="F11" s="17"/>
    </row>
    <row r="12" spans="1:6" s="1" customFormat="1">
      <c r="A12" s="18">
        <f>SPORTSMANS!A13</f>
        <v>0</v>
      </c>
      <c r="B12" s="18">
        <f>SPORTSMANS!ED13</f>
        <v>0</v>
      </c>
      <c r="C12" s="20">
        <f>SPORTSMANS!EN13</f>
        <v>0</v>
      </c>
      <c r="D12" s="11">
        <f>SPORTSMANS!EO13</f>
        <v>0</v>
      </c>
      <c r="E12" s="5">
        <f t="shared" si="0"/>
        <v>0</v>
      </c>
      <c r="F12" s="17"/>
    </row>
    <row r="13" spans="1:6" s="1" customFormat="1">
      <c r="A13" s="18">
        <f>SPORTSMANS!A14</f>
        <v>0</v>
      </c>
      <c r="B13" s="18">
        <f>SPORTSMANS!ED14</f>
        <v>0</v>
      </c>
      <c r="C13" s="20">
        <f>SPORTSMANS!EN14</f>
        <v>0</v>
      </c>
      <c r="D13" s="11">
        <f>SPORTSMANS!EO14</f>
        <v>0</v>
      </c>
      <c r="E13" s="5">
        <f t="shared" si="0"/>
        <v>0</v>
      </c>
      <c r="F13" s="17"/>
    </row>
    <row r="14" spans="1:6" s="1" customFormat="1">
      <c r="A14" s="18" t="str">
        <f>CROWN!A3</f>
        <v>ALEX SINCLAIRE</v>
      </c>
      <c r="B14" s="18">
        <f>CROWN!ED3</f>
        <v>2</v>
      </c>
      <c r="C14" s="20">
        <f>CROWN!EN3</f>
        <v>6</v>
      </c>
      <c r="D14" s="11">
        <f>CROWN!EO3</f>
        <v>3</v>
      </c>
      <c r="E14" s="5">
        <f t="shared" si="0"/>
        <v>0</v>
      </c>
      <c r="F14" s="17"/>
    </row>
    <row r="15" spans="1:6" s="1" customFormat="1">
      <c r="A15" s="18" t="str">
        <f>CROWN!A4</f>
        <v>CHRIS NORTON</v>
      </c>
      <c r="B15" s="18">
        <f>CROWN!ED4</f>
        <v>1</v>
      </c>
      <c r="C15" s="20">
        <f>CROWN!EN4</f>
        <v>1</v>
      </c>
      <c r="D15" s="11">
        <f>CROWN!EO4</f>
        <v>1</v>
      </c>
      <c r="E15" s="5">
        <f t="shared" si="0"/>
        <v>0</v>
      </c>
      <c r="F15" s="17"/>
    </row>
    <row r="16" spans="1:6" s="1" customFormat="1">
      <c r="A16" s="18" t="str">
        <f>CROWN!A5</f>
        <v>STEVE ROSE</v>
      </c>
      <c r="B16" s="18">
        <f>CROWN!ED5</f>
        <v>2</v>
      </c>
      <c r="C16" s="20">
        <f>CROWN!EN5</f>
        <v>5</v>
      </c>
      <c r="D16" s="11">
        <f>CROWN!EO5</f>
        <v>2.5</v>
      </c>
      <c r="E16" s="5">
        <f t="shared" si="0"/>
        <v>0</v>
      </c>
      <c r="F16" s="17"/>
    </row>
    <row r="17" spans="1:6" s="1" customFormat="1">
      <c r="A17" s="18" t="str">
        <f>CROWN!A6</f>
        <v>GEORGE KAY</v>
      </c>
      <c r="B17" s="18">
        <f>CROWN!ED6</f>
        <v>1</v>
      </c>
      <c r="C17" s="20">
        <f>CROWN!EN6</f>
        <v>1</v>
      </c>
      <c r="D17" s="11">
        <f>CROWN!EO6</f>
        <v>1</v>
      </c>
      <c r="E17" s="5">
        <f t="shared" si="0"/>
        <v>0</v>
      </c>
      <c r="F17" s="17"/>
    </row>
    <row r="18" spans="1:6" s="1" customFormat="1">
      <c r="A18" s="18" t="str">
        <f>CROWN!A7</f>
        <v>MARK OUTRAM</v>
      </c>
      <c r="B18" s="18">
        <f>CROWN!ED7</f>
        <v>2</v>
      </c>
      <c r="C18" s="20">
        <f>CROWN!EN7</f>
        <v>2</v>
      </c>
      <c r="D18" s="11">
        <f>CROWN!EO7</f>
        <v>1</v>
      </c>
      <c r="E18" s="5">
        <f t="shared" si="0"/>
        <v>0</v>
      </c>
      <c r="F18" s="17"/>
    </row>
    <row r="19" spans="1:6" s="1" customFormat="1">
      <c r="A19" s="18" t="str">
        <f>CROWN!A8</f>
        <v>MATHEW CORNFORTH</v>
      </c>
      <c r="B19" s="18">
        <f>CROWN!ED8</f>
        <v>2</v>
      </c>
      <c r="C19" s="20">
        <f>CROWN!EN8</f>
        <v>3</v>
      </c>
      <c r="D19" s="11">
        <f>CROWN!EO8</f>
        <v>1.5</v>
      </c>
      <c r="E19" s="5">
        <f t="shared" si="0"/>
        <v>0</v>
      </c>
      <c r="F19" s="17"/>
    </row>
    <row r="20" spans="1:6" s="1" customFormat="1">
      <c r="A20" s="18" t="str">
        <f>CROWN!A9</f>
        <v>SAM CHRISTON</v>
      </c>
      <c r="B20" s="18">
        <f>CROWN!ED9</f>
        <v>1</v>
      </c>
      <c r="C20" s="20">
        <f>CROWN!EN9</f>
        <v>5</v>
      </c>
      <c r="D20" s="11">
        <f>CROWN!EO9</f>
        <v>5</v>
      </c>
      <c r="E20" s="5">
        <f t="shared" si="0"/>
        <v>0</v>
      </c>
      <c r="F20" s="17"/>
    </row>
    <row r="21" spans="1:6" s="1" customFormat="1">
      <c r="A21" s="18" t="str">
        <f>CROWN!A10</f>
        <v>IAN LOMER</v>
      </c>
      <c r="B21" s="18">
        <f>CROWN!ED10</f>
        <v>1</v>
      </c>
      <c r="C21" s="20">
        <f>CROWN!EN10</f>
        <v>3</v>
      </c>
      <c r="D21" s="11">
        <f>CROWN!EO10</f>
        <v>3</v>
      </c>
      <c r="E21" s="5">
        <f t="shared" si="0"/>
        <v>0</v>
      </c>
      <c r="F21" s="17"/>
    </row>
    <row r="22" spans="1:6" s="1" customFormat="1">
      <c r="A22" s="18">
        <f>CROWN!A11</f>
        <v>0</v>
      </c>
      <c r="B22" s="18">
        <f>CROWN!ED11</f>
        <v>0</v>
      </c>
      <c r="C22" s="20">
        <f>CROWN!EN11</f>
        <v>0</v>
      </c>
      <c r="D22" s="11">
        <f>CROWN!EO11</f>
        <v>0</v>
      </c>
      <c r="E22" s="5">
        <f t="shared" si="0"/>
        <v>0</v>
      </c>
      <c r="F22" s="17"/>
    </row>
    <row r="23" spans="1:6" s="1" customFormat="1">
      <c r="A23" s="18">
        <f>CROWN!A12</f>
        <v>0</v>
      </c>
      <c r="B23" s="18">
        <f>CROWN!ED12</f>
        <v>0</v>
      </c>
      <c r="C23" s="20">
        <f>CROWN!EN12</f>
        <v>0</v>
      </c>
      <c r="D23" s="11">
        <f>CROWN!EO12</f>
        <v>0</v>
      </c>
      <c r="E23" s="5">
        <f t="shared" si="0"/>
        <v>0</v>
      </c>
      <c r="F23" s="17"/>
    </row>
    <row r="24" spans="1:6" s="1" customFormat="1">
      <c r="A24" s="18">
        <f>CROWN!A13</f>
        <v>0</v>
      </c>
      <c r="B24" s="18">
        <f>CROWN!ED13</f>
        <v>0</v>
      </c>
      <c r="C24" s="20">
        <f>CROWN!EN13</f>
        <v>0</v>
      </c>
      <c r="D24" s="11">
        <f>CROWN!EO13</f>
        <v>0</v>
      </c>
      <c r="E24" s="5">
        <f t="shared" si="0"/>
        <v>0</v>
      </c>
      <c r="F24" s="17"/>
    </row>
    <row r="25" spans="1:6" s="1" customFormat="1">
      <c r="A25" s="18">
        <f>CROWN!A14</f>
        <v>0</v>
      </c>
      <c r="B25" s="18">
        <f>CROWN!ED14</f>
        <v>0</v>
      </c>
      <c r="C25" s="20">
        <f>CROWN!EN14</f>
        <v>0</v>
      </c>
      <c r="D25" s="11">
        <f>CROWN!EO14</f>
        <v>0</v>
      </c>
      <c r="E25" s="5">
        <f t="shared" si="0"/>
        <v>0</v>
      </c>
      <c r="F25" s="17"/>
    </row>
    <row r="26" spans="1:6" s="1" customFormat="1">
      <c r="A26" s="18" t="str">
        <f>'HAREWOOD ARMS'!A3</f>
        <v>STEVE BLEWITT</v>
      </c>
      <c r="B26" s="18">
        <f>'HAREWOOD ARMS'!ED3</f>
        <v>1</v>
      </c>
      <c r="C26" s="20">
        <f>'HAREWOOD ARMS'!EN3</f>
        <v>3</v>
      </c>
      <c r="D26" s="11">
        <f>'HAREWOOD ARMS'!EO3</f>
        <v>3</v>
      </c>
      <c r="E26" s="5">
        <f t="shared" si="0"/>
        <v>0</v>
      </c>
      <c r="F26" s="17"/>
    </row>
    <row r="27" spans="1:6" s="1" customFormat="1">
      <c r="A27" s="18" t="str">
        <f>'HAREWOOD ARMS'!A4</f>
        <v>SEAN KENDREW</v>
      </c>
      <c r="B27" s="18">
        <f>'HAREWOOD ARMS'!ED4</f>
        <v>1</v>
      </c>
      <c r="C27" s="20">
        <f>'HAREWOOD ARMS'!EN4</f>
        <v>1</v>
      </c>
      <c r="D27" s="11">
        <f>'HAREWOOD ARMS'!EO4</f>
        <v>1</v>
      </c>
      <c r="E27" s="5">
        <f t="shared" si="0"/>
        <v>0</v>
      </c>
      <c r="F27" s="17"/>
    </row>
    <row r="28" spans="1:6" s="1" customFormat="1">
      <c r="A28" s="18" t="str">
        <f>'HAREWOOD ARMS'!A5</f>
        <v>STEVE TRUMAN</v>
      </c>
      <c r="B28" s="18">
        <f>'HAREWOOD ARMS'!ED5</f>
        <v>1</v>
      </c>
      <c r="C28" s="20">
        <f>'HAREWOOD ARMS'!EN5</f>
        <v>3</v>
      </c>
      <c r="D28" s="11">
        <f>'HAREWOOD ARMS'!EO5</f>
        <v>3</v>
      </c>
      <c r="E28" s="5">
        <f t="shared" si="0"/>
        <v>0</v>
      </c>
      <c r="F28" s="17"/>
    </row>
    <row r="29" spans="1:6" s="1" customFormat="1">
      <c r="A29" s="18" t="str">
        <f>'HAREWOOD ARMS'!A6</f>
        <v>DAVE ATKINSON</v>
      </c>
      <c r="B29" s="18">
        <f>'HAREWOOD ARMS'!ED6</f>
        <v>1</v>
      </c>
      <c r="C29" s="20">
        <f>'HAREWOOD ARMS'!EN6</f>
        <v>2</v>
      </c>
      <c r="D29" s="11">
        <f>'HAREWOOD ARMS'!EO6</f>
        <v>2</v>
      </c>
      <c r="E29" s="5">
        <f t="shared" si="0"/>
        <v>0</v>
      </c>
      <c r="F29" s="17"/>
    </row>
    <row r="30" spans="1:6" s="1" customFormat="1">
      <c r="A30" s="18" t="str">
        <f>'HAREWOOD ARMS'!A7</f>
        <v>ANDREW JOHNSON</v>
      </c>
      <c r="B30" s="18">
        <f>'HAREWOOD ARMS'!ED7</f>
        <v>1</v>
      </c>
      <c r="C30" s="20">
        <f>'HAREWOOD ARMS'!EN7</f>
        <v>4</v>
      </c>
      <c r="D30" s="11">
        <f>'HAREWOOD ARMS'!EO7</f>
        <v>4</v>
      </c>
      <c r="E30" s="5">
        <f t="shared" si="0"/>
        <v>0</v>
      </c>
      <c r="F30" s="17"/>
    </row>
    <row r="31" spans="1:6" s="1" customFormat="1">
      <c r="A31" s="18" t="str">
        <f>'HAREWOOD ARMS'!A8</f>
        <v>AL SPENCE</v>
      </c>
      <c r="B31" s="18">
        <f>'HAREWOOD ARMS'!ED8</f>
        <v>1</v>
      </c>
      <c r="C31" s="20">
        <f>'HAREWOOD ARMS'!EN8</f>
        <v>2</v>
      </c>
      <c r="D31" s="11">
        <f>'HAREWOOD ARMS'!EO8</f>
        <v>2</v>
      </c>
      <c r="E31" s="5">
        <f t="shared" si="0"/>
        <v>0</v>
      </c>
      <c r="F31" s="17"/>
    </row>
    <row r="32" spans="1:6" s="1" customFormat="1">
      <c r="A32" s="18" t="str">
        <f>'HAREWOOD ARMS'!A9</f>
        <v>CALLUM ELLMER</v>
      </c>
      <c r="B32" s="18">
        <f>'HAREWOOD ARMS'!ED9</f>
        <v>0</v>
      </c>
      <c r="C32" s="20">
        <f>'HAREWOOD ARMS'!EN9</f>
        <v>0</v>
      </c>
      <c r="D32" s="11">
        <f>'HAREWOOD ARMS'!EO9</f>
        <v>0</v>
      </c>
      <c r="E32" s="5">
        <f t="shared" si="0"/>
        <v>0</v>
      </c>
      <c r="F32" s="17"/>
    </row>
    <row r="33" spans="1:6" s="1" customFormat="1">
      <c r="A33" s="18" t="str">
        <f>'HAREWOOD ARMS'!A10</f>
        <v>CHRIS WIDDOWSON</v>
      </c>
      <c r="B33" s="18">
        <f>'HAREWOOD ARMS'!ED10</f>
        <v>0</v>
      </c>
      <c r="C33" s="20">
        <f>'HAREWOOD ARMS'!EN10</f>
        <v>0</v>
      </c>
      <c r="D33" s="11">
        <f>'HAREWOOD ARMS'!EO10</f>
        <v>0</v>
      </c>
      <c r="E33" s="5">
        <f t="shared" si="0"/>
        <v>0</v>
      </c>
      <c r="F33" s="17"/>
    </row>
    <row r="34" spans="1:6" s="1" customFormat="1">
      <c r="A34" s="18" t="str">
        <f>'HAREWOOD ARMS'!A11</f>
        <v>IAN POWELL</v>
      </c>
      <c r="B34" s="18">
        <f>'HAREWOOD ARMS'!ED11</f>
        <v>0</v>
      </c>
      <c r="C34" s="20">
        <f>'HAREWOOD ARMS'!EN11</f>
        <v>0</v>
      </c>
      <c r="D34" s="11">
        <f>'HAREWOOD ARMS'!EO11</f>
        <v>0</v>
      </c>
      <c r="E34" s="5">
        <f t="shared" si="0"/>
        <v>0</v>
      </c>
      <c r="F34" s="17"/>
    </row>
    <row r="35" spans="1:6" s="1" customFormat="1">
      <c r="A35" s="18">
        <f>'HAREWOOD ARMS'!A12</f>
        <v>0</v>
      </c>
      <c r="B35" s="18">
        <f>'HAREWOOD ARMS'!ED12</f>
        <v>0</v>
      </c>
      <c r="C35" s="20">
        <f>'HAREWOOD ARMS'!EN12</f>
        <v>0</v>
      </c>
      <c r="D35" s="11">
        <f>'HAREWOOD ARMS'!EO12</f>
        <v>0</v>
      </c>
      <c r="E35" s="5">
        <f t="shared" si="0"/>
        <v>0</v>
      </c>
      <c r="F35" s="17"/>
    </row>
    <row r="36" spans="1:6" s="1" customFormat="1">
      <c r="A36" s="18">
        <f>'HAREWOOD ARMS'!A13</f>
        <v>0</v>
      </c>
      <c r="B36" s="18">
        <f>'HAREWOOD ARMS'!ED13</f>
        <v>0</v>
      </c>
      <c r="C36" s="20">
        <f>'HAREWOOD ARMS'!EN13</f>
        <v>0</v>
      </c>
      <c r="D36" s="11">
        <f>'HAREWOOD ARMS'!EO13</f>
        <v>0</v>
      </c>
      <c r="E36" s="5">
        <f t="shared" si="0"/>
        <v>0</v>
      </c>
      <c r="F36" s="17"/>
    </row>
    <row r="37" spans="1:6" s="1" customFormat="1">
      <c r="A37" s="18">
        <f>'HAREWOOD ARMS'!A14</f>
        <v>0</v>
      </c>
      <c r="B37" s="18">
        <f>'HAREWOOD ARMS'!ED14</f>
        <v>0</v>
      </c>
      <c r="C37" s="20">
        <f>'HAREWOOD ARMS'!EN14</f>
        <v>0</v>
      </c>
      <c r="D37" s="11">
        <f>'HAREWOOD ARMS'!EO14</f>
        <v>0</v>
      </c>
      <c r="E37" s="5">
        <f t="shared" si="0"/>
        <v>0</v>
      </c>
      <c r="F37" s="17"/>
    </row>
    <row r="38" spans="1:6" s="1" customFormat="1">
      <c r="A38" s="18" t="str">
        <f>'WORKMENS CLUB "A"'!A3</f>
        <v>MICHAEL WRIGHT</v>
      </c>
      <c r="B38" s="18">
        <f>'WORKMENS CLUB "A"'!ED3</f>
        <v>1</v>
      </c>
      <c r="C38" s="20">
        <f>'WORKMENS CLUB "A"'!EN3</f>
        <v>0</v>
      </c>
      <c r="D38" s="11">
        <f>'WORKMENS CLUB "A"'!EO3</f>
        <v>0</v>
      </c>
      <c r="E38" s="5">
        <f t="shared" si="0"/>
        <v>0</v>
      </c>
      <c r="F38" s="17"/>
    </row>
    <row r="39" spans="1:6" s="1" customFormat="1">
      <c r="A39" s="18" t="str">
        <f>'WORKMENS CLUB "A"'!A4</f>
        <v>CALLUM JOHNSTONE</v>
      </c>
      <c r="B39" s="18">
        <f>'WORKMENS CLUB "A"'!ED4</f>
        <v>1</v>
      </c>
      <c r="C39" s="20">
        <f>'WORKMENS CLUB "A"'!EN4</f>
        <v>1</v>
      </c>
      <c r="D39" s="11">
        <f>'WORKMENS CLUB "A"'!EO4</f>
        <v>1</v>
      </c>
      <c r="E39" s="5">
        <f t="shared" si="0"/>
        <v>0</v>
      </c>
      <c r="F39" s="17"/>
    </row>
    <row r="40" spans="1:6" s="1" customFormat="1">
      <c r="A40" s="18" t="str">
        <f>'WORKMENS CLUB "A"'!A5</f>
        <v>GERRARD BICKERTON</v>
      </c>
      <c r="B40" s="18">
        <f>'WORKMENS CLUB "A"'!ED5</f>
        <v>1</v>
      </c>
      <c r="C40" s="20">
        <f>'WORKMENS CLUB "A"'!EN5</f>
        <v>0</v>
      </c>
      <c r="D40" s="11">
        <f>'WORKMENS CLUB "A"'!EO5</f>
        <v>0</v>
      </c>
      <c r="E40" s="5">
        <f t="shared" si="0"/>
        <v>0</v>
      </c>
      <c r="F40" s="17"/>
    </row>
    <row r="41" spans="1:6" s="1" customFormat="1">
      <c r="A41" s="18" t="str">
        <f>'WORKMENS CLUB "A"'!A6</f>
        <v>THOMAS BAKER</v>
      </c>
      <c r="B41" s="18">
        <f>'WORKMENS CLUB "A"'!ED6</f>
        <v>1</v>
      </c>
      <c r="C41" s="20">
        <f>'WORKMENS CLUB "A"'!EN6</f>
        <v>2</v>
      </c>
      <c r="D41" s="11">
        <f>'WORKMENS CLUB "A"'!EO6</f>
        <v>2</v>
      </c>
      <c r="E41" s="5">
        <f t="shared" si="0"/>
        <v>0</v>
      </c>
      <c r="F41" s="17"/>
    </row>
    <row r="42" spans="1:6" s="1" customFormat="1">
      <c r="A42" s="18" t="str">
        <f>'WORKMENS CLUB "A"'!A7</f>
        <v>JORDAN HARKER</v>
      </c>
      <c r="B42" s="18">
        <f>'WORKMENS CLUB "A"'!ED7</f>
        <v>1</v>
      </c>
      <c r="C42" s="20">
        <f>'WORKMENS CLUB "A"'!EN7</f>
        <v>1</v>
      </c>
      <c r="D42" s="11">
        <f>'WORKMENS CLUB "A"'!EO7</f>
        <v>1</v>
      </c>
      <c r="E42" s="5">
        <f t="shared" si="0"/>
        <v>0</v>
      </c>
      <c r="F42" s="17"/>
    </row>
    <row r="43" spans="1:6" s="1" customFormat="1">
      <c r="A43" s="18" t="str">
        <f>'WORKMENS CLUB "A"'!A8</f>
        <v>HARLEY BAKER</v>
      </c>
      <c r="B43" s="18">
        <f>'WORKMENS CLUB "A"'!ED8</f>
        <v>1</v>
      </c>
      <c r="C43" s="20">
        <f>'WORKMENS CLUB "A"'!EN8</f>
        <v>4</v>
      </c>
      <c r="D43" s="11">
        <f>'WORKMENS CLUB "A"'!EO8</f>
        <v>4</v>
      </c>
      <c r="E43" s="5">
        <f t="shared" si="0"/>
        <v>0</v>
      </c>
      <c r="F43" s="17"/>
    </row>
    <row r="44" spans="1:6" s="1" customFormat="1">
      <c r="A44" s="18">
        <f>'WORKMENS CLUB "A"'!A9</f>
        <v>0</v>
      </c>
      <c r="B44" s="18">
        <f>'WORKMENS CLUB "A"'!ED9</f>
        <v>0</v>
      </c>
      <c r="C44" s="20">
        <f>'WORKMENS CLUB "A"'!EN9</f>
        <v>0</v>
      </c>
      <c r="D44" s="11">
        <f>'WORKMENS CLUB "A"'!EO9</f>
        <v>0</v>
      </c>
      <c r="E44" s="5">
        <f t="shared" si="0"/>
        <v>0</v>
      </c>
      <c r="F44" s="17"/>
    </row>
    <row r="45" spans="1:6" s="1" customFormat="1">
      <c r="A45" s="18">
        <f>'WORKMENS CLUB "A"'!A10</f>
        <v>0</v>
      </c>
      <c r="B45" s="18">
        <f>'WORKMENS CLUB "A"'!ED10</f>
        <v>0</v>
      </c>
      <c r="C45" s="20">
        <f>'WORKMENS CLUB "A"'!EN10</f>
        <v>0</v>
      </c>
      <c r="D45" s="11">
        <f>'WORKMENS CLUB "A"'!EO10</f>
        <v>0</v>
      </c>
      <c r="E45" s="5">
        <f t="shared" si="0"/>
        <v>0</v>
      </c>
      <c r="F45" s="17"/>
    </row>
    <row r="46" spans="1:6" s="1" customFormat="1">
      <c r="A46" s="18">
        <f>'WORKMENS CLUB "A"'!A11</f>
        <v>0</v>
      </c>
      <c r="B46" s="18">
        <f>'WORKMENS CLUB "A"'!ED11</f>
        <v>0</v>
      </c>
      <c r="C46" s="20">
        <f>'WORKMENS CLUB "A"'!EN11</f>
        <v>0</v>
      </c>
      <c r="D46" s="11">
        <f>'WORKMENS CLUB "A"'!EO11</f>
        <v>0</v>
      </c>
      <c r="E46" s="5">
        <f t="shared" si="0"/>
        <v>0</v>
      </c>
      <c r="F46" s="17"/>
    </row>
    <row r="47" spans="1:6" s="1" customFormat="1">
      <c r="A47" s="18">
        <f>'WORKMENS CLUB "A"'!A12</f>
        <v>0</v>
      </c>
      <c r="B47" s="18">
        <f>'WORKMENS CLUB "A"'!ED12</f>
        <v>0</v>
      </c>
      <c r="C47" s="20">
        <f>'WORKMENS CLUB "A"'!EN12</f>
        <v>0</v>
      </c>
      <c r="D47" s="11">
        <f>'WORKMENS CLUB "A"'!EO12</f>
        <v>0</v>
      </c>
      <c r="E47" s="5">
        <f t="shared" si="0"/>
        <v>0</v>
      </c>
      <c r="F47" s="17"/>
    </row>
    <row r="48" spans="1:6" s="1" customFormat="1">
      <c r="A48" s="18">
        <f>'WORKMENS CLUB "A"'!A13</f>
        <v>0</v>
      </c>
      <c r="B48" s="18">
        <f>'WORKMENS CLUB "A"'!ED13</f>
        <v>0</v>
      </c>
      <c r="C48" s="20">
        <f>'WORKMENS CLUB "A"'!EN13</f>
        <v>0</v>
      </c>
      <c r="D48" s="11">
        <f>'WORKMENS CLUB "A"'!EO13</f>
        <v>0</v>
      </c>
      <c r="E48" s="5">
        <f t="shared" si="0"/>
        <v>0</v>
      </c>
      <c r="F48" s="17"/>
    </row>
    <row r="49" spans="1:6" s="1" customFormat="1">
      <c r="A49" s="18">
        <f>'WORKMENS CLUB "A"'!A14</f>
        <v>0</v>
      </c>
      <c r="B49" s="18">
        <f>'WORKMENS CLUB "A"'!ED14</f>
        <v>0</v>
      </c>
      <c r="C49" s="20">
        <f>'WORKMENS CLUB "A"'!EN14</f>
        <v>0</v>
      </c>
      <c r="D49" s="11">
        <f>'WORKMENS CLUB "A"'!EO14</f>
        <v>0</v>
      </c>
      <c r="E49" s="5">
        <f t="shared" si="0"/>
        <v>0</v>
      </c>
      <c r="F49" s="17"/>
    </row>
    <row r="50" spans="1:6" s="1" customFormat="1">
      <c r="A50" s="18" t="str">
        <f>'WORKMENS CLUB "B"'!A3</f>
        <v>TOM TRETHELAY</v>
      </c>
      <c r="B50" s="18">
        <f>'WORKMENS CLUB "B"'!ED3</f>
        <v>1</v>
      </c>
      <c r="C50" s="20">
        <f>'WORKMENS CLUB "B"'!EN3</f>
        <v>0</v>
      </c>
      <c r="D50" s="11">
        <f>'WORKMENS CLUB "B"'!EO3</f>
        <v>0</v>
      </c>
      <c r="E50" s="5">
        <f t="shared" si="0"/>
        <v>0</v>
      </c>
      <c r="F50" s="17"/>
    </row>
    <row r="51" spans="1:6" s="1" customFormat="1">
      <c r="A51" s="18" t="str">
        <f>'WORKMENS CLUB "B"'!A4</f>
        <v>NICK GAWTHORPE</v>
      </c>
      <c r="B51" s="18">
        <f>'WORKMENS CLUB "B"'!ED4</f>
        <v>2</v>
      </c>
      <c r="C51" s="20">
        <f>'WORKMENS CLUB "B"'!EN4</f>
        <v>0</v>
      </c>
      <c r="D51" s="11">
        <f>'WORKMENS CLUB "B"'!EO4</f>
        <v>0</v>
      </c>
      <c r="E51" s="5">
        <f t="shared" si="0"/>
        <v>0</v>
      </c>
      <c r="F51" s="17"/>
    </row>
    <row r="52" spans="1:6" s="1" customFormat="1">
      <c r="A52" s="18" t="str">
        <f>'WORKMENS CLUB "B"'!A5</f>
        <v>STU ROBINSON</v>
      </c>
      <c r="B52" s="18">
        <f>'WORKMENS CLUB "B"'!ED5</f>
        <v>2</v>
      </c>
      <c r="C52" s="20">
        <f>'WORKMENS CLUB "B"'!EN5</f>
        <v>1</v>
      </c>
      <c r="D52" s="11">
        <f>'WORKMENS CLUB "B"'!EO5</f>
        <v>0.5</v>
      </c>
      <c r="E52" s="5">
        <f t="shared" si="0"/>
        <v>0</v>
      </c>
      <c r="F52" s="17"/>
    </row>
    <row r="53" spans="1:6" s="1" customFormat="1">
      <c r="A53" s="18" t="str">
        <f>'WORKMENS CLUB "B"'!A6</f>
        <v>AIDEN LEAHY</v>
      </c>
      <c r="B53" s="18">
        <f>'WORKMENS CLUB "B"'!ED6</f>
        <v>1</v>
      </c>
      <c r="C53" s="20">
        <f>'WORKMENS CLUB "B"'!EN6</f>
        <v>1</v>
      </c>
      <c r="D53" s="11">
        <f>'WORKMENS CLUB "B"'!EO6</f>
        <v>1</v>
      </c>
      <c r="E53" s="5">
        <f t="shared" si="0"/>
        <v>0</v>
      </c>
      <c r="F53" s="17"/>
    </row>
    <row r="54" spans="1:6" s="1" customFormat="1">
      <c r="A54" s="18" t="str">
        <f>'WORKMENS CLUB "B"'!A7</f>
        <v>JOSH MOSLEY</v>
      </c>
      <c r="B54" s="18">
        <f>'WORKMENS CLUB "B"'!ED7</f>
        <v>2</v>
      </c>
      <c r="C54" s="20">
        <f>'WORKMENS CLUB "B"'!EN7</f>
        <v>9</v>
      </c>
      <c r="D54" s="11">
        <f>'WORKMENS CLUB "B"'!EO7</f>
        <v>4.5</v>
      </c>
      <c r="E54" s="5">
        <f t="shared" si="0"/>
        <v>0</v>
      </c>
      <c r="F54" s="17"/>
    </row>
    <row r="55" spans="1:6" s="1" customFormat="1">
      <c r="A55" s="18" t="str">
        <f>'WORKMENS CLUB "B"'!A8</f>
        <v>CARL BICKERTON</v>
      </c>
      <c r="B55" s="18">
        <f>'WORKMENS CLUB "B"'!ED8</f>
        <v>2</v>
      </c>
      <c r="C55" s="20">
        <f>'WORKMENS CLUB "B"'!EN8</f>
        <v>3</v>
      </c>
      <c r="D55" s="11">
        <f>'WORKMENS CLUB "B"'!EO8</f>
        <v>1.5</v>
      </c>
      <c r="E55" s="5">
        <f t="shared" si="0"/>
        <v>0</v>
      </c>
      <c r="F55" s="17"/>
    </row>
    <row r="56" spans="1:6" s="1" customFormat="1">
      <c r="A56" s="18" t="str">
        <f>'WORKMENS CLUB "B"'!A9</f>
        <v>JOHN BRENNAN</v>
      </c>
      <c r="B56" s="18">
        <f>'WORKMENS CLUB "B"'!ED9</f>
        <v>1</v>
      </c>
      <c r="C56" s="20">
        <f>'WORKMENS CLUB "B"'!EN9</f>
        <v>3</v>
      </c>
      <c r="D56" s="11">
        <f>'WORKMENS CLUB "B"'!EO9</f>
        <v>3</v>
      </c>
      <c r="E56" s="5">
        <f t="shared" si="0"/>
        <v>0</v>
      </c>
      <c r="F56" s="17"/>
    </row>
    <row r="57" spans="1:6" s="1" customFormat="1">
      <c r="A57" s="18" t="str">
        <f>'WORKMENS CLUB "B"'!A10</f>
        <v>TYLER WHITING</v>
      </c>
      <c r="B57" s="18">
        <f>'WORKMENS CLUB "B"'!ED10</f>
        <v>1</v>
      </c>
      <c r="C57" s="20">
        <f>'WORKMENS CLUB "B"'!EN10</f>
        <v>2</v>
      </c>
      <c r="D57" s="11">
        <f>'WORKMENS CLUB "B"'!EO10</f>
        <v>2</v>
      </c>
      <c r="E57" s="5">
        <f t="shared" si="0"/>
        <v>0</v>
      </c>
      <c r="F57" s="17"/>
    </row>
    <row r="58" spans="1:6" s="1" customFormat="1">
      <c r="A58" s="18">
        <f>'WORKMENS CLUB "B"'!A11</f>
        <v>0</v>
      </c>
      <c r="B58" s="18">
        <f>'WORKMENS CLUB "B"'!ED11</f>
        <v>0</v>
      </c>
      <c r="C58" s="20">
        <f>'WORKMENS CLUB "B"'!EN11</f>
        <v>0</v>
      </c>
      <c r="D58" s="11">
        <f>'WORKMENS CLUB "B"'!EO11</f>
        <v>0</v>
      </c>
      <c r="E58" s="5">
        <f t="shared" si="0"/>
        <v>0</v>
      </c>
      <c r="F58" s="17"/>
    </row>
    <row r="59" spans="1:6" s="1" customFormat="1">
      <c r="A59" s="18">
        <f>'WORKMENS CLUB "B"'!A12</f>
        <v>0</v>
      </c>
      <c r="B59" s="18">
        <f>'WORKMENS CLUB "B"'!ED12</f>
        <v>0</v>
      </c>
      <c r="C59" s="20">
        <f>'WORKMENS CLUB "B"'!EN12</f>
        <v>0</v>
      </c>
      <c r="D59" s="11">
        <f>'WORKMENS CLUB "B"'!EO12</f>
        <v>0</v>
      </c>
      <c r="E59" s="5">
        <f t="shared" si="0"/>
        <v>0</v>
      </c>
      <c r="F59" s="17"/>
    </row>
    <row r="60" spans="1:6" s="1" customFormat="1">
      <c r="A60" s="18">
        <f>'WORKMENS CLUB "B"'!A13</f>
        <v>0</v>
      </c>
      <c r="B60" s="18">
        <f>'WORKMENS CLUB "B"'!ED13</f>
        <v>0</v>
      </c>
      <c r="C60" s="20">
        <f>'WORKMENS CLUB "B"'!EN13</f>
        <v>0</v>
      </c>
      <c r="D60" s="11">
        <f>'WORKMENS CLUB "B"'!EO13</f>
        <v>0</v>
      </c>
      <c r="E60" s="5">
        <f t="shared" si="0"/>
        <v>0</v>
      </c>
      <c r="F60" s="17"/>
    </row>
    <row r="61" spans="1:6" s="1" customFormat="1">
      <c r="A61" s="18">
        <f>'WORKMENS CLUB "B"'!A14</f>
        <v>0</v>
      </c>
      <c r="B61" s="18">
        <f>'WORKMENS CLUB "B"'!ED14</f>
        <v>0</v>
      </c>
      <c r="C61" s="20">
        <f>'WORKMENS CLUB "B"'!EN14</f>
        <v>0</v>
      </c>
      <c r="D61" s="11">
        <f>'WORKMENS CLUB "B"'!EO14</f>
        <v>0</v>
      </c>
      <c r="E61" s="5">
        <f t="shared" si="0"/>
        <v>0</v>
      </c>
      <c r="F61" s="17"/>
    </row>
    <row r="62" spans="1:6" s="1" customFormat="1">
      <c r="A62" s="18" t="str">
        <f>'MASONS ARMS'!A3</f>
        <v>LEVI CAPP</v>
      </c>
      <c r="B62" s="18">
        <f>'MASONS ARMS'!ED3</f>
        <v>2</v>
      </c>
      <c r="C62" s="20">
        <f>'MASONS ARMS'!EN3</f>
        <v>3</v>
      </c>
      <c r="D62" s="11">
        <f>'MASONS ARMS'!EO3</f>
        <v>1.5</v>
      </c>
      <c r="E62" s="5">
        <f t="shared" si="0"/>
        <v>0</v>
      </c>
      <c r="F62" s="17"/>
    </row>
    <row r="63" spans="1:6" s="1" customFormat="1">
      <c r="A63" s="18" t="str">
        <f>'MASONS ARMS'!A4</f>
        <v>CRAIG MONK</v>
      </c>
      <c r="B63" s="18">
        <f>'MASONS ARMS'!ED4</f>
        <v>2</v>
      </c>
      <c r="C63" s="20">
        <f>'MASONS ARMS'!EN4</f>
        <v>9</v>
      </c>
      <c r="D63" s="11">
        <f>'MASONS ARMS'!EO4</f>
        <v>4.5</v>
      </c>
      <c r="E63" s="5">
        <f t="shared" si="0"/>
        <v>0</v>
      </c>
      <c r="F63" s="17"/>
    </row>
    <row r="64" spans="1:6" s="1" customFormat="1">
      <c r="A64" s="18" t="str">
        <f>'MASONS ARMS'!A5</f>
        <v>CALLUM WHITING</v>
      </c>
      <c r="B64" s="18">
        <f>'MASONS ARMS'!ED5</f>
        <v>2</v>
      </c>
      <c r="C64" s="20">
        <f>'MASONS ARMS'!EN5</f>
        <v>4</v>
      </c>
      <c r="D64" s="11">
        <f>'MASONS ARMS'!EO5</f>
        <v>2</v>
      </c>
      <c r="E64" s="5">
        <f t="shared" si="0"/>
        <v>0</v>
      </c>
      <c r="F64" s="17"/>
    </row>
    <row r="65" spans="1:6" s="1" customFormat="1">
      <c r="A65" s="18" t="str">
        <f>'MASONS ARMS'!A6</f>
        <v>DENNIS CLARKSON</v>
      </c>
      <c r="B65" s="18">
        <f>'MASONS ARMS'!ED6</f>
        <v>2</v>
      </c>
      <c r="C65" s="20">
        <f>'MASONS ARMS'!EN6</f>
        <v>8</v>
      </c>
      <c r="D65" s="11">
        <f>'MASONS ARMS'!EO6</f>
        <v>4</v>
      </c>
      <c r="E65" s="5">
        <f t="shared" si="0"/>
        <v>0</v>
      </c>
      <c r="F65" s="17"/>
    </row>
    <row r="66" spans="1:6" s="1" customFormat="1">
      <c r="A66" s="18" t="str">
        <f>'MASONS ARMS'!A7</f>
        <v>MAXWELL HEADLAM</v>
      </c>
      <c r="B66" s="18">
        <f>'MASONS ARMS'!ED7</f>
        <v>2</v>
      </c>
      <c r="C66" s="20">
        <f>'MASONS ARMS'!EN7</f>
        <v>6</v>
      </c>
      <c r="D66" s="11">
        <f>'MASONS ARMS'!EO7</f>
        <v>3</v>
      </c>
      <c r="E66" s="5">
        <f t="shared" si="0"/>
        <v>0</v>
      </c>
      <c r="F66" s="17"/>
    </row>
    <row r="67" spans="1:6" s="1" customFormat="1">
      <c r="A67" s="18" t="str">
        <f>'MASONS ARMS'!A8</f>
        <v>TOM CLARKSON</v>
      </c>
      <c r="B67" s="18">
        <f>'MASONS ARMS'!ED8</f>
        <v>2</v>
      </c>
      <c r="C67" s="20">
        <f>'MASONS ARMS'!EN8</f>
        <v>6</v>
      </c>
      <c r="D67" s="11">
        <f>'MASONS ARMS'!EO8</f>
        <v>3</v>
      </c>
      <c r="E67" s="5">
        <f t="shared" ref="E67:E118" si="1">IF(B67&gt;=10,1,0)</f>
        <v>0</v>
      </c>
      <c r="F67" s="17"/>
    </row>
    <row r="68" spans="1:6" s="1" customFormat="1">
      <c r="A68" s="18" t="str">
        <f>'MASONS ARMS'!A9</f>
        <v>PETE CAPP</v>
      </c>
      <c r="B68" s="18">
        <f>'MASONS ARMS'!ED9</f>
        <v>0</v>
      </c>
      <c r="C68" s="20">
        <f>'MASONS ARMS'!EN9</f>
        <v>2</v>
      </c>
      <c r="D68" s="11">
        <f>'MASONS ARMS'!EO9</f>
        <v>0</v>
      </c>
      <c r="E68" s="5">
        <f t="shared" si="1"/>
        <v>0</v>
      </c>
      <c r="F68" s="17"/>
    </row>
    <row r="69" spans="1:6" s="1" customFormat="1">
      <c r="A69" s="18" t="str">
        <f>'MASONS ARMS'!A10</f>
        <v>AL MARTIN</v>
      </c>
      <c r="B69" s="18">
        <f>'MASONS ARMS'!ED10</f>
        <v>0</v>
      </c>
      <c r="C69" s="20">
        <f>'MASONS ARMS'!EN10</f>
        <v>1</v>
      </c>
      <c r="D69" s="11">
        <f>'MASONS ARMS'!EO10</f>
        <v>0</v>
      </c>
      <c r="E69" s="5">
        <f t="shared" si="1"/>
        <v>0</v>
      </c>
      <c r="F69" s="17"/>
    </row>
    <row r="70" spans="1:6" s="1" customFormat="1">
      <c r="A70" s="18">
        <f>'MASONS ARMS'!A11</f>
        <v>0</v>
      </c>
      <c r="B70" s="18">
        <f>'MASONS ARMS'!ED11</f>
        <v>0</v>
      </c>
      <c r="C70" s="20">
        <f>'MASONS ARMS'!EN11</f>
        <v>0</v>
      </c>
      <c r="D70" s="11">
        <f>'MASONS ARMS'!EO11</f>
        <v>0</v>
      </c>
      <c r="E70" s="5">
        <f t="shared" si="1"/>
        <v>0</v>
      </c>
      <c r="F70" s="17"/>
    </row>
    <row r="71" spans="1:6" s="1" customFormat="1">
      <c r="A71" s="18">
        <f>'MASONS ARMS'!A12</f>
        <v>0</v>
      </c>
      <c r="B71" s="18">
        <f>'MASONS ARMS'!ED12</f>
        <v>0</v>
      </c>
      <c r="C71" s="20">
        <f>'MASONS ARMS'!EN12</f>
        <v>0</v>
      </c>
      <c r="D71" s="11">
        <f>'MASONS ARMS'!EO12</f>
        <v>0</v>
      </c>
      <c r="E71" s="5">
        <f t="shared" si="1"/>
        <v>0</v>
      </c>
      <c r="F71" s="17"/>
    </row>
    <row r="72" spans="1:6" s="1" customFormat="1">
      <c r="A72" s="18">
        <f>'MASONS ARMS'!A13</f>
        <v>0</v>
      </c>
      <c r="B72" s="18">
        <f>'MASONS ARMS'!ED13</f>
        <v>0</v>
      </c>
      <c r="C72" s="20">
        <f>'MASONS ARMS'!EN13</f>
        <v>0</v>
      </c>
      <c r="D72" s="11">
        <f>'MASONS ARMS'!EO13</f>
        <v>0</v>
      </c>
      <c r="E72" s="5">
        <f t="shared" si="1"/>
        <v>0</v>
      </c>
      <c r="F72" s="17"/>
    </row>
    <row r="73" spans="1:6" s="1" customFormat="1">
      <c r="A73" s="18">
        <f>'MASONS ARMS'!A14</f>
        <v>0</v>
      </c>
      <c r="B73" s="18">
        <f>'MASONS ARMS'!ED14</f>
        <v>0</v>
      </c>
      <c r="C73" s="20">
        <f>'MASONS ARMS'!EN14</f>
        <v>0</v>
      </c>
      <c r="D73" s="11">
        <f>'MASONS ARMS'!EO14</f>
        <v>0</v>
      </c>
      <c r="E73" s="5">
        <f t="shared" si="1"/>
        <v>0</v>
      </c>
      <c r="F73" s="17"/>
    </row>
    <row r="74" spans="1:6" s="1" customFormat="1">
      <c r="A74" s="18" t="str">
        <f>'CRICKET CLUB'!A3</f>
        <v>BEN JACK</v>
      </c>
      <c r="B74" s="18">
        <f>'CRICKET CLUB'!ED3</f>
        <v>1</v>
      </c>
      <c r="C74" s="20">
        <f>'CRICKET CLUB'!EN3</f>
        <v>2</v>
      </c>
      <c r="D74" s="11">
        <f>'CRICKET CLUB'!EO3</f>
        <v>2</v>
      </c>
      <c r="E74" s="5">
        <f t="shared" si="1"/>
        <v>0</v>
      </c>
      <c r="F74" s="17"/>
    </row>
    <row r="75" spans="1:6" s="1" customFormat="1">
      <c r="A75" s="18" t="str">
        <f>'CRICKET CLUB'!A4</f>
        <v>PHIL WAYMAN</v>
      </c>
      <c r="B75" s="18">
        <f>'CRICKET CLUB'!ED4</f>
        <v>1</v>
      </c>
      <c r="C75" s="20">
        <f>'CRICKET CLUB'!EN4</f>
        <v>2</v>
      </c>
      <c r="D75" s="11">
        <f>'CRICKET CLUB'!EO4</f>
        <v>2</v>
      </c>
      <c r="E75" s="5">
        <f t="shared" si="1"/>
        <v>0</v>
      </c>
      <c r="F75" s="17"/>
    </row>
    <row r="76" spans="1:6" s="1" customFormat="1">
      <c r="A76" s="18" t="str">
        <f>'CRICKET CLUB'!A5</f>
        <v>CHRIS WAYMAN</v>
      </c>
      <c r="B76" s="18">
        <f>'CRICKET CLUB'!ED5</f>
        <v>2</v>
      </c>
      <c r="C76" s="20">
        <f>'CRICKET CLUB'!EN5</f>
        <v>2</v>
      </c>
      <c r="D76" s="11">
        <f>'CRICKET CLUB'!EO5</f>
        <v>1</v>
      </c>
      <c r="E76" s="5">
        <f t="shared" si="1"/>
        <v>0</v>
      </c>
      <c r="F76" s="17"/>
    </row>
    <row r="77" spans="1:6" s="1" customFormat="1">
      <c r="A77" s="18" t="str">
        <f>'CRICKET CLUB'!A6</f>
        <v>JAMIE BATY</v>
      </c>
      <c r="B77" s="18">
        <f>'CRICKET CLUB'!ED6</f>
        <v>2</v>
      </c>
      <c r="C77" s="20">
        <f>'CRICKET CLUB'!EN6</f>
        <v>4</v>
      </c>
      <c r="D77" s="11">
        <f>'CRICKET CLUB'!EO6</f>
        <v>2</v>
      </c>
      <c r="E77" s="5">
        <f t="shared" si="1"/>
        <v>0</v>
      </c>
      <c r="F77" s="17"/>
    </row>
    <row r="78" spans="1:6" s="1" customFormat="1">
      <c r="A78" s="18" t="str">
        <f>'CRICKET CLUB'!A7</f>
        <v>MIKE WAYMAN</v>
      </c>
      <c r="B78" s="18">
        <f>'CRICKET CLUB'!ED7</f>
        <v>2</v>
      </c>
      <c r="C78" s="20">
        <f>'CRICKET CLUB'!EN7</f>
        <v>8</v>
      </c>
      <c r="D78" s="11">
        <f>'CRICKET CLUB'!EO7</f>
        <v>4</v>
      </c>
      <c r="E78" s="5">
        <f t="shared" si="1"/>
        <v>0</v>
      </c>
      <c r="F78" s="17"/>
    </row>
    <row r="79" spans="1:6" s="1" customFormat="1">
      <c r="A79" s="18" t="str">
        <f>'CRICKET CLUB'!A8</f>
        <v>DARREN COLLIN</v>
      </c>
      <c r="B79" s="18">
        <f>'CRICKET CLUB'!ED8</f>
        <v>2</v>
      </c>
      <c r="C79" s="20">
        <f>'CRICKET CLUB'!EN8</f>
        <v>8</v>
      </c>
      <c r="D79" s="11">
        <f>'CRICKET CLUB'!EO8</f>
        <v>4</v>
      </c>
      <c r="E79" s="5">
        <f t="shared" si="1"/>
        <v>0</v>
      </c>
      <c r="F79" s="17"/>
    </row>
    <row r="80" spans="1:6" s="1" customFormat="1">
      <c r="A80" s="18" t="str">
        <f>'CRICKET CLUB'!A9</f>
        <v>JIM EASTON</v>
      </c>
      <c r="B80" s="18">
        <f>'CRICKET CLUB'!ED9</f>
        <v>1</v>
      </c>
      <c r="C80" s="20">
        <f>'CRICKET CLUB'!EN9</f>
        <v>1</v>
      </c>
      <c r="D80" s="11">
        <f>'CRICKET CLUB'!EO9</f>
        <v>1</v>
      </c>
      <c r="E80" s="5">
        <f t="shared" si="1"/>
        <v>0</v>
      </c>
      <c r="F80" s="17"/>
    </row>
    <row r="81" spans="1:6" s="1" customFormat="1">
      <c r="A81" s="18" t="str">
        <f>'CRICKET CLUB'!A10</f>
        <v>JOE HUTCHINSON</v>
      </c>
      <c r="B81" s="18">
        <f>'CRICKET CLUB'!ED10</f>
        <v>1</v>
      </c>
      <c r="C81" s="20">
        <f>'CRICKET CLUB'!EN10</f>
        <v>0</v>
      </c>
      <c r="D81" s="11">
        <f>'CRICKET CLUB'!EO10</f>
        <v>0</v>
      </c>
      <c r="E81" s="5">
        <f t="shared" si="1"/>
        <v>0</v>
      </c>
      <c r="F81" s="17"/>
    </row>
    <row r="82" spans="1:6" s="1" customFormat="1">
      <c r="A82" s="18">
        <f>'CRICKET CLUB'!A11</f>
        <v>0</v>
      </c>
      <c r="B82" s="18">
        <f>'CRICKET CLUB'!ED11</f>
        <v>0</v>
      </c>
      <c r="C82" s="20">
        <f>'CRICKET CLUB'!EN11</f>
        <v>0</v>
      </c>
      <c r="D82" s="11">
        <f>'CRICKET CLUB'!EO11</f>
        <v>0</v>
      </c>
      <c r="E82" s="5">
        <f t="shared" si="1"/>
        <v>0</v>
      </c>
      <c r="F82" s="17"/>
    </row>
    <row r="83" spans="1:6" s="1" customFormat="1">
      <c r="A83" s="18">
        <f>'CRICKET CLUB'!A12</f>
        <v>0</v>
      </c>
      <c r="B83" s="18">
        <f>'CRICKET CLUB'!ED12</f>
        <v>0</v>
      </c>
      <c r="C83" s="20">
        <f>'CRICKET CLUB'!EN12</f>
        <v>0</v>
      </c>
      <c r="D83" s="11">
        <f>'CRICKET CLUB'!EO12</f>
        <v>0</v>
      </c>
      <c r="E83" s="5">
        <f t="shared" si="1"/>
        <v>0</v>
      </c>
      <c r="F83" s="17"/>
    </row>
    <row r="84" spans="1:6" s="1" customFormat="1">
      <c r="A84" s="18">
        <f>'CRICKET CLUB'!A13</f>
        <v>0</v>
      </c>
      <c r="B84" s="18">
        <f>'CRICKET CLUB'!ED13</f>
        <v>0</v>
      </c>
      <c r="C84" s="20">
        <f>'CRICKET CLUB'!EN13</f>
        <v>0</v>
      </c>
      <c r="D84" s="11">
        <f>'CRICKET CLUB'!EO13</f>
        <v>0</v>
      </c>
      <c r="E84" s="5">
        <f t="shared" si="1"/>
        <v>0</v>
      </c>
      <c r="F84" s="17"/>
    </row>
    <row r="85" spans="1:6" s="1" customFormat="1">
      <c r="A85" s="18">
        <f>'CRICKET CLUB'!A14</f>
        <v>0</v>
      </c>
      <c r="B85" s="18">
        <f>'CRICKET CLUB'!ED14</f>
        <v>0</v>
      </c>
      <c r="C85" s="20">
        <f>'CRICKET CLUB'!EN14</f>
        <v>0</v>
      </c>
      <c r="D85" s="11">
        <f>'CRICKET CLUB'!EO14</f>
        <v>0</v>
      </c>
      <c r="E85" s="5">
        <f t="shared" si="1"/>
        <v>0</v>
      </c>
      <c r="F85" s="17"/>
    </row>
    <row r="86" spans="1:6" s="1" customFormat="1">
      <c r="A86" s="18">
        <f>'Team 8 - Unused'!A3</f>
        <v>0</v>
      </c>
      <c r="B86" s="18">
        <f>'Team 8 - Unused'!ED3</f>
        <v>0</v>
      </c>
      <c r="C86" s="20">
        <f>'Team 8 - Unused'!EN3</f>
        <v>0</v>
      </c>
      <c r="D86" s="11">
        <f>'Team 8 - Unused'!EO3</f>
        <v>0</v>
      </c>
      <c r="E86" s="5">
        <f t="shared" si="1"/>
        <v>0</v>
      </c>
      <c r="F86" s="17"/>
    </row>
    <row r="87" spans="1:6" s="1" customFormat="1">
      <c r="A87" s="18">
        <f>'Team 8 - Unused'!A4</f>
        <v>0</v>
      </c>
      <c r="B87" s="18">
        <f>'Team 8 - Unused'!ED4</f>
        <v>0</v>
      </c>
      <c r="C87" s="20">
        <f>'Team 8 - Unused'!EN4</f>
        <v>3</v>
      </c>
      <c r="D87" s="11">
        <f>'Team 8 - Unused'!EO4</f>
        <v>0</v>
      </c>
      <c r="E87" s="5">
        <f t="shared" si="1"/>
        <v>0</v>
      </c>
      <c r="F87" s="17"/>
    </row>
    <row r="88" spans="1:6" s="1" customFormat="1">
      <c r="A88" s="18">
        <f>'Team 8 - Unused'!A5</f>
        <v>0</v>
      </c>
      <c r="B88" s="18">
        <f>'Team 8 - Unused'!ED5</f>
        <v>0</v>
      </c>
      <c r="C88" s="20">
        <f>'Team 8 - Unused'!EN5</f>
        <v>2</v>
      </c>
      <c r="D88" s="11">
        <f>'Team 8 - Unused'!EO5</f>
        <v>0</v>
      </c>
      <c r="E88" s="5">
        <f t="shared" si="1"/>
        <v>0</v>
      </c>
      <c r="F88" s="17"/>
    </row>
    <row r="89" spans="1:6" s="1" customFormat="1">
      <c r="A89" s="18">
        <f>'Team 8 - Unused'!A6</f>
        <v>0</v>
      </c>
      <c r="B89" s="18">
        <f>'Team 8 - Unused'!ED6</f>
        <v>0</v>
      </c>
      <c r="C89" s="20">
        <f>'Team 8 - Unused'!EN6</f>
        <v>0</v>
      </c>
      <c r="D89" s="11">
        <f>'Team 8 - Unused'!EO6</f>
        <v>0</v>
      </c>
      <c r="E89" s="5">
        <f t="shared" si="1"/>
        <v>0</v>
      </c>
      <c r="F89" s="17"/>
    </row>
    <row r="90" spans="1:6" s="1" customFormat="1">
      <c r="A90" s="18">
        <f>'Team 8 - Unused'!A7</f>
        <v>0</v>
      </c>
      <c r="B90" s="18">
        <f>'Team 8 - Unused'!ED7</f>
        <v>0</v>
      </c>
      <c r="C90" s="20">
        <f>'Team 8 - Unused'!EN7</f>
        <v>4</v>
      </c>
      <c r="D90" s="11">
        <f>'Team 8 - Unused'!EO7</f>
        <v>0</v>
      </c>
      <c r="E90" s="5">
        <f t="shared" si="1"/>
        <v>0</v>
      </c>
      <c r="F90" s="17"/>
    </row>
    <row r="91" spans="1:6" s="1" customFormat="1">
      <c r="A91" s="18">
        <f>'Team 8 - Unused'!A8</f>
        <v>0</v>
      </c>
      <c r="B91" s="18">
        <f>'Team 8 - Unused'!ED8</f>
        <v>0</v>
      </c>
      <c r="C91" s="20">
        <f>'Team 8 - Unused'!EN8</f>
        <v>0</v>
      </c>
      <c r="D91" s="11">
        <f>'Team 8 - Unused'!EO8</f>
        <v>0</v>
      </c>
      <c r="E91" s="5">
        <f t="shared" si="1"/>
        <v>0</v>
      </c>
      <c r="F91" s="17"/>
    </row>
    <row r="92" spans="1:6" s="1" customFormat="1">
      <c r="A92" s="18">
        <f>'Team 8 - Unused'!A9</f>
        <v>0</v>
      </c>
      <c r="B92" s="18">
        <f>'Team 8 - Unused'!ED9</f>
        <v>0</v>
      </c>
      <c r="C92" s="20">
        <f>'Team 8 - Unused'!EN9</f>
        <v>0</v>
      </c>
      <c r="D92" s="11">
        <f>'Team 8 - Unused'!EO9</f>
        <v>0</v>
      </c>
      <c r="E92" s="5">
        <f t="shared" si="1"/>
        <v>0</v>
      </c>
      <c r="F92" s="17"/>
    </row>
    <row r="93" spans="1:6" s="1" customFormat="1">
      <c r="A93" s="18">
        <f>'Team 8 - Unused'!A10</f>
        <v>0</v>
      </c>
      <c r="B93" s="18">
        <f>'Team 8 - Unused'!ED10</f>
        <v>0</v>
      </c>
      <c r="C93" s="20">
        <f>'Team 8 - Unused'!EN10</f>
        <v>0</v>
      </c>
      <c r="D93" s="11">
        <f>'Team 8 - Unused'!EO10</f>
        <v>0</v>
      </c>
      <c r="E93" s="5">
        <f t="shared" si="1"/>
        <v>0</v>
      </c>
      <c r="F93" s="17"/>
    </row>
    <row r="94" spans="1:6" s="1" customFormat="1">
      <c r="A94" s="18">
        <f>'Team 8 - Unused'!A11</f>
        <v>0</v>
      </c>
      <c r="B94" s="18">
        <f>'Team 8 - Unused'!ED11</f>
        <v>0</v>
      </c>
      <c r="C94" s="20">
        <f>'Team 8 - Unused'!EN11</f>
        <v>2</v>
      </c>
      <c r="D94" s="11">
        <f>'Team 8 - Unused'!EO11</f>
        <v>0</v>
      </c>
      <c r="E94" s="5">
        <f t="shared" si="1"/>
        <v>0</v>
      </c>
      <c r="F94" s="17"/>
    </row>
    <row r="95" spans="1:6" s="1" customFormat="1">
      <c r="A95" s="18">
        <f>'Team 8 - Unused'!A12</f>
        <v>0</v>
      </c>
      <c r="B95" s="18">
        <f>'Team 8 - Unused'!ED12</f>
        <v>0</v>
      </c>
      <c r="C95" s="20">
        <f>'Team 8 - Unused'!EN12</f>
        <v>0</v>
      </c>
      <c r="D95" s="11">
        <f>'Team 8 - Unused'!EO12</f>
        <v>0</v>
      </c>
      <c r="E95" s="5">
        <f t="shared" si="1"/>
        <v>0</v>
      </c>
      <c r="F95" s="17"/>
    </row>
    <row r="96" spans="1:6" s="1" customFormat="1">
      <c r="A96" s="18">
        <f>'Team 8 - Unused'!A13</f>
        <v>0</v>
      </c>
      <c r="B96" s="18">
        <f>'Team 8 - Unused'!ED13</f>
        <v>0</v>
      </c>
      <c r="C96" s="20">
        <f>'Team 8 - Unused'!EN13</f>
        <v>0</v>
      </c>
      <c r="D96" s="11">
        <f>'Team 8 - Unused'!EO13</f>
        <v>0</v>
      </c>
      <c r="E96" s="5">
        <f t="shared" si="1"/>
        <v>0</v>
      </c>
      <c r="F96" s="17"/>
    </row>
    <row r="97" spans="1:6" s="1" customFormat="1">
      <c r="A97" s="18">
        <f>'Team 8 - Unused'!A14</f>
        <v>0</v>
      </c>
      <c r="B97" s="18">
        <f>'Team 8 - Unused'!ED14</f>
        <v>0</v>
      </c>
      <c r="C97" s="20">
        <f>'Team 8 - Unused'!EN14</f>
        <v>0</v>
      </c>
      <c r="D97" s="11">
        <f>'Team 8 - Unused'!EO14</f>
        <v>0</v>
      </c>
      <c r="E97" s="5">
        <f t="shared" si="1"/>
        <v>0</v>
      </c>
      <c r="F97" s="17"/>
    </row>
    <row r="98" spans="1:6" s="1" customFormat="1">
      <c r="A98" s="18">
        <f>'Team 9 - Unused'!A3</f>
        <v>0</v>
      </c>
      <c r="B98" s="18">
        <f>'Team 9 - Unused'!ED3</f>
        <v>0</v>
      </c>
      <c r="C98" s="20">
        <f>'Team 9 - Unused'!EN3</f>
        <v>0</v>
      </c>
      <c r="D98" s="11">
        <f>'Team 9 - Unused'!EO3</f>
        <v>0</v>
      </c>
      <c r="E98" s="5">
        <f t="shared" si="1"/>
        <v>0</v>
      </c>
      <c r="F98" s="17"/>
    </row>
    <row r="99" spans="1:6" s="1" customFormat="1">
      <c r="A99" s="18">
        <f>'Team 9 - Unused'!A4</f>
        <v>0</v>
      </c>
      <c r="B99" s="18">
        <f>'Team 9 - Unused'!ED4</f>
        <v>0</v>
      </c>
      <c r="C99" s="20">
        <f>'Team 9 - Unused'!EN4</f>
        <v>0</v>
      </c>
      <c r="D99" s="11">
        <f>'Team 9 - Unused'!EO4</f>
        <v>0</v>
      </c>
      <c r="E99" s="5">
        <f t="shared" si="1"/>
        <v>0</v>
      </c>
      <c r="F99" s="17"/>
    </row>
    <row r="100" spans="1:6" s="1" customFormat="1">
      <c r="A100" s="18">
        <f>'Team 9 - Unused'!A5</f>
        <v>0</v>
      </c>
      <c r="B100" s="18">
        <f>'Team 9 - Unused'!ED5</f>
        <v>0</v>
      </c>
      <c r="C100" s="20">
        <f>'Team 9 - Unused'!EN5</f>
        <v>0</v>
      </c>
      <c r="D100" s="11">
        <f>'Team 9 - Unused'!EO5</f>
        <v>0</v>
      </c>
      <c r="E100" s="5">
        <f t="shared" si="1"/>
        <v>0</v>
      </c>
      <c r="F100" s="17"/>
    </row>
    <row r="101" spans="1:6" s="1" customFormat="1">
      <c r="A101" s="18">
        <f>'Team 9 - Unused'!A6</f>
        <v>0</v>
      </c>
      <c r="B101" s="18">
        <f>'Team 9 - Unused'!ED6</f>
        <v>0</v>
      </c>
      <c r="C101" s="20">
        <f>'Team 9 - Unused'!EN6</f>
        <v>0</v>
      </c>
      <c r="D101" s="11">
        <f>'Team 9 - Unused'!EO6</f>
        <v>0</v>
      </c>
      <c r="E101" s="5">
        <f t="shared" si="1"/>
        <v>0</v>
      </c>
      <c r="F101" s="17"/>
    </row>
    <row r="102" spans="1:6" s="1" customFormat="1">
      <c r="A102" s="18">
        <f>'Team 9 - Unused'!A7</f>
        <v>0</v>
      </c>
      <c r="B102" s="18">
        <f>'Team 9 - Unused'!ED7</f>
        <v>0</v>
      </c>
      <c r="C102" s="20">
        <f>'Team 9 - Unused'!EN7</f>
        <v>0</v>
      </c>
      <c r="D102" s="11">
        <f>'Team 9 - Unused'!EO7</f>
        <v>0</v>
      </c>
      <c r="E102" s="5">
        <f t="shared" si="1"/>
        <v>0</v>
      </c>
      <c r="F102" s="17"/>
    </row>
    <row r="103" spans="1:6" s="1" customFormat="1">
      <c r="A103" s="18">
        <f>'Team 9 - Unused'!A8</f>
        <v>0</v>
      </c>
      <c r="B103" s="18">
        <f>'Team 9 - Unused'!ED8</f>
        <v>0</v>
      </c>
      <c r="C103" s="20">
        <f>'Team 9 - Unused'!EN8</f>
        <v>0</v>
      </c>
      <c r="D103" s="11">
        <f>'Team 9 - Unused'!EO8</f>
        <v>0</v>
      </c>
      <c r="E103" s="5">
        <f t="shared" si="1"/>
        <v>0</v>
      </c>
      <c r="F103" s="17"/>
    </row>
    <row r="104" spans="1:6" s="1" customFormat="1">
      <c r="A104" s="18">
        <f>'Team 9 - Unused'!A9</f>
        <v>0</v>
      </c>
      <c r="B104" s="18">
        <f>'Team 9 - Unused'!ED9</f>
        <v>0</v>
      </c>
      <c r="C104" s="20">
        <f>'Team 9 - Unused'!EN9</f>
        <v>0</v>
      </c>
      <c r="D104" s="11">
        <f>'Team 9 - Unused'!EO9</f>
        <v>0</v>
      </c>
      <c r="E104" s="5">
        <f t="shared" si="1"/>
        <v>0</v>
      </c>
      <c r="F104" s="17"/>
    </row>
    <row r="105" spans="1:6" s="1" customFormat="1">
      <c r="A105" s="18">
        <f>'Team 9 - Unused'!A10</f>
        <v>0</v>
      </c>
      <c r="B105" s="18">
        <f>'Team 9 - Unused'!ED10</f>
        <v>0</v>
      </c>
      <c r="C105" s="20">
        <f>'Team 9 - Unused'!EN10</f>
        <v>0</v>
      </c>
      <c r="D105" s="11">
        <f>'Team 9 - Unused'!EO10</f>
        <v>0</v>
      </c>
      <c r="E105" s="5">
        <f t="shared" si="1"/>
        <v>0</v>
      </c>
      <c r="F105" s="17"/>
    </row>
    <row r="106" spans="1:6" s="1" customFormat="1">
      <c r="A106" s="18">
        <f>'Team 9 - Unused'!A11</f>
        <v>0</v>
      </c>
      <c r="B106" s="18">
        <f>'Team 9 - Unused'!ED11</f>
        <v>0</v>
      </c>
      <c r="C106" s="20">
        <f>'Team 9 - Unused'!EN11</f>
        <v>0</v>
      </c>
      <c r="D106" s="11">
        <f>'Team 9 - Unused'!EO11</f>
        <v>0</v>
      </c>
      <c r="E106" s="5">
        <f t="shared" si="1"/>
        <v>0</v>
      </c>
      <c r="F106" s="17"/>
    </row>
    <row r="107" spans="1:6" s="1" customFormat="1">
      <c r="A107" s="18">
        <f>'Team 9 - Unused'!A12</f>
        <v>0</v>
      </c>
      <c r="B107" s="18">
        <f>'Team 9 - Unused'!ED12</f>
        <v>0</v>
      </c>
      <c r="C107" s="20">
        <f>'Team 9 - Unused'!EN12</f>
        <v>0</v>
      </c>
      <c r="D107" s="11">
        <f>'Team 9 - Unused'!EO12</f>
        <v>0</v>
      </c>
      <c r="E107" s="5">
        <f t="shared" si="1"/>
        <v>0</v>
      </c>
      <c r="F107" s="17"/>
    </row>
    <row r="108" spans="1:6" s="1" customFormat="1">
      <c r="A108" s="18">
        <f>'Team 9 - Unused'!A13</f>
        <v>0</v>
      </c>
      <c r="B108" s="18">
        <f>'Team 9 - Unused'!ED13</f>
        <v>0</v>
      </c>
      <c r="C108" s="20">
        <f>'Team 9 - Unused'!EN13</f>
        <v>0</v>
      </c>
      <c r="D108" s="11">
        <f>'Team 9 - Unused'!EO13</f>
        <v>0</v>
      </c>
      <c r="E108" s="5">
        <f t="shared" si="1"/>
        <v>0</v>
      </c>
      <c r="F108" s="17"/>
    </row>
    <row r="109" spans="1:6" s="1" customFormat="1">
      <c r="A109" s="18">
        <f>'Team 9 - Unused'!A14</f>
        <v>0</v>
      </c>
      <c r="B109" s="18">
        <f>'Team 9 - Unused'!ED14</f>
        <v>0</v>
      </c>
      <c r="C109" s="20">
        <f>'Team 9 - Unused'!EN14</f>
        <v>0</v>
      </c>
      <c r="D109" s="11">
        <f>'Team 9 - Unused'!EO14</f>
        <v>0</v>
      </c>
      <c r="E109" s="5">
        <f t="shared" si="1"/>
        <v>0</v>
      </c>
      <c r="F109" s="17"/>
    </row>
    <row r="110" spans="1:6" s="1" customFormat="1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/>
  <dimension ref="A1:D145"/>
  <sheetViews>
    <sheetView topLeftCell="A146" workbookViewId="0">
      <selection activeCell="C2" sqref="C2:C145"/>
    </sheetView>
  </sheetViews>
  <sheetFormatPr defaultRowHeight="11.25"/>
  <cols>
    <col min="1" max="1" width="17.7109375" style="1" customWidth="1"/>
    <col min="2" max="16384" width="9.140625" style="1"/>
  </cols>
  <sheetData>
    <row r="1" spans="1:4">
      <c r="A1" s="6" t="s">
        <v>20</v>
      </c>
      <c r="B1" s="6" t="s">
        <v>138</v>
      </c>
      <c r="C1" s="9"/>
      <c r="D1" s="6"/>
    </row>
    <row r="2" spans="1:4">
      <c r="A2" s="18" t="str">
        <f>SPORTSMANS!A3</f>
        <v>GARY OUTRAM</v>
      </c>
      <c r="B2" s="18">
        <f>SPORTSMANS!EP3</f>
        <v>0</v>
      </c>
      <c r="C2" s="17"/>
    </row>
    <row r="3" spans="1:4">
      <c r="A3" s="18" t="str">
        <f>SPORTSMANS!A4</f>
        <v>NIGE OUTRAM</v>
      </c>
      <c r="B3" s="18">
        <f>SPORTSMANS!EP4</f>
        <v>0</v>
      </c>
      <c r="C3" s="17"/>
    </row>
    <row r="4" spans="1:4">
      <c r="A4" s="18" t="str">
        <f>SPORTSMANS!A5</f>
        <v>IAN WHITTAKER</v>
      </c>
      <c r="B4" s="18">
        <f>SPORTSMANS!EP5</f>
        <v>0</v>
      </c>
      <c r="C4" s="17"/>
    </row>
    <row r="5" spans="1:4">
      <c r="A5" s="18" t="str">
        <f>SPORTSMANS!A6</f>
        <v>GEORGE BRADLEY</v>
      </c>
      <c r="B5" s="18">
        <f>SPORTSMANS!EP6</f>
        <v>0</v>
      </c>
      <c r="C5" s="17"/>
    </row>
    <row r="6" spans="1:4">
      <c r="A6" s="18" t="str">
        <f>SPORTSMANS!A7</f>
        <v>ANDY MONK</v>
      </c>
      <c r="B6" s="18">
        <f>SPORTSMANS!EP7</f>
        <v>0</v>
      </c>
      <c r="C6" s="17"/>
    </row>
    <row r="7" spans="1:4">
      <c r="A7" s="18" t="str">
        <f>SPORTSMANS!A8</f>
        <v>MARTIN YOUNG</v>
      </c>
      <c r="B7" s="18">
        <f>SPORTSMANS!EP8</f>
        <v>0</v>
      </c>
      <c r="C7" s="17"/>
    </row>
    <row r="8" spans="1:4">
      <c r="A8" s="18">
        <f>SPORTSMANS!A9</f>
        <v>0</v>
      </c>
      <c r="B8" s="18">
        <f>SPORTSMANS!EP9</f>
        <v>0</v>
      </c>
      <c r="C8" s="17"/>
    </row>
    <row r="9" spans="1:4">
      <c r="A9" s="18">
        <f>SPORTSMANS!A10</f>
        <v>0</v>
      </c>
      <c r="B9" s="18">
        <f>SPORTSMANS!EP10</f>
        <v>0</v>
      </c>
      <c r="C9" s="17"/>
    </row>
    <row r="10" spans="1:4">
      <c r="A10" s="18">
        <f>SPORTSMANS!A11</f>
        <v>0</v>
      </c>
      <c r="B10" s="18">
        <f>SPORTSMANS!EP11</f>
        <v>0</v>
      </c>
      <c r="C10" s="17"/>
    </row>
    <row r="11" spans="1:4">
      <c r="A11" s="18">
        <f>SPORTSMANS!A12</f>
        <v>0</v>
      </c>
      <c r="B11" s="18">
        <f>SPORTSMANS!EP12</f>
        <v>0</v>
      </c>
      <c r="C11" s="17"/>
    </row>
    <row r="12" spans="1:4">
      <c r="A12" s="18">
        <f>SPORTSMANS!A13</f>
        <v>0</v>
      </c>
      <c r="B12" s="18">
        <f>SPORTSMANS!EP13</f>
        <v>0</v>
      </c>
      <c r="C12" s="17"/>
    </row>
    <row r="13" spans="1:4">
      <c r="A13" s="18">
        <f>SPORTSMANS!A14</f>
        <v>0</v>
      </c>
      <c r="B13" s="18">
        <f>SPORTSMANS!EP14</f>
        <v>0</v>
      </c>
      <c r="C13" s="17"/>
    </row>
    <row r="14" spans="1:4">
      <c r="A14" s="18" t="str">
        <f>CROWN!A3</f>
        <v>ALEX SINCLAIRE</v>
      </c>
      <c r="B14" s="18">
        <f>CROWN!EP3</f>
        <v>0</v>
      </c>
      <c r="C14" s="17"/>
    </row>
    <row r="15" spans="1:4">
      <c r="A15" s="18" t="str">
        <f>CROWN!A4</f>
        <v>CHRIS NORTON</v>
      </c>
      <c r="B15" s="18">
        <f>CROWN!EP4</f>
        <v>0</v>
      </c>
      <c r="C15" s="17"/>
    </row>
    <row r="16" spans="1:4">
      <c r="A16" s="18" t="str">
        <f>CROWN!A5</f>
        <v>STEVE ROSE</v>
      </c>
      <c r="B16" s="18">
        <f>CROWN!EP5</f>
        <v>0</v>
      </c>
      <c r="C16" s="17"/>
    </row>
    <row r="17" spans="1:3">
      <c r="A17" s="18" t="str">
        <f>CROWN!A6</f>
        <v>GEORGE KAY</v>
      </c>
      <c r="B17" s="18">
        <f>CROWN!EP6</f>
        <v>0</v>
      </c>
      <c r="C17" s="17"/>
    </row>
    <row r="18" spans="1:3">
      <c r="A18" s="18" t="str">
        <f>CROWN!A7</f>
        <v>MARK OUTRAM</v>
      </c>
      <c r="B18" s="18">
        <f>CROWN!EP7</f>
        <v>0</v>
      </c>
      <c r="C18" s="17"/>
    </row>
    <row r="19" spans="1:3">
      <c r="A19" s="18" t="str">
        <f>CROWN!A8</f>
        <v>MATHEW CORNFORTH</v>
      </c>
      <c r="B19" s="18">
        <f>CROWN!EP8</f>
        <v>0</v>
      </c>
      <c r="C19" s="17"/>
    </row>
    <row r="20" spans="1:3">
      <c r="A20" s="18" t="str">
        <f>CROWN!A9</f>
        <v>SAM CHRISTON</v>
      </c>
      <c r="B20" s="18">
        <f>CROWN!EP9</f>
        <v>0</v>
      </c>
      <c r="C20" s="17"/>
    </row>
    <row r="21" spans="1:3">
      <c r="A21" s="18" t="str">
        <f>CROWN!A10</f>
        <v>IAN LOMER</v>
      </c>
      <c r="B21" s="18">
        <f>CROWN!EP10</f>
        <v>0</v>
      </c>
      <c r="C21" s="17"/>
    </row>
    <row r="22" spans="1:3">
      <c r="A22" s="18">
        <f>CROWN!A11</f>
        <v>0</v>
      </c>
      <c r="B22" s="18">
        <f>CROWN!EP11</f>
        <v>0</v>
      </c>
      <c r="C22" s="17"/>
    </row>
    <row r="23" spans="1:3">
      <c r="A23" s="18">
        <f>CROWN!A12</f>
        <v>0</v>
      </c>
      <c r="B23" s="18">
        <f>CROWN!EP12</f>
        <v>0</v>
      </c>
      <c r="C23" s="17"/>
    </row>
    <row r="24" spans="1:3">
      <c r="A24" s="18">
        <f>CROWN!A13</f>
        <v>0</v>
      </c>
      <c r="B24" s="18">
        <f>CROWN!EP13</f>
        <v>0</v>
      </c>
      <c r="C24" s="17"/>
    </row>
    <row r="25" spans="1:3">
      <c r="A25" s="18">
        <f>CROWN!A14</f>
        <v>0</v>
      </c>
      <c r="B25" s="18">
        <f>CROWN!EP14</f>
        <v>0</v>
      </c>
      <c r="C25" s="17"/>
    </row>
    <row r="26" spans="1:3">
      <c r="A26" s="18" t="str">
        <f>'HAREWOOD ARMS'!A3</f>
        <v>STEVE BLEWITT</v>
      </c>
      <c r="B26" s="18">
        <f>'HAREWOOD ARMS'!EP3</f>
        <v>0</v>
      </c>
      <c r="C26" s="17"/>
    </row>
    <row r="27" spans="1:3">
      <c r="A27" s="18" t="str">
        <f>'HAREWOOD ARMS'!A4</f>
        <v>SEAN KENDREW</v>
      </c>
      <c r="B27" s="18">
        <f>'HAREWOOD ARMS'!EP4</f>
        <v>0</v>
      </c>
      <c r="C27" s="17"/>
    </row>
    <row r="28" spans="1:3">
      <c r="A28" s="18" t="str">
        <f>'HAREWOOD ARMS'!A5</f>
        <v>STEVE TRUMAN</v>
      </c>
      <c r="B28" s="18">
        <f>'HAREWOOD ARMS'!EP5</f>
        <v>0</v>
      </c>
      <c r="C28" s="17"/>
    </row>
    <row r="29" spans="1:3">
      <c r="A29" s="18" t="str">
        <f>'HAREWOOD ARMS'!A6</f>
        <v>DAVE ATKINSON</v>
      </c>
      <c r="B29" s="18">
        <f>'HAREWOOD ARMS'!EP6</f>
        <v>0</v>
      </c>
      <c r="C29" s="17"/>
    </row>
    <row r="30" spans="1:3">
      <c r="A30" s="18" t="str">
        <f>'HAREWOOD ARMS'!A7</f>
        <v>ANDREW JOHNSON</v>
      </c>
      <c r="B30" s="18">
        <f>'HAREWOOD ARMS'!EP7</f>
        <v>0</v>
      </c>
      <c r="C30" s="17"/>
    </row>
    <row r="31" spans="1:3">
      <c r="A31" s="18" t="str">
        <f>'HAREWOOD ARMS'!A8</f>
        <v>AL SPENCE</v>
      </c>
      <c r="B31" s="18">
        <f>'HAREWOOD ARMS'!EP8</f>
        <v>0</v>
      </c>
      <c r="C31" s="17"/>
    </row>
    <row r="32" spans="1:3">
      <c r="A32" s="18" t="str">
        <f>'HAREWOOD ARMS'!A9</f>
        <v>CALLUM ELLMER</v>
      </c>
      <c r="B32" s="18">
        <f>'HAREWOOD ARMS'!EP9</f>
        <v>0</v>
      </c>
      <c r="C32" s="17"/>
    </row>
    <row r="33" spans="1:3">
      <c r="A33" s="18" t="str">
        <f>'HAREWOOD ARMS'!A10</f>
        <v>CHRIS WIDDOWSON</v>
      </c>
      <c r="B33" s="18">
        <f>'HAREWOOD ARMS'!EP10</f>
        <v>0</v>
      </c>
      <c r="C33" s="17"/>
    </row>
    <row r="34" spans="1:3">
      <c r="A34" s="18" t="str">
        <f>'HAREWOOD ARMS'!A11</f>
        <v>IAN POWELL</v>
      </c>
      <c r="B34" s="18">
        <f>'HAREWOOD ARMS'!EP11</f>
        <v>0</v>
      </c>
      <c r="C34" s="17"/>
    </row>
    <row r="35" spans="1:3">
      <c r="A35" s="18">
        <f>'HAREWOOD ARMS'!A12</f>
        <v>0</v>
      </c>
      <c r="B35" s="18">
        <f>'HAREWOOD ARMS'!EP12</f>
        <v>0</v>
      </c>
      <c r="C35" s="17"/>
    </row>
    <row r="36" spans="1:3">
      <c r="A36" s="18">
        <f>'HAREWOOD ARMS'!A13</f>
        <v>0</v>
      </c>
      <c r="B36" s="18">
        <f>'HAREWOOD ARMS'!EP13</f>
        <v>0</v>
      </c>
      <c r="C36" s="17"/>
    </row>
    <row r="37" spans="1:3">
      <c r="A37" s="18">
        <f>'HAREWOOD ARMS'!A14</f>
        <v>0</v>
      </c>
      <c r="B37" s="18">
        <f>'HAREWOOD ARMS'!EP14</f>
        <v>0</v>
      </c>
      <c r="C37" s="17"/>
    </row>
    <row r="38" spans="1:3">
      <c r="A38" s="18" t="str">
        <f>'WORKMENS CLUB "A"'!A3</f>
        <v>MICHAEL WRIGHT</v>
      </c>
      <c r="B38" s="18">
        <f>'WORKMENS CLUB "A"'!EP3</f>
        <v>0</v>
      </c>
      <c r="C38" s="17"/>
    </row>
    <row r="39" spans="1:3">
      <c r="A39" s="18" t="str">
        <f>'WORKMENS CLUB "A"'!A4</f>
        <v>CALLUM JOHNSTONE</v>
      </c>
      <c r="B39" s="18">
        <f>'WORKMENS CLUB "A"'!EP4</f>
        <v>0</v>
      </c>
      <c r="C39" s="17"/>
    </row>
    <row r="40" spans="1:3">
      <c r="A40" s="18" t="str">
        <f>'WORKMENS CLUB "A"'!A5</f>
        <v>GERRARD BICKERTON</v>
      </c>
      <c r="B40" s="18">
        <f>'WORKMENS CLUB "A"'!EP5</f>
        <v>0</v>
      </c>
      <c r="C40" s="17"/>
    </row>
    <row r="41" spans="1:3">
      <c r="A41" s="18" t="str">
        <f>'WORKMENS CLUB "A"'!A6</f>
        <v>THOMAS BAKER</v>
      </c>
      <c r="B41" s="18">
        <f>'WORKMENS CLUB "A"'!EP6</f>
        <v>0</v>
      </c>
      <c r="C41" s="17"/>
    </row>
    <row r="42" spans="1:3">
      <c r="A42" s="18" t="str">
        <f>'WORKMENS CLUB "A"'!A7</f>
        <v>JORDAN HARKER</v>
      </c>
      <c r="B42" s="18">
        <f>'WORKMENS CLUB "A"'!EP7</f>
        <v>0</v>
      </c>
      <c r="C42" s="17"/>
    </row>
    <row r="43" spans="1:3">
      <c r="A43" s="18" t="str">
        <f>'WORKMENS CLUB "A"'!A8</f>
        <v>HARLEY BAKER</v>
      </c>
      <c r="B43" s="18">
        <f>'WORKMENS CLUB "A"'!EP8</f>
        <v>0</v>
      </c>
      <c r="C43" s="17"/>
    </row>
    <row r="44" spans="1:3">
      <c r="A44" s="18">
        <f>'WORKMENS CLUB "A"'!A9</f>
        <v>0</v>
      </c>
      <c r="B44" s="18">
        <f>'WORKMENS CLUB "A"'!EP9</f>
        <v>0</v>
      </c>
      <c r="C44" s="17"/>
    </row>
    <row r="45" spans="1:3">
      <c r="A45" s="18">
        <f>'WORKMENS CLUB "A"'!A10</f>
        <v>0</v>
      </c>
      <c r="B45" s="18">
        <f>'WORKMENS CLUB "A"'!EP10</f>
        <v>0</v>
      </c>
      <c r="C45" s="17"/>
    </row>
    <row r="46" spans="1:3">
      <c r="A46" s="18">
        <f>'WORKMENS CLUB "A"'!A11</f>
        <v>0</v>
      </c>
      <c r="B46" s="18">
        <f>'WORKMENS CLUB "A"'!EP11</f>
        <v>0</v>
      </c>
      <c r="C46" s="17"/>
    </row>
    <row r="47" spans="1:3">
      <c r="A47" s="18">
        <f>'WORKMENS CLUB "A"'!A12</f>
        <v>0</v>
      </c>
      <c r="B47" s="18">
        <f>'WORKMENS CLUB "A"'!EP12</f>
        <v>0</v>
      </c>
      <c r="C47" s="17"/>
    </row>
    <row r="48" spans="1:3">
      <c r="A48" s="18">
        <f>'WORKMENS CLUB "A"'!A13</f>
        <v>0</v>
      </c>
      <c r="B48" s="18">
        <f>'WORKMENS CLUB "A"'!EP13</f>
        <v>0</v>
      </c>
      <c r="C48" s="17"/>
    </row>
    <row r="49" spans="1:3">
      <c r="A49" s="18">
        <f>'WORKMENS CLUB "A"'!A14</f>
        <v>0</v>
      </c>
      <c r="B49" s="18">
        <f>'WORKMENS CLUB "A"'!EP14</f>
        <v>0</v>
      </c>
      <c r="C49" s="17"/>
    </row>
    <row r="50" spans="1:3">
      <c r="A50" s="18" t="str">
        <f>'WORKMENS CLUB "B"'!A3</f>
        <v>TOM TRETHELAY</v>
      </c>
      <c r="B50" s="18">
        <f>'WORKMENS CLUB "B"'!EP3</f>
        <v>0</v>
      </c>
      <c r="C50" s="17"/>
    </row>
    <row r="51" spans="1:3">
      <c r="A51" s="18" t="str">
        <f>'WORKMENS CLUB "B"'!A4</f>
        <v>NICK GAWTHORPE</v>
      </c>
      <c r="B51" s="18">
        <f>'WORKMENS CLUB "B"'!EP4</f>
        <v>0</v>
      </c>
      <c r="C51" s="17"/>
    </row>
    <row r="52" spans="1:3">
      <c r="A52" s="18" t="str">
        <f>'WORKMENS CLUB "B"'!A5</f>
        <v>STU ROBINSON</v>
      </c>
      <c r="B52" s="18">
        <f>'WORKMENS CLUB "B"'!EP5</f>
        <v>0</v>
      </c>
      <c r="C52" s="17"/>
    </row>
    <row r="53" spans="1:3">
      <c r="A53" s="18" t="str">
        <f>'WORKMENS CLUB "B"'!A6</f>
        <v>AIDEN LEAHY</v>
      </c>
      <c r="B53" s="18">
        <f>'WORKMENS CLUB "B"'!EP6</f>
        <v>0</v>
      </c>
      <c r="C53" s="17"/>
    </row>
    <row r="54" spans="1:3">
      <c r="A54" s="18" t="str">
        <f>'WORKMENS CLUB "B"'!A7</f>
        <v>JOSH MOSLEY</v>
      </c>
      <c r="B54" s="18">
        <f>'WORKMENS CLUB "B"'!EP7</f>
        <v>0</v>
      </c>
      <c r="C54" s="17"/>
    </row>
    <row r="55" spans="1:3">
      <c r="A55" s="18" t="str">
        <f>'WORKMENS CLUB "B"'!A8</f>
        <v>CARL BICKERTON</v>
      </c>
      <c r="B55" s="18">
        <f>'WORKMENS CLUB "B"'!EP8</f>
        <v>0</v>
      </c>
      <c r="C55" s="17"/>
    </row>
    <row r="56" spans="1:3">
      <c r="A56" s="18" t="str">
        <f>'WORKMENS CLUB "B"'!A9</f>
        <v>JOHN BRENNAN</v>
      </c>
      <c r="B56" s="18">
        <f>'WORKMENS CLUB "B"'!EP9</f>
        <v>0</v>
      </c>
      <c r="C56" s="17"/>
    </row>
    <row r="57" spans="1:3">
      <c r="A57" s="18" t="str">
        <f>'WORKMENS CLUB "B"'!A10</f>
        <v>TYLER WHITING</v>
      </c>
      <c r="B57" s="18">
        <f>'WORKMENS CLUB "B"'!EP10</f>
        <v>0</v>
      </c>
      <c r="C57" s="17"/>
    </row>
    <row r="58" spans="1:3">
      <c r="A58" s="18">
        <f>'WORKMENS CLUB "B"'!A11</f>
        <v>0</v>
      </c>
      <c r="B58" s="18">
        <f>'WORKMENS CLUB "B"'!EP11</f>
        <v>0</v>
      </c>
      <c r="C58" s="17"/>
    </row>
    <row r="59" spans="1:3">
      <c r="A59" s="18">
        <f>'WORKMENS CLUB "B"'!A12</f>
        <v>0</v>
      </c>
      <c r="B59" s="18">
        <f>'WORKMENS CLUB "B"'!EP12</f>
        <v>0</v>
      </c>
      <c r="C59" s="17"/>
    </row>
    <row r="60" spans="1:3">
      <c r="A60" s="18">
        <f>'WORKMENS CLUB "B"'!A13</f>
        <v>0</v>
      </c>
      <c r="B60" s="18">
        <f>'WORKMENS CLUB "B"'!EP13</f>
        <v>0</v>
      </c>
      <c r="C60" s="17"/>
    </row>
    <row r="61" spans="1:3">
      <c r="A61" s="18">
        <f>'WORKMENS CLUB "B"'!A14</f>
        <v>0</v>
      </c>
      <c r="B61" s="18">
        <f>'WORKMENS CLUB "B"'!EP14</f>
        <v>0</v>
      </c>
      <c r="C61" s="17"/>
    </row>
    <row r="62" spans="1:3">
      <c r="A62" s="18" t="str">
        <f>'MASONS ARMS'!A3</f>
        <v>LEVI CAPP</v>
      </c>
      <c r="B62" s="18">
        <f>'MASONS ARMS'!EP3</f>
        <v>1</v>
      </c>
      <c r="C62" s="17"/>
    </row>
    <row r="63" spans="1:3">
      <c r="A63" s="18" t="str">
        <f>'MASONS ARMS'!A4</f>
        <v>CRAIG MONK</v>
      </c>
      <c r="B63" s="18">
        <f>'MASONS ARMS'!EP4</f>
        <v>2</v>
      </c>
      <c r="C63" s="17"/>
    </row>
    <row r="64" spans="1:3">
      <c r="A64" s="18" t="str">
        <f>'MASONS ARMS'!A5</f>
        <v>CALLUM WHITING</v>
      </c>
      <c r="B64" s="18">
        <f>'MASONS ARMS'!EP5</f>
        <v>0</v>
      </c>
      <c r="C64" s="17"/>
    </row>
    <row r="65" spans="1:3">
      <c r="A65" s="18" t="str">
        <f>'MASONS ARMS'!A6</f>
        <v>DENNIS CLARKSON</v>
      </c>
      <c r="B65" s="18">
        <f>'MASONS ARMS'!EP6</f>
        <v>0</v>
      </c>
      <c r="C65" s="17"/>
    </row>
    <row r="66" spans="1:3">
      <c r="A66" s="18" t="str">
        <f>'MASONS ARMS'!A7</f>
        <v>MAXWELL HEADLAM</v>
      </c>
      <c r="B66" s="18">
        <f>'MASONS ARMS'!EP7</f>
        <v>0</v>
      </c>
      <c r="C66" s="17"/>
    </row>
    <row r="67" spans="1:3">
      <c r="A67" s="18" t="str">
        <f>'MASONS ARMS'!A8</f>
        <v>TOM CLARKSON</v>
      </c>
      <c r="B67" s="18">
        <f>'MASONS ARMS'!EP8</f>
        <v>0</v>
      </c>
      <c r="C67" s="17"/>
    </row>
    <row r="68" spans="1:3">
      <c r="A68" s="18" t="str">
        <f>'MASONS ARMS'!A9</f>
        <v>PETE CAPP</v>
      </c>
      <c r="B68" s="18">
        <f>'MASONS ARMS'!EP9</f>
        <v>0</v>
      </c>
      <c r="C68" s="17"/>
    </row>
    <row r="69" spans="1:3">
      <c r="A69" s="18" t="str">
        <f>'MASONS ARMS'!A10</f>
        <v>AL MARTIN</v>
      </c>
      <c r="B69" s="18">
        <f>'MASONS ARMS'!EP10</f>
        <v>0</v>
      </c>
      <c r="C69" s="17"/>
    </row>
    <row r="70" spans="1:3">
      <c r="A70" s="18">
        <f>'MASONS ARMS'!A11</f>
        <v>0</v>
      </c>
      <c r="B70" s="18">
        <f>'MASONS ARMS'!EP11</f>
        <v>0</v>
      </c>
      <c r="C70" s="17"/>
    </row>
    <row r="71" spans="1:3">
      <c r="A71" s="18">
        <f>'MASONS ARMS'!A12</f>
        <v>0</v>
      </c>
      <c r="B71" s="18">
        <f>'MASONS ARMS'!EP12</f>
        <v>0</v>
      </c>
      <c r="C71" s="17"/>
    </row>
    <row r="72" spans="1:3">
      <c r="A72" s="18">
        <f>'MASONS ARMS'!A13</f>
        <v>0</v>
      </c>
      <c r="B72" s="18">
        <f>'MASONS ARMS'!EP13</f>
        <v>0</v>
      </c>
      <c r="C72" s="17"/>
    </row>
    <row r="73" spans="1:3">
      <c r="A73" s="18">
        <f>'MASONS ARMS'!A14</f>
        <v>0</v>
      </c>
      <c r="B73" s="18">
        <f>'MASONS ARMS'!EP14</f>
        <v>0</v>
      </c>
      <c r="C73" s="17"/>
    </row>
    <row r="74" spans="1:3">
      <c r="A74" s="18" t="str">
        <f>'CRICKET CLUB'!A3</f>
        <v>BEN JACK</v>
      </c>
      <c r="B74" s="18">
        <f>'CRICKET CLUB'!EP3</f>
        <v>0</v>
      </c>
      <c r="C74" s="17"/>
    </row>
    <row r="75" spans="1:3">
      <c r="A75" s="18" t="str">
        <f>'CRICKET CLUB'!A4</f>
        <v>PHIL WAYMAN</v>
      </c>
      <c r="B75" s="18">
        <f>'CRICKET CLUB'!EP4</f>
        <v>0</v>
      </c>
      <c r="C75" s="17"/>
    </row>
    <row r="76" spans="1:3">
      <c r="A76" s="18" t="str">
        <f>'CRICKET CLUB'!A5</f>
        <v>CHRIS WAYMAN</v>
      </c>
      <c r="B76" s="18">
        <f>'CRICKET CLUB'!EP5</f>
        <v>0</v>
      </c>
      <c r="C76" s="17"/>
    </row>
    <row r="77" spans="1:3">
      <c r="A77" s="18" t="str">
        <f>'CRICKET CLUB'!A6</f>
        <v>JAMIE BATY</v>
      </c>
      <c r="B77" s="18">
        <f>'CRICKET CLUB'!EP6</f>
        <v>0</v>
      </c>
      <c r="C77" s="17"/>
    </row>
    <row r="78" spans="1:3">
      <c r="A78" s="18" t="str">
        <f>'CRICKET CLUB'!A7</f>
        <v>MIKE WAYMAN</v>
      </c>
      <c r="B78" s="18">
        <f>'CRICKET CLUB'!EP7</f>
        <v>1</v>
      </c>
      <c r="C78" s="17"/>
    </row>
    <row r="79" spans="1:3">
      <c r="A79" s="18" t="str">
        <f>'CRICKET CLUB'!A8</f>
        <v>DARREN COLLIN</v>
      </c>
      <c r="B79" s="18">
        <f>'CRICKET CLUB'!EP8</f>
        <v>0</v>
      </c>
      <c r="C79" s="17"/>
    </row>
    <row r="80" spans="1:3">
      <c r="A80" s="18" t="str">
        <f>'CRICKET CLUB'!A9</f>
        <v>JIM EASTON</v>
      </c>
      <c r="B80" s="18">
        <f>'CRICKET CLUB'!EP9</f>
        <v>0</v>
      </c>
      <c r="C80" s="17"/>
    </row>
    <row r="81" spans="1:3">
      <c r="A81" s="18" t="str">
        <f>'CRICKET CLUB'!A10</f>
        <v>JOE HUTCHINSON</v>
      </c>
      <c r="B81" s="18">
        <f>'CRICKET CLUB'!EP10</f>
        <v>0</v>
      </c>
      <c r="C81" s="17"/>
    </row>
    <row r="82" spans="1:3">
      <c r="A82" s="18">
        <f>'CRICKET CLUB'!A11</f>
        <v>0</v>
      </c>
      <c r="B82" s="18">
        <f>'CRICKET CLUB'!EP11</f>
        <v>0</v>
      </c>
      <c r="C82" s="17"/>
    </row>
    <row r="83" spans="1:3">
      <c r="A83" s="18">
        <f>'CRICKET CLUB'!A12</f>
        <v>0</v>
      </c>
      <c r="B83" s="18">
        <f>'CRICKET CLUB'!EP12</f>
        <v>0</v>
      </c>
      <c r="C83" s="17"/>
    </row>
    <row r="84" spans="1:3">
      <c r="A84" s="18">
        <f>'CRICKET CLUB'!A13</f>
        <v>0</v>
      </c>
      <c r="B84" s="18">
        <f>'CRICKET CLUB'!EP13</f>
        <v>0</v>
      </c>
      <c r="C84" s="17"/>
    </row>
    <row r="85" spans="1:3">
      <c r="A85" s="18">
        <f>'CRICKET CLUB'!A14</f>
        <v>0</v>
      </c>
      <c r="B85" s="18">
        <f>'CRICKET CLUB'!EP14</f>
        <v>0</v>
      </c>
      <c r="C85" s="17"/>
    </row>
    <row r="86" spans="1:3">
      <c r="A86" s="18">
        <f>'Team 8 - Unused'!A3</f>
        <v>0</v>
      </c>
      <c r="B86" s="18">
        <f>'Team 8 - Unused'!EP3</f>
        <v>0</v>
      </c>
      <c r="C86" s="17"/>
    </row>
    <row r="87" spans="1:3">
      <c r="A87" s="18">
        <f>'Team 8 - Unused'!A4</f>
        <v>0</v>
      </c>
      <c r="B87" s="18">
        <f>'Team 8 - Unused'!EP4</f>
        <v>0</v>
      </c>
      <c r="C87" s="17"/>
    </row>
    <row r="88" spans="1:3">
      <c r="A88" s="18">
        <f>'Team 8 - Unused'!A5</f>
        <v>0</v>
      </c>
      <c r="B88" s="18">
        <f>'Team 8 - Unused'!EP5</f>
        <v>0</v>
      </c>
      <c r="C88" s="17"/>
    </row>
    <row r="89" spans="1:3">
      <c r="A89" s="18">
        <f>'Team 8 - Unused'!A6</f>
        <v>0</v>
      </c>
      <c r="B89" s="18">
        <f>'Team 8 - Unused'!EP6</f>
        <v>0</v>
      </c>
      <c r="C89" s="17"/>
    </row>
    <row r="90" spans="1:3">
      <c r="A90" s="18">
        <f>'Team 8 - Unused'!A7</f>
        <v>0</v>
      </c>
      <c r="B90" s="18">
        <f>'Team 8 - Unused'!EP7</f>
        <v>0</v>
      </c>
      <c r="C90" s="17"/>
    </row>
    <row r="91" spans="1:3">
      <c r="A91" s="18">
        <f>'Team 8 - Unused'!A8</f>
        <v>0</v>
      </c>
      <c r="B91" s="18">
        <f>'Team 8 - Unused'!EP8</f>
        <v>0</v>
      </c>
      <c r="C91" s="17"/>
    </row>
    <row r="92" spans="1:3">
      <c r="A92" s="18">
        <f>'Team 8 - Unused'!A9</f>
        <v>0</v>
      </c>
      <c r="B92" s="18">
        <f>'Team 8 - Unused'!EP9</f>
        <v>0</v>
      </c>
      <c r="C92" s="17"/>
    </row>
    <row r="93" spans="1:3">
      <c r="A93" s="18">
        <f>'Team 8 - Unused'!A10</f>
        <v>0</v>
      </c>
      <c r="B93" s="18">
        <f>'Team 8 - Unused'!EP10</f>
        <v>0</v>
      </c>
      <c r="C93" s="17"/>
    </row>
    <row r="94" spans="1:3">
      <c r="A94" s="18">
        <f>'Team 8 - Unused'!A11</f>
        <v>0</v>
      </c>
      <c r="B94" s="18">
        <f>'Team 8 - Unused'!EP11</f>
        <v>0</v>
      </c>
      <c r="C94" s="17"/>
    </row>
    <row r="95" spans="1:3">
      <c r="A95" s="18">
        <f>'Team 8 - Unused'!A12</f>
        <v>0</v>
      </c>
      <c r="B95" s="18">
        <f>'Team 8 - Unused'!EP12</f>
        <v>0</v>
      </c>
      <c r="C95" s="17"/>
    </row>
    <row r="96" spans="1:3">
      <c r="A96" s="18">
        <f>'Team 8 - Unused'!A13</f>
        <v>0</v>
      </c>
      <c r="B96" s="18">
        <f>'Team 8 - Unused'!EP13</f>
        <v>0</v>
      </c>
      <c r="C96" s="17"/>
    </row>
    <row r="97" spans="1:3">
      <c r="A97" s="18">
        <f>'Team 8 - Unused'!A14</f>
        <v>0</v>
      </c>
      <c r="B97" s="18">
        <f>'Team 8 - Unused'!EP14</f>
        <v>0</v>
      </c>
      <c r="C97" s="17"/>
    </row>
    <row r="98" spans="1:3">
      <c r="A98" s="18">
        <f>'Team 9 - Unused'!A3</f>
        <v>0</v>
      </c>
      <c r="B98" s="18">
        <f>'Team 9 - Unused'!EP3</f>
        <v>0</v>
      </c>
      <c r="C98" s="17"/>
    </row>
    <row r="99" spans="1:3">
      <c r="A99" s="18">
        <f>'Team 9 - Unused'!A4</f>
        <v>0</v>
      </c>
      <c r="B99" s="18">
        <f>'Team 9 - Unused'!EP4</f>
        <v>0</v>
      </c>
      <c r="C99" s="17"/>
    </row>
    <row r="100" spans="1:3">
      <c r="A100" s="18">
        <f>'Team 9 - Unused'!A5</f>
        <v>0</v>
      </c>
      <c r="B100" s="18">
        <f>'Team 9 - Unused'!EP5</f>
        <v>0</v>
      </c>
      <c r="C100" s="17"/>
    </row>
    <row r="101" spans="1:3">
      <c r="A101" s="18">
        <f>'Team 9 - Unused'!A6</f>
        <v>0</v>
      </c>
      <c r="B101" s="18">
        <f>'Team 9 - Unused'!EP6</f>
        <v>0</v>
      </c>
      <c r="C101" s="17"/>
    </row>
    <row r="102" spans="1:3">
      <c r="A102" s="18">
        <f>'Team 9 - Unused'!A7</f>
        <v>0</v>
      </c>
      <c r="B102" s="18">
        <f>'Team 9 - Unused'!EP7</f>
        <v>0</v>
      </c>
      <c r="C102" s="17"/>
    </row>
    <row r="103" spans="1:3">
      <c r="A103" s="18">
        <f>'Team 9 - Unused'!A8</f>
        <v>0</v>
      </c>
      <c r="B103" s="18">
        <f>'Team 9 - Unused'!EP8</f>
        <v>0</v>
      </c>
      <c r="C103" s="17"/>
    </row>
    <row r="104" spans="1:3">
      <c r="A104" s="18">
        <f>'Team 9 - Unused'!A9</f>
        <v>0</v>
      </c>
      <c r="B104" s="18">
        <f>'Team 9 - Unused'!EP9</f>
        <v>0</v>
      </c>
      <c r="C104" s="17"/>
    </row>
    <row r="105" spans="1:3">
      <c r="A105" s="18">
        <f>'Team 9 - Unused'!A10</f>
        <v>0</v>
      </c>
      <c r="B105" s="18">
        <f>'Team 9 - Unused'!EP10</f>
        <v>0</v>
      </c>
      <c r="C105" s="17"/>
    </row>
    <row r="106" spans="1:3">
      <c r="A106" s="18">
        <f>'Team 9 - Unused'!A11</f>
        <v>0</v>
      </c>
      <c r="B106" s="18">
        <f>'Team 9 - Unused'!EP11</f>
        <v>0</v>
      </c>
      <c r="C106" s="17"/>
    </row>
    <row r="107" spans="1:3">
      <c r="A107" s="18">
        <f>'Team 9 - Unused'!A12</f>
        <v>0</v>
      </c>
      <c r="B107" s="18">
        <f>'Team 9 - Unused'!EP12</f>
        <v>0</v>
      </c>
      <c r="C107" s="17"/>
    </row>
    <row r="108" spans="1:3">
      <c r="A108" s="18">
        <f>'Team 9 - Unused'!A13</f>
        <v>0</v>
      </c>
      <c r="B108" s="18">
        <f>'Team 9 - Unused'!EP13</f>
        <v>0</v>
      </c>
      <c r="C108" s="17"/>
    </row>
    <row r="109" spans="1:3">
      <c r="A109" s="18">
        <f>'Team 9 - Unused'!A14</f>
        <v>0</v>
      </c>
      <c r="B109" s="18">
        <f>'Team 9 - Unused'!EP14</f>
        <v>0</v>
      </c>
      <c r="C109" s="17"/>
    </row>
    <row r="110" spans="1:3">
      <c r="A110" s="18">
        <f>'Team 10 - Unused'!A3</f>
        <v>0</v>
      </c>
      <c r="B110" s="18">
        <f>'Team 10 - Unused'!EP3</f>
        <v>0</v>
      </c>
      <c r="C110" s="17"/>
    </row>
    <row r="111" spans="1:3">
      <c r="A111" s="18">
        <f>'Team 10 - Unused'!A4</f>
        <v>0</v>
      </c>
      <c r="B111" s="18">
        <f>'Team 10 - Unused'!EP4</f>
        <v>0</v>
      </c>
      <c r="C111" s="17"/>
    </row>
    <row r="112" spans="1:3">
      <c r="A112" s="18">
        <f>'Team 10 - Unused'!A5</f>
        <v>0</v>
      </c>
      <c r="B112" s="18">
        <f>'Team 10 - Unused'!EP5</f>
        <v>0</v>
      </c>
      <c r="C112" s="17"/>
    </row>
    <row r="113" spans="1:3">
      <c r="A113" s="18">
        <f>'Team 10 - Unused'!A6</f>
        <v>0</v>
      </c>
      <c r="B113" s="18">
        <f>'Team 10 - Unused'!EP6</f>
        <v>0</v>
      </c>
      <c r="C113" s="17"/>
    </row>
    <row r="114" spans="1:3">
      <c r="A114" s="18">
        <f>'Team 10 - Unused'!A7</f>
        <v>0</v>
      </c>
      <c r="B114" s="18">
        <f>'Team 10 - Unused'!EP7</f>
        <v>0</v>
      </c>
      <c r="C114" s="17"/>
    </row>
    <row r="115" spans="1:3">
      <c r="A115" s="18">
        <f>'Team 10 - Unused'!A8</f>
        <v>0</v>
      </c>
      <c r="B115" s="18">
        <f>'Team 10 - Unused'!EP8</f>
        <v>0</v>
      </c>
      <c r="C115" s="17"/>
    </row>
    <row r="116" spans="1:3">
      <c r="A116" s="18">
        <f>'Team 10 - Unused'!A9</f>
        <v>0</v>
      </c>
      <c r="B116" s="18">
        <f>'Team 10 - Unused'!EP9</f>
        <v>0</v>
      </c>
      <c r="C116" s="17"/>
    </row>
    <row r="117" spans="1:3">
      <c r="A117" s="18">
        <f>'Team 10 - Unused'!A10</f>
        <v>0</v>
      </c>
      <c r="B117" s="18">
        <f>'Team 10 - Unused'!EP10</f>
        <v>0</v>
      </c>
      <c r="C117" s="17"/>
    </row>
    <row r="118" spans="1:3">
      <c r="A118" s="18">
        <f>'Team 10 - Unused'!A11</f>
        <v>0</v>
      </c>
      <c r="B118" s="18">
        <f>'Team 10 - Unused'!EP11</f>
        <v>0</v>
      </c>
      <c r="C118" s="17"/>
    </row>
    <row r="119" spans="1:3">
      <c r="A119" s="18">
        <f>'Team 10 - Unused'!A12</f>
        <v>0</v>
      </c>
      <c r="B119" s="18">
        <f>'Team 10 - Unused'!EP12</f>
        <v>0</v>
      </c>
      <c r="C119" s="17"/>
    </row>
    <row r="120" spans="1:3">
      <c r="A120" s="18">
        <f>'Team 10 - Unused'!A13</f>
        <v>0</v>
      </c>
      <c r="B120" s="18">
        <f>'Team 10 - Unused'!EP13</f>
        <v>0</v>
      </c>
      <c r="C120" s="17"/>
    </row>
    <row r="121" spans="1:3">
      <c r="A121" s="18">
        <f>'Team 10 - Unused'!A14</f>
        <v>0</v>
      </c>
      <c r="B121" s="18">
        <f>'Team 10 - Unused'!EP14</f>
        <v>0</v>
      </c>
      <c r="C121" s="17"/>
    </row>
    <row r="122" spans="1:3">
      <c r="A122" s="18">
        <f>'Team 11 - Unused'!A3</f>
        <v>0</v>
      </c>
      <c r="B122" s="18">
        <f>'Team 11 - Unused'!EP3</f>
        <v>0</v>
      </c>
      <c r="C122" s="17"/>
    </row>
    <row r="123" spans="1:3">
      <c r="A123" s="18">
        <f>'Team 11 - Unused'!A4</f>
        <v>0</v>
      </c>
      <c r="B123" s="18">
        <f>'Team 11 - Unused'!EP4</f>
        <v>0</v>
      </c>
      <c r="C123" s="17"/>
    </row>
    <row r="124" spans="1:3">
      <c r="A124" s="18">
        <f>'Team 11 - Unused'!A5</f>
        <v>0</v>
      </c>
      <c r="B124" s="18">
        <f>'Team 11 - Unused'!EP5</f>
        <v>0</v>
      </c>
      <c r="C124" s="17"/>
    </row>
    <row r="125" spans="1:3">
      <c r="A125" s="18">
        <f>'Team 11 - Unused'!A6</f>
        <v>0</v>
      </c>
      <c r="B125" s="18">
        <f>'Team 11 - Unused'!EP6</f>
        <v>0</v>
      </c>
      <c r="C125" s="17"/>
    </row>
    <row r="126" spans="1:3">
      <c r="A126" s="18">
        <f>'Team 11 - Unused'!A7</f>
        <v>0</v>
      </c>
      <c r="B126" s="18">
        <f>'Team 11 - Unused'!EP7</f>
        <v>0</v>
      </c>
      <c r="C126" s="17"/>
    </row>
    <row r="127" spans="1:3">
      <c r="A127" s="18">
        <f>'Team 11 - Unused'!A8</f>
        <v>0</v>
      </c>
      <c r="B127" s="18">
        <f>'Team 11 - Unused'!EP8</f>
        <v>0</v>
      </c>
      <c r="C127" s="17"/>
    </row>
    <row r="128" spans="1:3">
      <c r="A128" s="18">
        <f>'Team 11 - Unused'!A9</f>
        <v>0</v>
      </c>
      <c r="B128" s="18">
        <f>'Team 11 - Unused'!EP9</f>
        <v>0</v>
      </c>
      <c r="C128" s="17"/>
    </row>
    <row r="129" spans="1:3">
      <c r="A129" s="18">
        <f>'Team 11 - Unused'!A10</f>
        <v>0</v>
      </c>
      <c r="B129" s="18">
        <f>'Team 11 - Unused'!EP10</f>
        <v>0</v>
      </c>
      <c r="C129" s="17"/>
    </row>
    <row r="130" spans="1:3">
      <c r="A130" s="18">
        <f>'Team 11 - Unused'!A11</f>
        <v>0</v>
      </c>
      <c r="B130" s="18">
        <f>'Team 11 - Unused'!EP11</f>
        <v>0</v>
      </c>
      <c r="C130" s="17"/>
    </row>
    <row r="131" spans="1:3">
      <c r="A131" s="18">
        <f>'Team 11 - Unused'!A12</f>
        <v>0</v>
      </c>
      <c r="B131" s="18">
        <f>'Team 11 - Unused'!EP12</f>
        <v>0</v>
      </c>
      <c r="C131" s="17"/>
    </row>
    <row r="132" spans="1:3">
      <c r="A132" s="18">
        <f>'Team 11 - Unused'!A13</f>
        <v>0</v>
      </c>
      <c r="B132" s="18">
        <f>'Team 11 - Unused'!EP13</f>
        <v>0</v>
      </c>
      <c r="C132" s="17"/>
    </row>
    <row r="133" spans="1:3">
      <c r="A133" s="18">
        <f>'Team 11 - Unused'!A14</f>
        <v>0</v>
      </c>
      <c r="B133" s="18">
        <f>'Team 11 - Unused'!EP14</f>
        <v>0</v>
      </c>
      <c r="C133" s="17"/>
    </row>
    <row r="134" spans="1:3">
      <c r="A134" s="18">
        <f>'Team 12 - Unused'!A3</f>
        <v>0</v>
      </c>
      <c r="B134" s="18">
        <f>'Team 12 - Unused'!EP3</f>
        <v>0</v>
      </c>
      <c r="C134" s="17"/>
    </row>
    <row r="135" spans="1:3">
      <c r="A135" s="18">
        <f>'Team 12 - Unused'!A4</f>
        <v>0</v>
      </c>
      <c r="B135" s="18">
        <f>'Team 12 - Unused'!EP4</f>
        <v>0</v>
      </c>
      <c r="C135" s="17"/>
    </row>
    <row r="136" spans="1:3">
      <c r="A136" s="18">
        <f>'Team 12 - Unused'!A5</f>
        <v>0</v>
      </c>
      <c r="B136" s="18">
        <f>'Team 12 - Unused'!EP5</f>
        <v>0</v>
      </c>
      <c r="C136" s="17"/>
    </row>
    <row r="137" spans="1:3">
      <c r="A137" s="18">
        <f>'Team 12 - Unused'!A6</f>
        <v>0</v>
      </c>
      <c r="B137" s="18">
        <f>'Team 12 - Unused'!EP6</f>
        <v>0</v>
      </c>
      <c r="C137" s="17"/>
    </row>
    <row r="138" spans="1:3">
      <c r="A138" s="18">
        <f>'Team 12 - Unused'!A7</f>
        <v>0</v>
      </c>
      <c r="B138" s="18">
        <f>'Team 12 - Unused'!EP7</f>
        <v>0</v>
      </c>
      <c r="C138" s="17"/>
    </row>
    <row r="139" spans="1:3">
      <c r="A139" s="18">
        <f>'Team 12 - Unused'!A8</f>
        <v>0</v>
      </c>
      <c r="B139" s="18">
        <f>'Team 12 - Unused'!EP8</f>
        <v>0</v>
      </c>
      <c r="C139" s="17"/>
    </row>
    <row r="140" spans="1:3">
      <c r="A140" s="18">
        <f>'Team 12 - Unused'!A9</f>
        <v>0</v>
      </c>
      <c r="B140" s="18">
        <f>'Team 12 - Unused'!EP9</f>
        <v>0</v>
      </c>
      <c r="C140" s="17"/>
    </row>
    <row r="141" spans="1:3">
      <c r="A141" s="18">
        <f>'Team 12 - Unused'!A10</f>
        <v>0</v>
      </c>
      <c r="B141" s="18">
        <f>'Team 12 - Unused'!EP10</f>
        <v>0</v>
      </c>
      <c r="C141" s="17"/>
    </row>
    <row r="142" spans="1:3">
      <c r="A142" s="18">
        <f>'Team 12 - Unused'!A11</f>
        <v>0</v>
      </c>
      <c r="B142" s="18">
        <f>'Team 12 - Unused'!EP11</f>
        <v>0</v>
      </c>
      <c r="C142" s="17"/>
    </row>
    <row r="143" spans="1:3">
      <c r="A143" s="18">
        <f>'Team 12 - Unused'!A12</f>
        <v>0</v>
      </c>
      <c r="B143" s="18">
        <f>'Team 12 - Unused'!EP12</f>
        <v>0</v>
      </c>
      <c r="C143" s="17"/>
    </row>
    <row r="144" spans="1:3">
      <c r="A144" s="18">
        <f>'Team 12 - Unused'!A13</f>
        <v>0</v>
      </c>
      <c r="B144" s="18">
        <f>'Team 12 - Unused'!EP13</f>
        <v>0</v>
      </c>
      <c r="C144" s="17"/>
    </row>
    <row r="145" spans="1:3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/>
  <dimension ref="A1:Y59"/>
  <sheetViews>
    <sheetView topLeftCell="D1" zoomScale="85" zoomScaleNormal="85" workbookViewId="0">
      <selection activeCell="C30" sqref="C30:C36"/>
    </sheetView>
  </sheetViews>
  <sheetFormatPr defaultRowHeight="12.75"/>
  <cols>
    <col min="1" max="1" width="16.28515625" bestFit="1" customWidth="1"/>
    <col min="2" max="24" width="9.140625" style="40"/>
    <col min="25" max="25" width="12.85546875" style="40" customWidth="1"/>
  </cols>
  <sheetData>
    <row r="1" spans="1:25">
      <c r="A1" s="42" t="s">
        <v>139</v>
      </c>
      <c r="B1" s="40" t="s">
        <v>140</v>
      </c>
      <c r="C1" s="40" t="s">
        <v>141</v>
      </c>
      <c r="D1" s="40" t="s">
        <v>142</v>
      </c>
      <c r="E1" s="40" t="s">
        <v>143</v>
      </c>
      <c r="F1" s="40" t="s">
        <v>144</v>
      </c>
      <c r="G1" s="40" t="s">
        <v>145</v>
      </c>
      <c r="H1" s="40" t="s">
        <v>146</v>
      </c>
      <c r="I1" s="40" t="s">
        <v>147</v>
      </c>
      <c r="J1" s="40" t="s">
        <v>148</v>
      </c>
      <c r="K1" s="40" t="s">
        <v>149</v>
      </c>
      <c r="L1" s="40" t="s">
        <v>150</v>
      </c>
      <c r="M1" s="40" t="s">
        <v>151</v>
      </c>
      <c r="N1" s="40" t="s">
        <v>152</v>
      </c>
      <c r="O1" s="40" t="s">
        <v>153</v>
      </c>
      <c r="P1" s="40" t="s">
        <v>154</v>
      </c>
      <c r="Q1" s="40" t="s">
        <v>155</v>
      </c>
      <c r="R1" s="40" t="s">
        <v>156</v>
      </c>
      <c r="X1" s="41" t="s">
        <v>120</v>
      </c>
      <c r="Y1" s="41" t="s">
        <v>157</v>
      </c>
    </row>
    <row r="2" spans="1:25">
      <c r="A2" t="s">
        <v>4</v>
      </c>
      <c r="B2" s="40">
        <v>6</v>
      </c>
      <c r="C2" s="40">
        <v>5</v>
      </c>
      <c r="D2" s="40">
        <v>0</v>
      </c>
      <c r="E2" s="40">
        <v>5</v>
      </c>
      <c r="F2" s="40">
        <v>6</v>
      </c>
      <c r="G2" s="40">
        <v>7</v>
      </c>
      <c r="H2" s="40">
        <v>3</v>
      </c>
      <c r="I2" s="40">
        <v>5</v>
      </c>
      <c r="J2" s="40">
        <v>7</v>
      </c>
      <c r="K2" s="40">
        <v>3</v>
      </c>
      <c r="L2" s="40">
        <v>5</v>
      </c>
      <c r="M2" s="40">
        <v>0</v>
      </c>
      <c r="N2" s="40">
        <v>1</v>
      </c>
      <c r="O2" s="40">
        <v>3</v>
      </c>
      <c r="P2" s="40">
        <v>6</v>
      </c>
      <c r="Q2" s="40">
        <v>5</v>
      </c>
      <c r="R2" s="40">
        <v>0</v>
      </c>
      <c r="X2" s="40">
        <f>SUM(B2:W2)</f>
        <v>67</v>
      </c>
    </row>
    <row r="3" spans="1:25">
      <c r="A3" t="s">
        <v>6</v>
      </c>
      <c r="B3" s="40">
        <v>1</v>
      </c>
      <c r="C3" s="40">
        <v>7</v>
      </c>
      <c r="D3" s="40">
        <v>6</v>
      </c>
      <c r="E3" s="40">
        <v>4</v>
      </c>
      <c r="F3" s="40">
        <v>5</v>
      </c>
      <c r="G3" s="40">
        <v>7</v>
      </c>
      <c r="H3" s="40">
        <v>0</v>
      </c>
      <c r="I3" s="40">
        <v>8</v>
      </c>
      <c r="J3" s="40">
        <v>7</v>
      </c>
      <c r="K3" s="40">
        <v>2</v>
      </c>
      <c r="L3" s="40">
        <v>7</v>
      </c>
      <c r="M3" s="40">
        <v>0</v>
      </c>
      <c r="N3" s="40">
        <v>8</v>
      </c>
      <c r="O3" s="40">
        <v>5</v>
      </c>
      <c r="P3" s="40">
        <v>5</v>
      </c>
      <c r="Q3" s="40">
        <v>0</v>
      </c>
      <c r="R3" s="40">
        <v>5</v>
      </c>
      <c r="X3" s="40">
        <f t="shared" ref="X3:X13" si="0">SUM(B3:W3)</f>
        <v>77</v>
      </c>
    </row>
    <row r="4" spans="1:25">
      <c r="A4" t="s">
        <v>8</v>
      </c>
      <c r="B4" s="40">
        <v>0</v>
      </c>
      <c r="C4" s="40">
        <v>1</v>
      </c>
      <c r="D4" s="40">
        <v>8</v>
      </c>
      <c r="E4" s="40">
        <v>3</v>
      </c>
      <c r="F4" s="40">
        <v>8</v>
      </c>
      <c r="G4" s="40">
        <v>5</v>
      </c>
      <c r="H4" s="40">
        <v>6</v>
      </c>
      <c r="I4" s="40">
        <v>4</v>
      </c>
      <c r="J4" s="40">
        <v>5</v>
      </c>
      <c r="K4" s="40">
        <v>0</v>
      </c>
      <c r="L4" s="40">
        <v>2</v>
      </c>
      <c r="M4" s="40">
        <v>3</v>
      </c>
      <c r="N4" s="40">
        <v>5</v>
      </c>
      <c r="O4" s="40">
        <v>5</v>
      </c>
      <c r="P4" s="40">
        <v>0</v>
      </c>
      <c r="Q4" s="40">
        <v>4</v>
      </c>
      <c r="R4" s="40">
        <v>3</v>
      </c>
      <c r="X4" s="40">
        <f t="shared" si="0"/>
        <v>62</v>
      </c>
    </row>
    <row r="5" spans="1:25">
      <c r="A5" t="s">
        <v>9</v>
      </c>
      <c r="B5" s="40">
        <v>4</v>
      </c>
      <c r="C5" s="40">
        <v>0</v>
      </c>
      <c r="D5" s="40">
        <v>1</v>
      </c>
      <c r="E5" s="40">
        <v>3</v>
      </c>
      <c r="F5" s="40">
        <v>0</v>
      </c>
      <c r="G5" s="40">
        <v>2</v>
      </c>
      <c r="H5" s="40">
        <v>6</v>
      </c>
      <c r="I5" s="40">
        <v>6</v>
      </c>
      <c r="J5" s="40">
        <v>4</v>
      </c>
      <c r="K5" s="40">
        <v>0</v>
      </c>
      <c r="L5" s="40">
        <v>4</v>
      </c>
      <c r="M5" s="40">
        <v>3</v>
      </c>
      <c r="N5" s="40">
        <v>6</v>
      </c>
      <c r="O5" s="40">
        <v>0</v>
      </c>
      <c r="P5" s="40">
        <v>4</v>
      </c>
      <c r="Q5" s="40">
        <v>4</v>
      </c>
      <c r="R5" s="40">
        <v>4</v>
      </c>
      <c r="X5" s="40">
        <f t="shared" si="0"/>
        <v>51</v>
      </c>
    </row>
    <row r="6" spans="1:25">
      <c r="A6" t="s">
        <v>12</v>
      </c>
      <c r="B6" s="40">
        <v>3</v>
      </c>
      <c r="C6" s="40">
        <v>2</v>
      </c>
      <c r="D6" s="40">
        <v>8</v>
      </c>
      <c r="E6" s="40">
        <v>0</v>
      </c>
      <c r="F6" s="40">
        <v>4</v>
      </c>
      <c r="G6" s="40">
        <v>6</v>
      </c>
      <c r="H6" s="40">
        <v>5</v>
      </c>
      <c r="I6" s="40">
        <v>5</v>
      </c>
      <c r="J6" s="40">
        <v>0</v>
      </c>
      <c r="K6" s="40">
        <v>6</v>
      </c>
      <c r="L6" s="40">
        <v>5</v>
      </c>
      <c r="M6" s="40">
        <v>6</v>
      </c>
      <c r="N6" s="40">
        <v>0</v>
      </c>
      <c r="O6" s="40">
        <v>4</v>
      </c>
      <c r="P6" s="40">
        <v>6</v>
      </c>
      <c r="Q6" s="40">
        <v>7</v>
      </c>
      <c r="R6" s="40">
        <v>6</v>
      </c>
      <c r="X6" s="40">
        <f t="shared" si="0"/>
        <v>73</v>
      </c>
    </row>
    <row r="7" spans="1:25">
      <c r="A7" t="s">
        <v>10</v>
      </c>
      <c r="B7" s="40">
        <v>8</v>
      </c>
      <c r="C7" s="40">
        <v>8</v>
      </c>
      <c r="D7" s="40">
        <v>5</v>
      </c>
      <c r="E7" s="40">
        <v>6</v>
      </c>
      <c r="F7" s="40">
        <v>5</v>
      </c>
      <c r="G7" s="40">
        <v>2</v>
      </c>
      <c r="H7" s="40">
        <v>4</v>
      </c>
      <c r="I7" s="40">
        <v>3</v>
      </c>
      <c r="J7" s="40">
        <v>0</v>
      </c>
      <c r="K7" s="40">
        <v>7</v>
      </c>
      <c r="L7" s="40">
        <v>5</v>
      </c>
      <c r="M7" s="40">
        <v>4</v>
      </c>
      <c r="N7" s="40">
        <v>4</v>
      </c>
      <c r="O7" s="40">
        <v>0</v>
      </c>
      <c r="P7" s="40">
        <v>3</v>
      </c>
      <c r="Q7" s="40">
        <v>2</v>
      </c>
      <c r="R7" s="40">
        <v>5</v>
      </c>
      <c r="X7" s="40">
        <f t="shared" si="0"/>
        <v>71</v>
      </c>
    </row>
    <row r="8" spans="1:25">
      <c r="A8" t="s">
        <v>5</v>
      </c>
      <c r="B8" s="40">
        <v>5</v>
      </c>
      <c r="C8" s="40">
        <v>4</v>
      </c>
      <c r="D8" s="40">
        <v>4</v>
      </c>
      <c r="E8" s="40">
        <v>6</v>
      </c>
      <c r="F8" s="40">
        <v>1</v>
      </c>
      <c r="G8" s="40">
        <v>0</v>
      </c>
      <c r="H8" s="40">
        <v>5</v>
      </c>
      <c r="I8" s="40">
        <v>1</v>
      </c>
      <c r="J8" s="40">
        <v>2</v>
      </c>
      <c r="K8" s="40">
        <v>4</v>
      </c>
      <c r="L8" s="40">
        <v>4</v>
      </c>
      <c r="M8" s="40">
        <v>5</v>
      </c>
      <c r="N8" s="40">
        <v>3</v>
      </c>
      <c r="O8" s="40">
        <v>4</v>
      </c>
      <c r="P8" s="40">
        <v>0</v>
      </c>
      <c r="Q8" s="40">
        <v>0</v>
      </c>
      <c r="R8" s="40">
        <v>4</v>
      </c>
      <c r="X8" s="40">
        <f t="shared" si="0"/>
        <v>52</v>
      </c>
    </row>
    <row r="9" spans="1:25">
      <c r="A9" t="s">
        <v>158</v>
      </c>
      <c r="B9" s="40">
        <v>6</v>
      </c>
      <c r="C9" s="40">
        <v>4</v>
      </c>
      <c r="D9" s="40">
        <v>1</v>
      </c>
      <c r="E9" s="40">
        <v>3</v>
      </c>
      <c r="F9" s="40">
        <v>3</v>
      </c>
      <c r="G9" s="40">
        <v>3</v>
      </c>
      <c r="H9" s="40">
        <v>3</v>
      </c>
      <c r="I9" s="40">
        <v>0</v>
      </c>
      <c r="J9" s="40">
        <v>2</v>
      </c>
      <c r="K9" s="40">
        <v>5</v>
      </c>
      <c r="L9" s="40">
        <v>4</v>
      </c>
      <c r="M9" s="40">
        <v>6</v>
      </c>
      <c r="N9" s="40">
        <v>0</v>
      </c>
      <c r="O9" s="40">
        <v>6</v>
      </c>
      <c r="P9" s="40">
        <v>3</v>
      </c>
      <c r="Q9" s="40">
        <v>5</v>
      </c>
      <c r="R9" s="40">
        <v>0</v>
      </c>
      <c r="X9" s="40">
        <f t="shared" si="0"/>
        <v>54</v>
      </c>
      <c r="Y9" s="40">
        <v>1</v>
      </c>
    </row>
    <row r="10" spans="1:25">
      <c r="A10" t="s">
        <v>159</v>
      </c>
      <c r="B10" s="40">
        <v>5</v>
      </c>
      <c r="C10" s="40">
        <v>0</v>
      </c>
      <c r="D10" s="40">
        <v>3</v>
      </c>
      <c r="E10" s="40">
        <v>6</v>
      </c>
      <c r="F10" s="40">
        <v>4</v>
      </c>
      <c r="G10" s="40">
        <v>4</v>
      </c>
      <c r="H10" s="40">
        <v>4</v>
      </c>
      <c r="I10" s="40">
        <v>4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X10" s="40">
        <f t="shared" si="0"/>
        <v>30</v>
      </c>
      <c r="Y10" s="40">
        <v>1</v>
      </c>
    </row>
    <row r="11" spans="1:25">
      <c r="A11" t="s">
        <v>160</v>
      </c>
      <c r="B11" s="40">
        <v>0</v>
      </c>
      <c r="C11" s="40">
        <v>3</v>
      </c>
      <c r="X11" s="40">
        <f t="shared" si="0"/>
        <v>3</v>
      </c>
      <c r="Y11" s="40">
        <v>1</v>
      </c>
    </row>
    <row r="12" spans="1:25">
      <c r="A12" t="s">
        <v>161</v>
      </c>
      <c r="B12" s="40">
        <v>0</v>
      </c>
      <c r="C12" s="40">
        <v>3</v>
      </c>
      <c r="X12" s="40">
        <f t="shared" si="0"/>
        <v>3</v>
      </c>
      <c r="Y12" s="40">
        <v>1</v>
      </c>
    </row>
    <row r="13" spans="1:25">
      <c r="A13" t="s">
        <v>162</v>
      </c>
      <c r="X13" s="40">
        <f t="shared" si="0"/>
        <v>0</v>
      </c>
      <c r="Y13" s="40">
        <v>1</v>
      </c>
    </row>
    <row r="15" spans="1:25">
      <c r="A15" s="42" t="s">
        <v>163</v>
      </c>
      <c r="X15" s="41" t="s">
        <v>164</v>
      </c>
    </row>
    <row r="16" spans="1:25">
      <c r="A16" t="s">
        <v>165</v>
      </c>
      <c r="B16" s="40">
        <v>1</v>
      </c>
      <c r="C16" s="40">
        <v>1</v>
      </c>
      <c r="D16" s="40">
        <v>1</v>
      </c>
      <c r="E16" s="40">
        <v>1</v>
      </c>
      <c r="F16" s="40">
        <v>1</v>
      </c>
      <c r="G16" s="40">
        <v>1</v>
      </c>
      <c r="H16" s="40">
        <v>1</v>
      </c>
      <c r="I16" s="40">
        <v>1</v>
      </c>
      <c r="J16" s="40">
        <v>1</v>
      </c>
      <c r="K16" s="40">
        <v>1</v>
      </c>
      <c r="L16" s="40">
        <v>1</v>
      </c>
      <c r="M16" s="40">
        <v>1</v>
      </c>
      <c r="N16" s="40">
        <v>1</v>
      </c>
      <c r="O16" s="40">
        <v>1</v>
      </c>
      <c r="P16" s="40">
        <v>1</v>
      </c>
      <c r="Q16" s="40">
        <v>1</v>
      </c>
      <c r="R16" s="40">
        <v>1</v>
      </c>
      <c r="X16" s="40">
        <f>SUM(B16:W16)</f>
        <v>17</v>
      </c>
    </row>
    <row r="17" spans="1:24">
      <c r="A17" t="s">
        <v>166</v>
      </c>
      <c r="B17" s="40">
        <v>1</v>
      </c>
      <c r="C17" s="40">
        <v>1</v>
      </c>
      <c r="D17" s="40">
        <v>1</v>
      </c>
      <c r="E17" s="40">
        <v>1</v>
      </c>
      <c r="F17" s="40">
        <v>1</v>
      </c>
      <c r="G17" s="40">
        <v>1</v>
      </c>
      <c r="H17" s="40">
        <v>1</v>
      </c>
      <c r="I17" s="40">
        <v>1</v>
      </c>
      <c r="J17" s="40">
        <v>1</v>
      </c>
      <c r="K17" s="40">
        <v>1</v>
      </c>
      <c r="L17" s="40">
        <v>1</v>
      </c>
      <c r="M17" s="40">
        <v>1</v>
      </c>
      <c r="N17" s="40">
        <v>1</v>
      </c>
      <c r="O17" s="40">
        <v>1</v>
      </c>
      <c r="P17" s="40">
        <v>1</v>
      </c>
      <c r="Q17" s="40">
        <v>1</v>
      </c>
      <c r="R17" s="40">
        <v>1</v>
      </c>
      <c r="X17" s="40">
        <f t="shared" ref="X17:X27" si="1">SUM(B17:W17)</f>
        <v>17</v>
      </c>
    </row>
    <row r="18" spans="1:24">
      <c r="A18" t="s">
        <v>167</v>
      </c>
      <c r="B18" s="40">
        <v>1</v>
      </c>
      <c r="C18" s="40">
        <v>1</v>
      </c>
      <c r="D18" s="40">
        <v>1</v>
      </c>
      <c r="E18" s="40">
        <v>1</v>
      </c>
      <c r="F18" s="40">
        <v>1</v>
      </c>
      <c r="G18" s="40">
        <v>1</v>
      </c>
      <c r="H18" s="40">
        <v>1</v>
      </c>
      <c r="I18" s="40">
        <v>1</v>
      </c>
      <c r="J18" s="40">
        <v>1</v>
      </c>
      <c r="K18" s="40">
        <v>1</v>
      </c>
      <c r="L18" s="40">
        <v>1</v>
      </c>
      <c r="M18" s="40">
        <v>1</v>
      </c>
      <c r="N18" s="40">
        <v>1</v>
      </c>
      <c r="O18" s="40">
        <v>1</v>
      </c>
      <c r="P18" s="40">
        <v>1</v>
      </c>
      <c r="Q18" s="40">
        <v>1</v>
      </c>
      <c r="R18" s="40">
        <v>1</v>
      </c>
      <c r="X18" s="40">
        <f t="shared" si="1"/>
        <v>17</v>
      </c>
    </row>
    <row r="19" spans="1:24">
      <c r="A19" t="s">
        <v>168</v>
      </c>
      <c r="B19" s="40">
        <v>1</v>
      </c>
      <c r="C19" s="40">
        <v>1</v>
      </c>
      <c r="D19" s="40">
        <v>1</v>
      </c>
      <c r="E19" s="40">
        <v>1</v>
      </c>
      <c r="F19" s="40">
        <v>1</v>
      </c>
      <c r="G19" s="40">
        <v>1</v>
      </c>
      <c r="H19" s="40">
        <v>1</v>
      </c>
      <c r="I19" s="40">
        <v>1</v>
      </c>
      <c r="J19" s="40">
        <v>1</v>
      </c>
      <c r="K19" s="40">
        <v>1</v>
      </c>
      <c r="L19" s="40">
        <v>1</v>
      </c>
      <c r="M19" s="40">
        <v>1</v>
      </c>
      <c r="N19" s="40">
        <v>1</v>
      </c>
      <c r="O19" s="40">
        <v>1</v>
      </c>
      <c r="P19" s="40">
        <v>1</v>
      </c>
      <c r="Q19" s="40">
        <v>1</v>
      </c>
      <c r="R19" s="40">
        <v>1</v>
      </c>
      <c r="X19" s="40">
        <f t="shared" si="1"/>
        <v>17</v>
      </c>
    </row>
    <row r="20" spans="1:24">
      <c r="A20" t="s">
        <v>169</v>
      </c>
      <c r="B20" s="40">
        <v>1</v>
      </c>
      <c r="C20" s="40">
        <v>1</v>
      </c>
      <c r="D20" s="40">
        <v>1</v>
      </c>
      <c r="E20" s="40">
        <v>1</v>
      </c>
      <c r="F20" s="40">
        <v>1</v>
      </c>
      <c r="G20" s="40">
        <v>1</v>
      </c>
      <c r="H20" s="40">
        <v>1</v>
      </c>
      <c r="I20" s="40">
        <v>1</v>
      </c>
      <c r="J20" s="40">
        <v>1</v>
      </c>
      <c r="K20" s="40">
        <v>1</v>
      </c>
      <c r="L20" s="40">
        <v>1</v>
      </c>
      <c r="M20" s="40">
        <v>1</v>
      </c>
      <c r="N20" s="40">
        <v>1</v>
      </c>
      <c r="O20" s="40">
        <v>1</v>
      </c>
      <c r="P20" s="40">
        <v>1</v>
      </c>
      <c r="Q20" s="40">
        <v>1</v>
      </c>
      <c r="R20" s="40">
        <v>1</v>
      </c>
      <c r="X20" s="40">
        <f t="shared" si="1"/>
        <v>17</v>
      </c>
    </row>
    <row r="21" spans="1:24">
      <c r="A21" t="s">
        <v>170</v>
      </c>
      <c r="B21" s="40">
        <v>1</v>
      </c>
      <c r="C21" s="40">
        <v>1</v>
      </c>
      <c r="D21" s="40">
        <v>1</v>
      </c>
      <c r="E21" s="40">
        <v>1</v>
      </c>
      <c r="F21" s="40">
        <v>1</v>
      </c>
      <c r="G21" s="40">
        <v>1</v>
      </c>
      <c r="H21" s="40">
        <v>1</v>
      </c>
      <c r="I21" s="40">
        <v>1</v>
      </c>
      <c r="J21" s="40">
        <v>1</v>
      </c>
      <c r="K21" s="40">
        <v>1</v>
      </c>
      <c r="L21" s="40">
        <v>1</v>
      </c>
      <c r="M21" s="40">
        <v>1</v>
      </c>
      <c r="N21" s="40">
        <v>1</v>
      </c>
      <c r="O21" s="40">
        <v>1</v>
      </c>
      <c r="P21" s="40">
        <v>1</v>
      </c>
      <c r="Q21" s="40">
        <v>1</v>
      </c>
      <c r="R21" s="40">
        <v>1</v>
      </c>
      <c r="X21" s="40">
        <f t="shared" si="1"/>
        <v>17</v>
      </c>
    </row>
    <row r="22" spans="1:24">
      <c r="A22" t="s">
        <v>171</v>
      </c>
      <c r="B22" s="40">
        <v>1</v>
      </c>
      <c r="C22" s="40">
        <v>1</v>
      </c>
      <c r="D22" s="40">
        <v>1</v>
      </c>
      <c r="E22" s="40">
        <v>1</v>
      </c>
      <c r="F22" s="40">
        <v>1</v>
      </c>
      <c r="G22" s="40">
        <v>1</v>
      </c>
      <c r="H22" s="40">
        <v>1</v>
      </c>
      <c r="I22" s="40">
        <v>1</v>
      </c>
      <c r="J22" s="40">
        <v>1</v>
      </c>
      <c r="K22" s="40">
        <v>1</v>
      </c>
      <c r="L22" s="40">
        <v>1</v>
      </c>
      <c r="M22" s="40">
        <v>1</v>
      </c>
      <c r="N22" s="40">
        <v>1</v>
      </c>
      <c r="O22" s="40">
        <v>1</v>
      </c>
      <c r="P22" s="40">
        <v>1</v>
      </c>
      <c r="Q22" s="40">
        <v>1</v>
      </c>
      <c r="R22" s="40">
        <v>1</v>
      </c>
      <c r="X22" s="40">
        <f t="shared" si="1"/>
        <v>17</v>
      </c>
    </row>
    <row r="23" spans="1:24">
      <c r="A23" t="s">
        <v>172</v>
      </c>
      <c r="B23" s="40">
        <v>1</v>
      </c>
      <c r="C23" s="40">
        <v>1</v>
      </c>
      <c r="D23" s="40">
        <v>1</v>
      </c>
      <c r="E23" s="40">
        <v>1</v>
      </c>
      <c r="F23" s="40">
        <v>1</v>
      </c>
      <c r="G23" s="40">
        <v>1</v>
      </c>
      <c r="H23" s="40">
        <v>1</v>
      </c>
      <c r="I23" s="40">
        <v>1</v>
      </c>
      <c r="J23" s="40">
        <v>1</v>
      </c>
      <c r="K23" s="40">
        <v>1</v>
      </c>
      <c r="L23" s="40">
        <v>1</v>
      </c>
      <c r="M23" s="40">
        <v>1</v>
      </c>
      <c r="N23" s="40">
        <v>1</v>
      </c>
      <c r="O23" s="40">
        <v>1</v>
      </c>
      <c r="P23" s="40">
        <v>1</v>
      </c>
      <c r="Q23" s="40">
        <v>1</v>
      </c>
      <c r="R23" s="40">
        <v>1</v>
      </c>
      <c r="X23" s="40">
        <f t="shared" si="1"/>
        <v>17</v>
      </c>
    </row>
    <row r="24" spans="1:24">
      <c r="A24" t="s">
        <v>173</v>
      </c>
      <c r="B24" s="40">
        <v>1</v>
      </c>
      <c r="C24" s="40">
        <v>1</v>
      </c>
      <c r="D24" s="40">
        <v>1</v>
      </c>
      <c r="E24" s="40">
        <v>1</v>
      </c>
      <c r="F24" s="40">
        <v>1</v>
      </c>
      <c r="G24" s="40">
        <v>1</v>
      </c>
      <c r="H24" s="40">
        <v>1</v>
      </c>
      <c r="I24" s="40">
        <v>1</v>
      </c>
      <c r="J24" s="40">
        <v>1</v>
      </c>
      <c r="K24" s="40">
        <v>1</v>
      </c>
      <c r="L24" s="40">
        <v>1</v>
      </c>
      <c r="M24" s="40">
        <v>1</v>
      </c>
      <c r="N24" s="40">
        <v>1</v>
      </c>
      <c r="O24" s="40">
        <v>1</v>
      </c>
      <c r="P24" s="40">
        <v>1</v>
      </c>
      <c r="Q24" s="40">
        <v>1</v>
      </c>
      <c r="R24" s="40">
        <v>1</v>
      </c>
      <c r="X24" s="40">
        <f t="shared" si="1"/>
        <v>17</v>
      </c>
    </row>
    <row r="25" spans="1:24">
      <c r="A25" t="s">
        <v>174</v>
      </c>
      <c r="B25" s="40">
        <v>1</v>
      </c>
      <c r="C25" s="40">
        <v>1</v>
      </c>
      <c r="X25" s="40">
        <f t="shared" si="1"/>
        <v>2</v>
      </c>
    </row>
    <row r="26" spans="1:24">
      <c r="A26" t="s">
        <v>175</v>
      </c>
      <c r="B26" s="40">
        <v>1</v>
      </c>
      <c r="C26" s="40">
        <v>1</v>
      </c>
      <c r="X26" s="40">
        <f t="shared" si="1"/>
        <v>2</v>
      </c>
    </row>
    <row r="27" spans="1:24">
      <c r="A27" t="s">
        <v>162</v>
      </c>
      <c r="X27" s="40">
        <f t="shared" si="1"/>
        <v>0</v>
      </c>
    </row>
    <row r="29" spans="1:24">
      <c r="B29" s="40" t="s">
        <v>176</v>
      </c>
      <c r="C29" s="40" t="s">
        <v>177</v>
      </c>
      <c r="D29" s="40" t="s">
        <v>178</v>
      </c>
    </row>
    <row r="30" spans="1:24">
      <c r="A30" t="s">
        <v>6</v>
      </c>
      <c r="B30" s="40">
        <v>17</v>
      </c>
      <c r="C30" s="40">
        <v>77</v>
      </c>
    </row>
    <row r="31" spans="1:24">
      <c r="A31" t="s">
        <v>12</v>
      </c>
      <c r="B31" s="40">
        <v>17</v>
      </c>
      <c r="C31" s="40">
        <v>73</v>
      </c>
    </row>
    <row r="32" spans="1:24">
      <c r="A32" t="s">
        <v>10</v>
      </c>
      <c r="B32" s="40">
        <v>17</v>
      </c>
      <c r="C32" s="40">
        <v>71</v>
      </c>
    </row>
    <row r="33" spans="1:4">
      <c r="A33" t="s">
        <v>4</v>
      </c>
      <c r="B33" s="40">
        <v>17</v>
      </c>
      <c r="C33" s="40">
        <v>67</v>
      </c>
    </row>
    <row r="34" spans="1:4">
      <c r="A34" t="s">
        <v>8</v>
      </c>
      <c r="B34" s="40">
        <v>17</v>
      </c>
      <c r="C34" s="40">
        <v>62</v>
      </c>
    </row>
    <row r="35" spans="1:4">
      <c r="A35" t="s">
        <v>158</v>
      </c>
      <c r="B35" s="40">
        <v>17</v>
      </c>
      <c r="C35" s="40">
        <v>54</v>
      </c>
    </row>
    <row r="36" spans="1:4">
      <c r="A36" t="s">
        <v>5</v>
      </c>
      <c r="B36" s="40">
        <v>17</v>
      </c>
      <c r="C36" s="40">
        <v>52</v>
      </c>
    </row>
    <row r="37" spans="1:4">
      <c r="A37" t="s">
        <v>9</v>
      </c>
      <c r="B37" s="40">
        <v>17</v>
      </c>
      <c r="C37" s="40">
        <v>51</v>
      </c>
      <c r="D37" s="40">
        <v>1</v>
      </c>
    </row>
    <row r="38" spans="1:4">
      <c r="A38" t="s">
        <v>159</v>
      </c>
      <c r="B38" s="40">
        <v>17</v>
      </c>
      <c r="C38" s="40">
        <v>30</v>
      </c>
      <c r="D38" s="40">
        <v>1</v>
      </c>
    </row>
    <row r="39" spans="1:4">
      <c r="A39" t="s">
        <v>160</v>
      </c>
      <c r="B39" s="40">
        <v>2</v>
      </c>
      <c r="C39" s="40">
        <v>3</v>
      </c>
      <c r="D39" s="40">
        <v>1</v>
      </c>
    </row>
    <row r="40" spans="1:4">
      <c r="A40" t="s">
        <v>161</v>
      </c>
      <c r="B40" s="40">
        <v>2</v>
      </c>
      <c r="C40" s="40">
        <v>3</v>
      </c>
      <c r="D40" s="40">
        <v>1</v>
      </c>
    </row>
    <row r="41" spans="1:4">
      <c r="A41" t="s">
        <v>162</v>
      </c>
      <c r="B41" s="40">
        <v>0</v>
      </c>
      <c r="C41" s="40">
        <v>0</v>
      </c>
      <c r="D41" s="40">
        <v>1</v>
      </c>
    </row>
    <row r="43" spans="1:4">
      <c r="C43" s="41" t="s">
        <v>179</v>
      </c>
      <c r="D43" s="40">
        <f>SUM(D30:D41)</f>
        <v>5</v>
      </c>
    </row>
    <row r="50" spans="1:1">
      <c r="A50" s="64"/>
    </row>
    <row r="51" spans="1:1">
      <c r="A51" s="64"/>
    </row>
    <row r="52" spans="1:1">
      <c r="A52" s="64"/>
    </row>
    <row r="53" spans="1:1">
      <c r="A53" s="64"/>
    </row>
    <row r="54" spans="1:1">
      <c r="A54" s="64"/>
    </row>
    <row r="55" spans="1:1">
      <c r="A55" s="64"/>
    </row>
    <row r="56" spans="1:1">
      <c r="A56" s="64"/>
    </row>
    <row r="57" spans="1:1">
      <c r="A57" s="64"/>
    </row>
    <row r="58" spans="1:1">
      <c r="A58" s="64"/>
    </row>
    <row r="59" spans="1:1">
      <c r="A59" s="64"/>
    </row>
  </sheetData>
  <sortState xmlns:xlrd2="http://schemas.microsoft.com/office/spreadsheetml/2017/richdata2"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06951-5A37-4749-A98D-98A0308668FF}">
  <sheetPr codeName="Sheet30"/>
  <dimension ref="A1:M49"/>
  <sheetViews>
    <sheetView tabSelected="1" topLeftCell="B1" workbookViewId="0">
      <selection activeCell="H34" sqref="H34"/>
    </sheetView>
  </sheetViews>
  <sheetFormatPr defaultColWidth="9" defaultRowHeight="15.7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>
      <c r="B1" s="114" t="s">
        <v>180</v>
      </c>
      <c r="C1" s="114"/>
      <c r="D1" s="114"/>
      <c r="E1" s="114"/>
      <c r="F1" s="114"/>
      <c r="H1" s="115" t="s">
        <v>181</v>
      </c>
      <c r="I1" s="115"/>
      <c r="J1" s="115"/>
      <c r="K1" s="115"/>
      <c r="L1" s="115"/>
    </row>
    <row r="2" spans="2:13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75">
      <c r="B3" s="116" t="s">
        <v>182</v>
      </c>
      <c r="C3" s="116"/>
      <c r="D3" s="116"/>
      <c r="E3" s="116"/>
      <c r="F3" s="116"/>
      <c r="G3" s="47"/>
      <c r="H3" s="70"/>
      <c r="J3" s="62"/>
      <c r="K3" s="71"/>
      <c r="L3" s="72"/>
      <c r="M3" s="48"/>
    </row>
    <row r="4" spans="2:13">
      <c r="H4" s="73"/>
      <c r="J4" s="62"/>
      <c r="K4" s="71"/>
      <c r="L4" s="72"/>
      <c r="M4" s="48"/>
    </row>
    <row r="5" spans="2:13">
      <c r="B5" s="117" t="s">
        <v>141</v>
      </c>
      <c r="C5" s="117"/>
      <c r="D5" s="49" t="s">
        <v>183</v>
      </c>
      <c r="E5" s="118" t="s">
        <v>184</v>
      </c>
      <c r="F5" s="118"/>
      <c r="H5" s="73"/>
      <c r="J5" s="62"/>
      <c r="K5" s="62"/>
      <c r="L5" s="74"/>
    </row>
    <row r="6" spans="2:13">
      <c r="C6" s="119"/>
      <c r="D6" s="119"/>
      <c r="E6" s="119"/>
      <c r="H6" s="75"/>
      <c r="I6" s="76"/>
      <c r="J6" s="62"/>
      <c r="K6" s="62"/>
      <c r="L6" s="74"/>
    </row>
    <row r="7" spans="2:13" ht="14.25" customHeight="1">
      <c r="B7" s="93" t="s">
        <v>10</v>
      </c>
      <c r="C7" s="51">
        <v>8</v>
      </c>
      <c r="D7" s="51" t="s">
        <v>185</v>
      </c>
      <c r="E7" s="51">
        <v>1</v>
      </c>
      <c r="F7" s="93" t="s">
        <v>8</v>
      </c>
      <c r="H7" s="77"/>
      <c r="I7" s="61"/>
      <c r="J7" s="62"/>
      <c r="K7" s="62"/>
      <c r="L7" s="74"/>
    </row>
    <row r="8" spans="2:13" ht="14.25" customHeight="1">
      <c r="B8" s="93" t="s">
        <v>5</v>
      </c>
      <c r="C8" s="51">
        <v>4</v>
      </c>
      <c r="D8" s="51" t="s">
        <v>185</v>
      </c>
      <c r="E8" s="51">
        <v>5</v>
      </c>
      <c r="F8" s="93" t="s">
        <v>4</v>
      </c>
      <c r="H8" s="77"/>
      <c r="I8" s="61"/>
      <c r="J8" s="62"/>
      <c r="K8" s="62"/>
      <c r="L8" s="74"/>
    </row>
    <row r="9" spans="2:13" ht="14.25" customHeight="1">
      <c r="B9" s="93" t="s">
        <v>12</v>
      </c>
      <c r="C9" s="51">
        <v>2</v>
      </c>
      <c r="D9" s="51" t="s">
        <v>185</v>
      </c>
      <c r="E9" s="51">
        <v>7</v>
      </c>
      <c r="F9" s="93" t="s">
        <v>6</v>
      </c>
      <c r="H9" s="77" t="s">
        <v>186</v>
      </c>
      <c r="I9" s="61" t="str">
        <f t="shared" ref="I7:I12" si="0">IF(B9="BYE",IF(F9="BYE",1,""),"")</f>
        <v/>
      </c>
      <c r="L9" s="78"/>
    </row>
    <row r="10" spans="2:13" ht="14.25" customHeight="1">
      <c r="B10" s="51" t="s">
        <v>9</v>
      </c>
      <c r="C10" s="51">
        <v>0</v>
      </c>
      <c r="D10" s="51" t="s">
        <v>185</v>
      </c>
      <c r="E10" s="51" t="s">
        <v>183</v>
      </c>
      <c r="F10" s="93" t="s">
        <v>15</v>
      </c>
      <c r="H10" s="77" t="s">
        <v>186</v>
      </c>
      <c r="I10" s="61" t="str">
        <f t="shared" si="0"/>
        <v/>
      </c>
      <c r="J10" s="62"/>
      <c r="K10" s="71"/>
      <c r="L10" s="79"/>
    </row>
    <row r="11" spans="2:13" ht="14.25" hidden="1" customHeight="1">
      <c r="B11" s="50" t="s">
        <v>15</v>
      </c>
      <c r="C11" s="51" t="s">
        <v>183</v>
      </c>
      <c r="D11" s="52" t="s">
        <v>185</v>
      </c>
      <c r="E11" s="51" t="s">
        <v>183</v>
      </c>
      <c r="F11" s="50" t="s">
        <v>15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>
      <c r="B12" s="52" t="s">
        <v>15</v>
      </c>
      <c r="C12" s="51" t="s">
        <v>183</v>
      </c>
      <c r="D12" s="52" t="s">
        <v>185</v>
      </c>
      <c r="E12" s="51" t="s">
        <v>183</v>
      </c>
      <c r="F12" s="50" t="s">
        <v>15</v>
      </c>
      <c r="H12" s="77"/>
      <c r="I12" s="61">
        <f t="shared" si="0"/>
        <v>1</v>
      </c>
      <c r="L12" s="78"/>
    </row>
    <row r="13" spans="2:13" ht="14.25" customHeight="1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>
      <c r="B14" s="112" t="s">
        <v>187</v>
      </c>
      <c r="C14" s="112"/>
      <c r="D14" s="112"/>
      <c r="E14" s="53" t="s">
        <v>176</v>
      </c>
      <c r="F14" s="53" t="s">
        <v>177</v>
      </c>
      <c r="H14" s="73"/>
      <c r="J14" s="62"/>
      <c r="L14" s="78"/>
    </row>
    <row r="15" spans="2:13" ht="18.75" customHeight="1" thickTop="1">
      <c r="B15" s="113" t="s">
        <v>10</v>
      </c>
      <c r="C15" s="113"/>
      <c r="D15" s="113"/>
      <c r="E15" s="51">
        <v>2</v>
      </c>
      <c r="F15" s="51">
        <v>16</v>
      </c>
      <c r="H15" s="73"/>
      <c r="L15" s="78"/>
    </row>
    <row r="16" spans="2:13" ht="18.75" customHeight="1">
      <c r="B16" s="111" t="s">
        <v>4</v>
      </c>
      <c r="C16" s="111"/>
      <c r="D16" s="111"/>
      <c r="E16" s="51">
        <v>2</v>
      </c>
      <c r="F16" s="51">
        <v>11</v>
      </c>
      <c r="H16" s="73"/>
      <c r="J16" s="62"/>
      <c r="K16" s="71"/>
      <c r="L16" s="79"/>
    </row>
    <row r="17" spans="1:12" ht="18.75" customHeight="1">
      <c r="B17" s="111" t="s">
        <v>5</v>
      </c>
      <c r="C17" s="111"/>
      <c r="D17" s="111"/>
      <c r="E17" s="51">
        <v>2</v>
      </c>
      <c r="F17" s="51">
        <v>9</v>
      </c>
      <c r="H17" s="73"/>
      <c r="J17" s="62"/>
      <c r="K17" s="71"/>
      <c r="L17" s="79"/>
    </row>
    <row r="18" spans="1:12" ht="18.75" customHeight="1">
      <c r="B18" s="111" t="s">
        <v>6</v>
      </c>
      <c r="C18" s="111"/>
      <c r="D18" s="111"/>
      <c r="E18" s="51">
        <v>2</v>
      </c>
      <c r="F18" s="51">
        <v>8</v>
      </c>
      <c r="H18" s="73"/>
      <c r="L18" s="78"/>
    </row>
    <row r="19" spans="1:12" ht="18.75" customHeight="1">
      <c r="B19" s="111" t="s">
        <v>12</v>
      </c>
      <c r="C19" s="111"/>
      <c r="D19" s="111"/>
      <c r="E19" s="51">
        <v>2</v>
      </c>
      <c r="F19" s="51">
        <v>5</v>
      </c>
      <c r="H19" s="73"/>
      <c r="J19" s="62"/>
      <c r="L19" s="78"/>
    </row>
    <row r="20" spans="1:12" ht="18.75" customHeight="1" thickBot="1">
      <c r="B20" s="93" t="s">
        <v>188</v>
      </c>
      <c r="C20" s="93"/>
      <c r="D20" s="93"/>
      <c r="E20" s="51">
        <v>1</v>
      </c>
      <c r="F20" s="51">
        <v>4</v>
      </c>
      <c r="H20" s="80"/>
      <c r="I20" s="81"/>
      <c r="J20" s="82"/>
      <c r="K20" s="81"/>
      <c r="L20" s="83"/>
    </row>
    <row r="21" spans="1:12" ht="18.75" customHeight="1">
      <c r="B21" s="111" t="s">
        <v>8</v>
      </c>
      <c r="C21" s="111"/>
      <c r="D21" s="111"/>
      <c r="E21" s="51">
        <v>1</v>
      </c>
      <c r="F21" s="51">
        <v>1</v>
      </c>
    </row>
    <row r="22" spans="1:12" ht="18.75" customHeight="1">
      <c r="B22" s="111"/>
      <c r="C22" s="111"/>
      <c r="D22" s="111"/>
      <c r="E22" s="51"/>
      <c r="F22" s="51"/>
    </row>
    <row r="23" spans="1:12" ht="18.75" customHeight="1">
      <c r="B23" s="94" t="s">
        <v>189</v>
      </c>
      <c r="C23" s="95"/>
      <c r="D23" s="95"/>
      <c r="E23" s="96" t="s">
        <v>190</v>
      </c>
      <c r="F23" s="97" t="s">
        <v>191</v>
      </c>
    </row>
    <row r="24" spans="1:12" ht="18.75" customHeight="1">
      <c r="B24" s="98"/>
      <c r="C24" s="99"/>
      <c r="D24" s="100"/>
      <c r="E24" s="99"/>
      <c r="F24" s="97"/>
    </row>
    <row r="25" spans="1:12" ht="18.75" customHeight="1">
      <c r="B25" s="94" t="s">
        <v>192</v>
      </c>
      <c r="C25" s="99"/>
      <c r="D25" s="101"/>
      <c r="E25" s="96">
        <v>15</v>
      </c>
      <c r="F25" s="97" t="s">
        <v>193</v>
      </c>
    </row>
    <row r="26" spans="1:12" ht="18.75" customHeight="1">
      <c r="B26" s="102" t="s">
        <v>194</v>
      </c>
      <c r="C26" s="99"/>
      <c r="D26" s="101"/>
      <c r="E26" s="96">
        <v>25</v>
      </c>
      <c r="F26" s="97" t="s">
        <v>195</v>
      </c>
    </row>
    <row r="27" spans="1:12" ht="5.25" customHeight="1">
      <c r="B27" s="102"/>
      <c r="C27" s="99"/>
      <c r="D27" s="101"/>
      <c r="E27" s="96"/>
      <c r="F27" s="97"/>
    </row>
    <row r="28" spans="1:12" ht="18.75" customHeight="1">
      <c r="B28" s="102" t="s">
        <v>194</v>
      </c>
      <c r="C28" s="99"/>
      <c r="D28" s="101"/>
      <c r="E28" s="96">
        <v>25</v>
      </c>
      <c r="F28" s="97" t="s">
        <v>196</v>
      </c>
    </row>
    <row r="29" spans="1:12" ht="14.25" customHeight="1">
      <c r="B29" s="102"/>
      <c r="C29" s="99"/>
      <c r="D29" s="101"/>
      <c r="E29" s="96"/>
      <c r="F29" s="97"/>
    </row>
    <row r="30" spans="1:12" ht="14.25" customHeight="1">
      <c r="A30" s="57"/>
      <c r="B30" s="102" t="s">
        <v>197</v>
      </c>
      <c r="C30" s="99"/>
      <c r="D30" s="101"/>
      <c r="E30" s="96">
        <v>116</v>
      </c>
      <c r="F30" s="97" t="s">
        <v>193</v>
      </c>
    </row>
    <row r="31" spans="1:12" ht="14.25" customHeight="1">
      <c r="A31" s="57"/>
      <c r="B31" s="102" t="s">
        <v>198</v>
      </c>
      <c r="C31" s="99"/>
      <c r="D31" s="101"/>
      <c r="E31" s="96">
        <v>103</v>
      </c>
      <c r="F31" s="97" t="s">
        <v>199</v>
      </c>
    </row>
    <row r="32" spans="1:12" ht="14.25" customHeight="1">
      <c r="B32" s="102"/>
      <c r="C32" s="99"/>
      <c r="D32" s="101"/>
      <c r="E32" s="96"/>
      <c r="F32" s="97"/>
    </row>
    <row r="33" spans="2:6" ht="14.25" customHeight="1">
      <c r="B33" s="102" t="s">
        <v>200</v>
      </c>
      <c r="C33" s="99"/>
      <c r="D33" s="101"/>
      <c r="E33" s="96" t="s">
        <v>190</v>
      </c>
      <c r="F33" s="97" t="s">
        <v>199</v>
      </c>
    </row>
    <row r="34" spans="2:6" ht="14.25" customHeight="1">
      <c r="B34" s="102"/>
      <c r="C34" s="99"/>
      <c r="D34" s="101"/>
      <c r="E34" s="103"/>
      <c r="F34" s="97"/>
    </row>
    <row r="35" spans="2:6" ht="14.25" customHeight="1">
      <c r="B35" s="102" t="s">
        <v>201</v>
      </c>
      <c r="C35" s="99"/>
      <c r="D35" s="101"/>
      <c r="E35" s="103" t="s">
        <v>202</v>
      </c>
      <c r="F35" s="97" t="s">
        <v>193</v>
      </c>
    </row>
    <row r="36" spans="2:6" ht="14.25" customHeight="1">
      <c r="B36" s="102"/>
      <c r="C36" s="99"/>
      <c r="D36" s="101"/>
      <c r="E36" s="103"/>
      <c r="F36" s="97"/>
    </row>
    <row r="37" spans="2:6" ht="14.25" customHeight="1">
      <c r="B37" s="102" t="s">
        <v>203</v>
      </c>
      <c r="C37" s="99"/>
      <c r="D37" s="101"/>
      <c r="E37" s="103"/>
      <c r="F37" s="97" t="s">
        <v>204</v>
      </c>
    </row>
    <row r="38" spans="2:6" ht="14.25" customHeight="1">
      <c r="B38" s="104"/>
      <c r="C38" s="105"/>
      <c r="D38" s="101"/>
      <c r="E38" s="106"/>
      <c r="F38" s="107" t="s">
        <v>205</v>
      </c>
    </row>
    <row r="39" spans="2:6" ht="14.25" customHeight="1">
      <c r="B39" s="104" t="s">
        <v>206</v>
      </c>
      <c r="C39" s="105"/>
      <c r="D39" s="101"/>
      <c r="E39" s="106"/>
      <c r="F39" s="107" t="s">
        <v>207</v>
      </c>
    </row>
    <row r="40" spans="2:6" ht="14.25" customHeight="1">
      <c r="B40" s="104" t="s">
        <v>208</v>
      </c>
      <c r="C40" s="108"/>
      <c r="D40" s="108"/>
      <c r="E40" s="108"/>
      <c r="F40" s="107" t="s">
        <v>209</v>
      </c>
    </row>
    <row r="41" spans="2:6" ht="14.25" customHeight="1">
      <c r="B41" s="104" t="s">
        <v>210</v>
      </c>
      <c r="C41" s="59"/>
      <c r="D41" s="61"/>
      <c r="E41" s="62"/>
      <c r="F41" s="107" t="s">
        <v>211</v>
      </c>
    </row>
    <row r="42" spans="2:6" ht="14.25" customHeight="1">
      <c r="B42" s="60"/>
      <c r="C42" s="59"/>
      <c r="D42" s="61"/>
      <c r="E42" s="62"/>
      <c r="F42" s="107" t="s">
        <v>212</v>
      </c>
    </row>
    <row r="43" spans="2:6" ht="14.25" customHeight="1">
      <c r="B43" s="60"/>
      <c r="C43" s="59"/>
      <c r="D43" s="61"/>
      <c r="E43" s="62"/>
      <c r="F43" s="107" t="s">
        <v>213</v>
      </c>
    </row>
    <row r="44" spans="2:6" ht="14.25" customHeight="1">
      <c r="B44" s="60"/>
      <c r="C44" s="61"/>
      <c r="D44" s="61"/>
      <c r="E44" s="59"/>
      <c r="F44" s="107" t="s">
        <v>214</v>
      </c>
    </row>
    <row r="45" spans="2:6" ht="14.25" customHeight="1">
      <c r="B45" s="60"/>
      <c r="C45" s="63"/>
      <c r="D45" s="59"/>
      <c r="E45" s="59"/>
      <c r="F45" s="107" t="s">
        <v>215</v>
      </c>
    </row>
    <row r="46" spans="2:6" ht="14.25" customHeight="1">
      <c r="B46" s="62"/>
      <c r="C46" s="63"/>
      <c r="D46" s="61"/>
      <c r="E46" s="62"/>
      <c r="F46" s="62"/>
    </row>
    <row r="47" spans="2:6" ht="14.25" customHeight="1">
      <c r="B47" s="62"/>
      <c r="C47" s="63"/>
      <c r="D47" s="61"/>
      <c r="E47" s="62"/>
      <c r="F47" s="62"/>
    </row>
    <row r="48" spans="2:6" ht="14.25" customHeight="1"/>
    <row r="49" spans="2:6" ht="26.25" customHeight="1">
      <c r="B49" s="109"/>
      <c r="C49" s="110"/>
      <c r="D49" s="110"/>
      <c r="E49" s="110"/>
      <c r="F49" s="110"/>
    </row>
  </sheetData>
  <mergeCells count="15">
    <mergeCell ref="C6:E6"/>
    <mergeCell ref="B1:F1"/>
    <mergeCell ref="H1:L1"/>
    <mergeCell ref="B3:F3"/>
    <mergeCell ref="B5:C5"/>
    <mergeCell ref="E5:F5"/>
    <mergeCell ref="B49:F49"/>
    <mergeCell ref="B21:D21"/>
    <mergeCell ref="B22:D22"/>
    <mergeCell ref="B14:D14"/>
    <mergeCell ref="B15:D15"/>
    <mergeCell ref="B16:D16"/>
    <mergeCell ref="B17:D17"/>
    <mergeCell ref="B18:D18"/>
    <mergeCell ref="B19:D19"/>
  </mergeCells>
  <pageMargins left="0.7" right="0.7" top="0.36" bottom="0.47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E6D1F-0790-44C8-9702-825499B3A211}">
  <sheetPr codeName="Sheet29"/>
  <dimension ref="A1:M49"/>
  <sheetViews>
    <sheetView topLeftCell="B8" workbookViewId="0">
      <selection activeCell="B23" sqref="B23:F40"/>
    </sheetView>
  </sheetViews>
  <sheetFormatPr defaultColWidth="9" defaultRowHeight="15.7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>
      <c r="B1" s="114" t="s">
        <v>180</v>
      </c>
      <c r="C1" s="114"/>
      <c r="D1" s="114"/>
      <c r="E1" s="114"/>
      <c r="F1" s="114"/>
      <c r="H1" s="115" t="s">
        <v>181</v>
      </c>
      <c r="I1" s="115"/>
      <c r="J1" s="115"/>
      <c r="K1" s="115"/>
      <c r="L1" s="115"/>
    </row>
    <row r="2" spans="2:13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75">
      <c r="B3" s="116" t="s">
        <v>182</v>
      </c>
      <c r="C3" s="116"/>
      <c r="D3" s="116"/>
      <c r="E3" s="116"/>
      <c r="F3" s="116"/>
      <c r="G3" s="47"/>
      <c r="H3" s="70"/>
      <c r="J3" s="62"/>
      <c r="K3" s="71"/>
      <c r="L3" s="72"/>
      <c r="M3" s="48"/>
    </row>
    <row r="4" spans="2:13">
      <c r="H4" s="73"/>
      <c r="J4" s="62"/>
      <c r="K4" s="71"/>
      <c r="L4" s="72"/>
      <c r="M4" s="48"/>
    </row>
    <row r="5" spans="2:13">
      <c r="B5" s="117" t="s">
        <v>140</v>
      </c>
      <c r="C5" s="117"/>
      <c r="D5" s="49" t="s">
        <v>183</v>
      </c>
      <c r="E5" s="118">
        <v>46272</v>
      </c>
      <c r="F5" s="118"/>
      <c r="H5" s="73"/>
      <c r="J5" s="62"/>
      <c r="K5" s="62"/>
      <c r="L5" s="74"/>
    </row>
    <row r="6" spans="2:13">
      <c r="C6" s="119"/>
      <c r="D6" s="119"/>
      <c r="E6" s="119"/>
      <c r="H6" s="75"/>
      <c r="I6" s="76"/>
      <c r="J6" s="62"/>
      <c r="K6" s="62"/>
      <c r="L6" s="74"/>
    </row>
    <row r="7" spans="2:13" ht="14.25" customHeight="1">
      <c r="B7" s="93" t="s">
        <v>4</v>
      </c>
      <c r="C7" s="51">
        <v>6</v>
      </c>
      <c r="D7" s="51" t="s">
        <v>185</v>
      </c>
      <c r="E7" s="51">
        <v>3</v>
      </c>
      <c r="F7" s="93" t="s">
        <v>12</v>
      </c>
      <c r="H7" s="77"/>
      <c r="I7" s="61"/>
      <c r="J7" s="62"/>
      <c r="K7" s="62"/>
      <c r="L7" s="74"/>
    </row>
    <row r="8" spans="2:13" ht="14.25" customHeight="1">
      <c r="B8" s="93" t="s">
        <v>9</v>
      </c>
      <c r="C8" s="51">
        <v>4</v>
      </c>
      <c r="D8" s="51" t="s">
        <v>185</v>
      </c>
      <c r="E8" s="51">
        <v>5</v>
      </c>
      <c r="F8" s="93" t="s">
        <v>5</v>
      </c>
      <c r="H8" s="77"/>
      <c r="I8" s="61"/>
      <c r="J8" s="62"/>
      <c r="K8" s="62"/>
      <c r="L8" s="74"/>
    </row>
    <row r="9" spans="2:13" ht="14.25" customHeight="1">
      <c r="B9" s="93" t="s">
        <v>6</v>
      </c>
      <c r="C9" s="51">
        <v>1</v>
      </c>
      <c r="D9" s="51" t="s">
        <v>185</v>
      </c>
      <c r="E9" s="51">
        <v>8</v>
      </c>
      <c r="F9" s="93" t="s">
        <v>10</v>
      </c>
      <c r="H9" s="77" t="s">
        <v>186</v>
      </c>
      <c r="I9" s="61" t="str">
        <f t="shared" ref="I9:I12" si="0">IF(B9="BYE",IF(F9="BYE",1,""),"")</f>
        <v/>
      </c>
      <c r="L9" s="78"/>
    </row>
    <row r="10" spans="2:13" ht="14.25" customHeight="1">
      <c r="B10" s="51" t="s">
        <v>8</v>
      </c>
      <c r="C10" s="51"/>
      <c r="D10" s="51" t="s">
        <v>185</v>
      </c>
      <c r="E10" s="51" t="s">
        <v>183</v>
      </c>
      <c r="F10" s="93" t="s">
        <v>15</v>
      </c>
      <c r="H10" s="77" t="s">
        <v>186</v>
      </c>
      <c r="I10" s="61" t="str">
        <f t="shared" si="0"/>
        <v/>
      </c>
      <c r="J10" s="62"/>
      <c r="K10" s="71"/>
      <c r="L10" s="79"/>
    </row>
    <row r="11" spans="2:13" ht="14.25" hidden="1" customHeight="1">
      <c r="B11" s="50" t="s">
        <v>15</v>
      </c>
      <c r="C11" s="51" t="s">
        <v>183</v>
      </c>
      <c r="D11" s="52" t="s">
        <v>185</v>
      </c>
      <c r="E11" s="51" t="s">
        <v>183</v>
      </c>
      <c r="F11" s="50" t="s">
        <v>15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>
      <c r="B12" s="52" t="s">
        <v>15</v>
      </c>
      <c r="C12" s="51" t="s">
        <v>183</v>
      </c>
      <c r="D12" s="52" t="s">
        <v>185</v>
      </c>
      <c r="E12" s="51" t="s">
        <v>183</v>
      </c>
      <c r="F12" s="50" t="s">
        <v>15</v>
      </c>
      <c r="H12" s="77"/>
      <c r="I12" s="61">
        <f t="shared" si="0"/>
        <v>1</v>
      </c>
      <c r="L12" s="78"/>
    </row>
    <row r="13" spans="2:13" ht="14.25" customHeight="1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>
      <c r="B14" s="112" t="s">
        <v>187</v>
      </c>
      <c r="C14" s="112"/>
      <c r="D14" s="112"/>
      <c r="E14" s="53" t="s">
        <v>176</v>
      </c>
      <c r="F14" s="53" t="s">
        <v>177</v>
      </c>
      <c r="H14" s="73"/>
      <c r="J14" s="62"/>
      <c r="L14" s="78"/>
    </row>
    <row r="15" spans="2:13" ht="18.75" customHeight="1" thickTop="1">
      <c r="B15" s="113" t="s">
        <v>10</v>
      </c>
      <c r="C15" s="113"/>
      <c r="D15" s="113"/>
      <c r="E15" s="51">
        <v>1</v>
      </c>
      <c r="F15" s="51">
        <v>8</v>
      </c>
      <c r="H15" s="73"/>
      <c r="L15" s="78"/>
    </row>
    <row r="16" spans="2:13" ht="18.75" customHeight="1">
      <c r="B16" s="111" t="s">
        <v>4</v>
      </c>
      <c r="C16" s="111"/>
      <c r="D16" s="111"/>
      <c r="E16" s="51">
        <v>1</v>
      </c>
      <c r="F16" s="51">
        <v>6</v>
      </c>
      <c r="H16" s="73"/>
      <c r="J16" s="62"/>
      <c r="K16" s="71"/>
      <c r="L16" s="79"/>
    </row>
    <row r="17" spans="1:12" ht="18.75" customHeight="1">
      <c r="B17" s="111" t="s">
        <v>5</v>
      </c>
      <c r="C17" s="111"/>
      <c r="D17" s="111"/>
      <c r="E17" s="51">
        <v>1</v>
      </c>
      <c r="F17" s="51">
        <v>5</v>
      </c>
      <c r="H17" s="73"/>
      <c r="J17" s="62"/>
      <c r="K17" s="71"/>
      <c r="L17" s="79"/>
    </row>
    <row r="18" spans="1:12" ht="18.75" customHeight="1">
      <c r="B18" s="111" t="s">
        <v>188</v>
      </c>
      <c r="C18" s="111"/>
      <c r="D18" s="111"/>
      <c r="E18" s="51">
        <v>1</v>
      </c>
      <c r="F18" s="51">
        <v>4</v>
      </c>
      <c r="H18" s="73"/>
      <c r="L18" s="78"/>
    </row>
    <row r="19" spans="1:12" ht="18.75" customHeight="1">
      <c r="B19" s="111" t="s">
        <v>12</v>
      </c>
      <c r="C19" s="111"/>
      <c r="D19" s="111"/>
      <c r="E19" s="51">
        <v>1</v>
      </c>
      <c r="F19" s="51">
        <v>3</v>
      </c>
      <c r="H19" s="73"/>
      <c r="J19" s="62"/>
      <c r="L19" s="78"/>
    </row>
    <row r="20" spans="1:12" ht="18.75" customHeight="1" thickBot="1">
      <c r="B20" s="111" t="s">
        <v>6</v>
      </c>
      <c r="C20" s="111"/>
      <c r="D20" s="111"/>
      <c r="E20" s="51">
        <v>1</v>
      </c>
      <c r="F20" s="51">
        <v>1</v>
      </c>
      <c r="H20" s="80"/>
      <c r="I20" s="81"/>
      <c r="J20" s="82"/>
      <c r="K20" s="81"/>
      <c r="L20" s="83"/>
    </row>
    <row r="21" spans="1:12" ht="18.75" customHeight="1">
      <c r="B21" s="111" t="s">
        <v>8</v>
      </c>
      <c r="C21" s="111"/>
      <c r="D21" s="111"/>
      <c r="E21" s="51">
        <v>0</v>
      </c>
      <c r="F21" s="51">
        <v>0</v>
      </c>
    </row>
    <row r="22" spans="1:12" ht="18.75" customHeight="1">
      <c r="B22" s="111"/>
      <c r="C22" s="111"/>
      <c r="D22" s="111"/>
      <c r="E22" s="51"/>
      <c r="F22" s="51"/>
    </row>
    <row r="23" spans="1:12" ht="18.75" customHeight="1">
      <c r="B23" s="94" t="s">
        <v>189</v>
      </c>
      <c r="C23" s="95"/>
      <c r="D23" s="95"/>
      <c r="E23" s="96"/>
      <c r="F23" s="97" t="s">
        <v>216</v>
      </c>
    </row>
    <row r="24" spans="1:12" ht="18.75" customHeight="1">
      <c r="B24" s="98"/>
      <c r="C24" s="99"/>
      <c r="D24" s="100"/>
      <c r="E24" s="99"/>
      <c r="F24" s="97"/>
    </row>
    <row r="25" spans="1:12" ht="18.75" customHeight="1">
      <c r="B25" s="94" t="s">
        <v>192</v>
      </c>
      <c r="C25" s="99"/>
      <c r="D25" s="101"/>
      <c r="E25" s="96">
        <v>15</v>
      </c>
      <c r="F25" s="97" t="s">
        <v>193</v>
      </c>
    </row>
    <row r="26" spans="1:12" ht="18.75" customHeight="1">
      <c r="B26" s="102" t="s">
        <v>194</v>
      </c>
      <c r="C26" s="99"/>
      <c r="D26" s="101"/>
      <c r="E26" s="96">
        <v>25</v>
      </c>
      <c r="F26" s="97" t="s">
        <v>217</v>
      </c>
    </row>
    <row r="27" spans="1:12" ht="5.25" customHeight="1">
      <c r="B27" s="102"/>
      <c r="C27" s="99"/>
      <c r="D27" s="101"/>
      <c r="E27" s="96"/>
      <c r="F27" s="97"/>
    </row>
    <row r="28" spans="1:12" ht="18.75" customHeight="1">
      <c r="B28" s="102" t="s">
        <v>197</v>
      </c>
      <c r="C28" s="99"/>
      <c r="D28" s="101"/>
      <c r="E28" s="96">
        <v>116</v>
      </c>
      <c r="F28" s="97" t="s">
        <v>193</v>
      </c>
    </row>
    <row r="29" spans="1:12" ht="14.25" customHeight="1">
      <c r="B29" s="102" t="s">
        <v>198</v>
      </c>
      <c r="C29" s="99"/>
      <c r="D29" s="101"/>
      <c r="E29" s="96"/>
      <c r="F29" s="97" t="s">
        <v>216</v>
      </c>
    </row>
    <row r="30" spans="1:12" ht="14.25" customHeight="1">
      <c r="A30" s="57"/>
      <c r="B30" s="102"/>
      <c r="C30" s="99"/>
      <c r="D30" s="101"/>
      <c r="E30" s="96"/>
      <c r="F30" s="97"/>
    </row>
    <row r="31" spans="1:12" ht="14.25" customHeight="1">
      <c r="A31" s="57"/>
      <c r="B31" s="102" t="s">
        <v>200</v>
      </c>
      <c r="C31" s="99"/>
      <c r="D31" s="101"/>
      <c r="E31" s="96" t="s">
        <v>218</v>
      </c>
      <c r="F31" s="97" t="s">
        <v>219</v>
      </c>
    </row>
    <row r="32" spans="1:12" ht="14.25" customHeight="1">
      <c r="B32" s="102"/>
      <c r="C32" s="99"/>
      <c r="D32" s="101"/>
      <c r="E32" s="103"/>
      <c r="F32" s="97" t="s">
        <v>199</v>
      </c>
    </row>
    <row r="33" spans="2:6" ht="14.25" customHeight="1">
      <c r="B33" s="102"/>
      <c r="C33" s="99"/>
      <c r="D33" s="101"/>
      <c r="E33" s="103"/>
      <c r="F33" s="97"/>
    </row>
    <row r="34" spans="2:6" ht="14.25" customHeight="1">
      <c r="B34" s="102" t="s">
        <v>201</v>
      </c>
      <c r="C34" s="99"/>
      <c r="D34" s="101"/>
      <c r="E34" s="103"/>
      <c r="F34" s="97" t="s">
        <v>216</v>
      </c>
    </row>
    <row r="35" spans="2:6" ht="14.25" customHeight="1">
      <c r="B35" s="102"/>
      <c r="C35" s="99"/>
      <c r="D35" s="101"/>
      <c r="E35" s="103"/>
      <c r="F35" s="97"/>
    </row>
    <row r="36" spans="2:6" ht="14.25" customHeight="1">
      <c r="B36" s="102" t="s">
        <v>203</v>
      </c>
      <c r="C36" s="99"/>
      <c r="D36" s="101"/>
      <c r="E36" s="103"/>
      <c r="F36" s="97" t="s">
        <v>216</v>
      </c>
    </row>
    <row r="37" spans="2:6" ht="14.25" customHeight="1">
      <c r="B37" s="104"/>
      <c r="C37" s="99"/>
      <c r="D37" s="101"/>
      <c r="E37" s="103"/>
      <c r="F37" s="97"/>
    </row>
    <row r="38" spans="2:6" ht="14.25" customHeight="1">
      <c r="B38" s="104" t="s">
        <v>206</v>
      </c>
      <c r="C38" s="105"/>
      <c r="D38" s="101"/>
      <c r="E38" s="106"/>
      <c r="F38" s="107"/>
    </row>
    <row r="39" spans="2:6" ht="14.25" customHeight="1">
      <c r="B39" s="104" t="s">
        <v>208</v>
      </c>
      <c r="C39" s="105"/>
      <c r="D39" s="101"/>
      <c r="E39" s="106"/>
      <c r="F39" s="107"/>
    </row>
    <row r="40" spans="2:6" ht="14.25" customHeight="1">
      <c r="B40" s="104" t="s">
        <v>210</v>
      </c>
      <c r="C40" s="108"/>
      <c r="D40" s="108"/>
      <c r="E40" s="108"/>
      <c r="F40" s="107"/>
    </row>
    <row r="41" spans="2:6" ht="14.25" customHeight="1">
      <c r="B41" s="108"/>
      <c r="C41" s="108"/>
      <c r="D41" s="108"/>
      <c r="E41" s="108"/>
      <c r="F41" s="107"/>
    </row>
    <row r="42" spans="2:6" ht="14.25" customHeight="1">
      <c r="B42" s="108"/>
      <c r="C42" s="108"/>
      <c r="D42" s="108"/>
      <c r="E42" s="108"/>
    </row>
    <row r="43" spans="2:6" ht="14.25" customHeight="1"/>
    <row r="44" spans="2:6" ht="14.25" customHeight="1">
      <c r="B44" s="60"/>
      <c r="C44" s="61"/>
      <c r="D44" s="61"/>
      <c r="E44" s="59"/>
      <c r="F44" s="62"/>
    </row>
    <row r="45" spans="2:6" ht="14.25" customHeight="1">
      <c r="B45" s="60"/>
      <c r="C45" s="63"/>
      <c r="D45" s="59"/>
      <c r="E45" s="59"/>
      <c r="F45" s="62"/>
    </row>
    <row r="46" spans="2:6" ht="14.25" customHeight="1">
      <c r="B46" s="62"/>
      <c r="C46" s="63"/>
      <c r="D46" s="61"/>
      <c r="E46" s="62"/>
      <c r="F46" s="62"/>
    </row>
    <row r="47" spans="2:6" ht="14.25" customHeight="1">
      <c r="B47" s="62"/>
      <c r="C47" s="63"/>
      <c r="D47" s="61"/>
      <c r="E47" s="62"/>
      <c r="F47" s="62"/>
    </row>
    <row r="48" spans="2:6" ht="14.25" customHeight="1"/>
    <row r="49" spans="2:6" ht="26.25" customHeight="1">
      <c r="B49" s="109"/>
      <c r="C49" s="110"/>
      <c r="D49" s="110"/>
      <c r="E49" s="110"/>
      <c r="F49" s="110"/>
    </row>
  </sheetData>
  <mergeCells count="16">
    <mergeCell ref="B49:F49"/>
    <mergeCell ref="B20:D20"/>
    <mergeCell ref="B21:D21"/>
    <mergeCell ref="B22:D22"/>
    <mergeCell ref="B19:D19"/>
    <mergeCell ref="B1:F1"/>
    <mergeCell ref="H1:L1"/>
    <mergeCell ref="B3:F3"/>
    <mergeCell ref="B5:C5"/>
    <mergeCell ref="E5:F5"/>
    <mergeCell ref="B18:D18"/>
    <mergeCell ref="C6:E6"/>
    <mergeCell ref="B14:D14"/>
    <mergeCell ref="B15:D15"/>
    <mergeCell ref="B16:D16"/>
    <mergeCell ref="B17:D17"/>
  </mergeCells>
  <pageMargins left="0.7" right="0.7" top="0.36" bottom="0.47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M49"/>
  <sheetViews>
    <sheetView topLeftCell="B1" workbookViewId="0">
      <selection activeCell="C29" sqref="C29"/>
    </sheetView>
  </sheetViews>
  <sheetFormatPr defaultColWidth="9" defaultRowHeight="15.75"/>
  <cols>
    <col min="1" max="1" width="7" style="45" customWidth="1"/>
    <col min="2" max="2" width="29.42578125" style="45" customWidth="1"/>
    <col min="3" max="3" width="6.140625" style="46" customWidth="1"/>
    <col min="4" max="4" width="2.28515625" style="46" bestFit="1" customWidth="1"/>
    <col min="5" max="5" width="6.140625" style="45" customWidth="1"/>
    <col min="6" max="6" width="29.42578125" style="45" customWidth="1"/>
    <col min="7" max="7" width="9" style="45"/>
    <col min="8" max="9" width="9" style="45" customWidth="1"/>
    <col min="10" max="10" width="16.140625" style="45" customWidth="1"/>
    <col min="11" max="11" width="4.140625" style="45" customWidth="1"/>
    <col min="12" max="13" width="9" style="45" customWidth="1"/>
    <col min="14" max="16384" width="9" style="45"/>
  </cols>
  <sheetData>
    <row r="1" spans="2:13" ht="63" customHeight="1" thickBot="1">
      <c r="B1" s="114" t="s">
        <v>180</v>
      </c>
      <c r="C1" s="114"/>
      <c r="D1" s="114"/>
      <c r="E1" s="114"/>
      <c r="F1" s="114"/>
      <c r="H1" s="115" t="s">
        <v>181</v>
      </c>
      <c r="I1" s="115"/>
      <c r="J1" s="115"/>
      <c r="K1" s="115"/>
      <c r="L1" s="115"/>
    </row>
    <row r="2" spans="2:13">
      <c r="D2" s="47"/>
      <c r="E2" s="47"/>
      <c r="F2" s="47"/>
      <c r="G2" s="47"/>
      <c r="H2" s="65"/>
      <c r="I2" s="66"/>
      <c r="J2" s="67" t="str">
        <f>'Player Averages'!$B$2</f>
        <v>MIKE WAYMAN</v>
      </c>
      <c r="K2" s="68" t="s">
        <v>220</v>
      </c>
      <c r="L2" s="69">
        <f>ROUND('Player Averages'!$L$2,2)</f>
        <v>72.09</v>
      </c>
      <c r="M2" s="48"/>
    </row>
    <row r="3" spans="2:13" ht="18.75">
      <c r="B3" s="116" t="s">
        <v>182</v>
      </c>
      <c r="C3" s="116"/>
      <c r="D3" s="116"/>
      <c r="E3" s="116"/>
      <c r="F3" s="116"/>
      <c r="G3" s="47"/>
      <c r="H3" s="70"/>
      <c r="J3" s="62" t="str">
        <f>'Player Averages'!$B$3</f>
        <v>HARLEY BAKER</v>
      </c>
      <c r="K3" s="71" t="s">
        <v>220</v>
      </c>
      <c r="L3" s="72">
        <f>ROUND('Player Averages'!$L$3,2)</f>
        <v>69.91</v>
      </c>
      <c r="M3" s="48"/>
    </row>
    <row r="4" spans="2:13">
      <c r="H4" s="73"/>
      <c r="J4" s="62" t="str">
        <f>'Player Averages'!$B$4</f>
        <v>IAN WHITTAKER</v>
      </c>
      <c r="K4" s="71" t="s">
        <v>220</v>
      </c>
      <c r="L4" s="72">
        <f>ROUND('Player Averages'!$L$4,2)</f>
        <v>63.28</v>
      </c>
      <c r="M4" s="48"/>
    </row>
    <row r="5" spans="2:13">
      <c r="B5" s="117" t="s">
        <v>141</v>
      </c>
      <c r="C5" s="117"/>
      <c r="D5" s="49" t="s">
        <v>183</v>
      </c>
      <c r="E5" s="118" t="s">
        <v>184</v>
      </c>
      <c r="F5" s="118"/>
      <c r="H5" s="73"/>
      <c r="J5" s="62"/>
      <c r="K5" s="62"/>
      <c r="L5" s="74"/>
    </row>
    <row r="6" spans="2:13">
      <c r="C6" s="119"/>
      <c r="D6" s="119"/>
      <c r="E6" s="119"/>
      <c r="H6" s="75" t="s">
        <v>221</v>
      </c>
      <c r="I6" s="76">
        <f>SUM(I7:I12)</f>
        <v>2</v>
      </c>
      <c r="J6" s="62" t="str">
        <f>CONCATENATE(J2,K2,L2)</f>
        <v>MIKE WAYMAN - 72.09</v>
      </c>
      <c r="K6" s="62"/>
      <c r="L6" s="74"/>
    </row>
    <row r="7" spans="2:13" ht="14.25" customHeight="1">
      <c r="B7" s="50" t="s">
        <v>10</v>
      </c>
      <c r="C7" s="51">
        <v>8</v>
      </c>
      <c r="D7" s="52" t="s">
        <v>185</v>
      </c>
      <c r="E7" s="51">
        <v>1</v>
      </c>
      <c r="F7" s="50" t="s">
        <v>8</v>
      </c>
      <c r="H7" s="77" t="s">
        <v>186</v>
      </c>
      <c r="I7" s="61" t="str">
        <f t="shared" ref="I7:I12" si="0">IF(B7="BYE",IF(F7="BYE",1,""),"")</f>
        <v/>
      </c>
      <c r="J7" s="62" t="str">
        <f>CONCATENATE(J3,K3,L3)</f>
        <v>HARLEY BAKER - 69.91</v>
      </c>
      <c r="K7" s="62"/>
      <c r="L7" s="74"/>
    </row>
    <row r="8" spans="2:13" ht="14.25" customHeight="1">
      <c r="B8" s="50" t="s">
        <v>5</v>
      </c>
      <c r="C8" s="51">
        <v>4</v>
      </c>
      <c r="D8" s="52" t="s">
        <v>185</v>
      </c>
      <c r="E8" s="51">
        <v>5</v>
      </c>
      <c r="F8" s="50" t="s">
        <v>4</v>
      </c>
      <c r="H8" s="77" t="s">
        <v>186</v>
      </c>
      <c r="I8" s="61" t="str">
        <f t="shared" si="0"/>
        <v/>
      </c>
      <c r="J8" s="62" t="str">
        <f>CONCATENATE(J4,K4,L4)</f>
        <v>IAN WHITTAKER - 63.28</v>
      </c>
      <c r="K8" s="62"/>
      <c r="L8" s="74"/>
    </row>
    <row r="9" spans="2:13" ht="14.25" customHeight="1">
      <c r="B9" s="50" t="s">
        <v>12</v>
      </c>
      <c r="C9" s="51">
        <v>2</v>
      </c>
      <c r="D9" s="52" t="s">
        <v>185</v>
      </c>
      <c r="E9" s="51">
        <v>7</v>
      </c>
      <c r="F9" s="50" t="s">
        <v>6</v>
      </c>
      <c r="H9" s="77" t="s">
        <v>186</v>
      </c>
      <c r="I9" s="61" t="str">
        <f t="shared" si="0"/>
        <v/>
      </c>
      <c r="L9" s="78"/>
    </row>
    <row r="10" spans="2:13" ht="14.25" customHeight="1">
      <c r="B10" s="52" t="s">
        <v>9</v>
      </c>
      <c r="C10" s="51">
        <v>0</v>
      </c>
      <c r="D10" s="52" t="s">
        <v>185</v>
      </c>
      <c r="E10" s="51" t="s">
        <v>183</v>
      </c>
      <c r="F10" s="50" t="s">
        <v>15</v>
      </c>
      <c r="H10" s="77" t="s">
        <v>186</v>
      </c>
      <c r="I10" s="61" t="str">
        <f t="shared" si="0"/>
        <v/>
      </c>
      <c r="J10" s="62" t="str">
        <f>'180''s'!$B2</f>
        <v>CRAIG MONK</v>
      </c>
      <c r="K10" s="71" t="s">
        <v>220</v>
      </c>
      <c r="L10" s="79">
        <f>'180''s'!$C2</f>
        <v>2</v>
      </c>
    </row>
    <row r="11" spans="2:13" ht="14.25" customHeight="1">
      <c r="B11" s="50" t="s">
        <v>15</v>
      </c>
      <c r="C11" s="51" t="s">
        <v>183</v>
      </c>
      <c r="D11" s="52" t="s">
        <v>185</v>
      </c>
      <c r="E11" s="51" t="s">
        <v>183</v>
      </c>
      <c r="F11" s="50" t="s">
        <v>15</v>
      </c>
      <c r="H11" s="77"/>
      <c r="I11" s="61">
        <f t="shared" si="0"/>
        <v>1</v>
      </c>
      <c r="J11" s="62" t="str">
        <f>'180''s'!$B3</f>
        <v>LEVI CAPP</v>
      </c>
      <c r="K11" s="71" t="s">
        <v>220</v>
      </c>
      <c r="L11" s="79">
        <f>'180''s'!$C3</f>
        <v>1</v>
      </c>
    </row>
    <row r="12" spans="2:13" ht="14.25" customHeight="1">
      <c r="B12" s="52" t="s">
        <v>15</v>
      </c>
      <c r="C12" s="51" t="s">
        <v>183</v>
      </c>
      <c r="D12" s="52" t="s">
        <v>185</v>
      </c>
      <c r="E12" s="51" t="s">
        <v>183</v>
      </c>
      <c r="F12" s="50" t="s">
        <v>15</v>
      </c>
      <c r="H12" s="77"/>
      <c r="I12" s="61">
        <f t="shared" si="0"/>
        <v>1</v>
      </c>
      <c r="L12" s="78"/>
    </row>
    <row r="13" spans="2:13" ht="14.25" customHeight="1">
      <c r="B13" s="52"/>
      <c r="C13" s="52"/>
      <c r="D13" s="52"/>
      <c r="E13" s="52"/>
      <c r="F13" s="52"/>
      <c r="H13" s="73"/>
      <c r="J13" s="62" t="str">
        <f>CONCATENATE(J10,K10,L10)</f>
        <v>CRAIG MONK - 2</v>
      </c>
      <c r="L13" s="78"/>
    </row>
    <row r="14" spans="2:13" ht="16.5" customHeight="1" thickBot="1">
      <c r="B14" s="112" t="s">
        <v>187</v>
      </c>
      <c r="C14" s="112"/>
      <c r="D14" s="112"/>
      <c r="E14" s="53" t="s">
        <v>176</v>
      </c>
      <c r="F14" s="53" t="s">
        <v>177</v>
      </c>
      <c r="H14" s="73"/>
      <c r="J14" s="62" t="str">
        <f>CONCATENATE(J11,K11,L11)</f>
        <v>LEVI CAPP - 1</v>
      </c>
      <c r="L14" s="78"/>
    </row>
    <row r="15" spans="2:13" ht="18.75" customHeight="1" thickTop="1">
      <c r="B15" s="113" t="s">
        <v>6</v>
      </c>
      <c r="C15" s="113"/>
      <c r="D15" s="113"/>
      <c r="E15" s="51">
        <v>17</v>
      </c>
      <c r="F15" s="51">
        <v>77</v>
      </c>
      <c r="H15" s="73"/>
      <c r="L15" s="78"/>
    </row>
    <row r="16" spans="2:13" ht="18.75" customHeight="1">
      <c r="B16" s="111" t="s">
        <v>12</v>
      </c>
      <c r="C16" s="111"/>
      <c r="D16" s="111"/>
      <c r="E16" s="51">
        <v>17</v>
      </c>
      <c r="F16" s="51">
        <v>73</v>
      </c>
      <c r="H16" s="73"/>
      <c r="J16" s="62" t="str">
        <f>'100+ Scores'!$B2</f>
        <v>IAN WHITTAKER</v>
      </c>
      <c r="K16" s="71" t="s">
        <v>220</v>
      </c>
      <c r="L16" s="79">
        <f>'100+ Scores'!$D2</f>
        <v>10</v>
      </c>
    </row>
    <row r="17" spans="1:12" ht="18.75" customHeight="1">
      <c r="B17" s="111" t="s">
        <v>10</v>
      </c>
      <c r="C17" s="111"/>
      <c r="D17" s="111"/>
      <c r="E17" s="51">
        <v>17</v>
      </c>
      <c r="F17" s="51">
        <v>71</v>
      </c>
      <c r="H17" s="73"/>
      <c r="J17" s="62" t="str">
        <f>'100+ Scores'!$B3</f>
        <v>JOSH MOSLEY</v>
      </c>
      <c r="K17" s="71" t="s">
        <v>220</v>
      </c>
      <c r="L17" s="79">
        <f>'100+ Scores'!$D3</f>
        <v>9</v>
      </c>
    </row>
    <row r="18" spans="1:12" ht="18.75" customHeight="1">
      <c r="B18" s="111" t="s">
        <v>4</v>
      </c>
      <c r="C18" s="111"/>
      <c r="D18" s="111"/>
      <c r="E18" s="51">
        <v>17</v>
      </c>
      <c r="F18" s="51">
        <v>67</v>
      </c>
      <c r="H18" s="73"/>
      <c r="L18" s="78"/>
    </row>
    <row r="19" spans="1:12" ht="18.75" customHeight="1">
      <c r="B19" s="111" t="s">
        <v>8</v>
      </c>
      <c r="C19" s="111"/>
      <c r="D19" s="111"/>
      <c r="E19" s="51">
        <v>17</v>
      </c>
      <c r="F19" s="51">
        <v>62</v>
      </c>
      <c r="H19" s="73"/>
      <c r="J19" s="62" t="str">
        <f>CONCATENATE(J16,K16,L16)</f>
        <v>IAN WHITTAKER - 10</v>
      </c>
      <c r="L19" s="78"/>
    </row>
    <row r="20" spans="1:12" ht="18.75" customHeight="1" thickBot="1">
      <c r="B20" s="111" t="s">
        <v>158</v>
      </c>
      <c r="C20" s="111"/>
      <c r="D20" s="111"/>
      <c r="E20" s="51">
        <v>17</v>
      </c>
      <c r="F20" s="51">
        <v>54</v>
      </c>
      <c r="H20" s="80"/>
      <c r="I20" s="81"/>
      <c r="J20" s="82" t="str">
        <f>CONCATENATE(J17,K17,L17)</f>
        <v>JOSH MOSLEY - 9</v>
      </c>
      <c r="K20" s="81"/>
      <c r="L20" s="83"/>
    </row>
    <row r="21" spans="1:12" ht="18.75" customHeight="1">
      <c r="B21" s="111" t="s">
        <v>5</v>
      </c>
      <c r="C21" s="111"/>
      <c r="D21" s="111"/>
      <c r="E21" s="51">
        <v>17</v>
      </c>
      <c r="F21" s="51">
        <v>52</v>
      </c>
    </row>
    <row r="22" spans="1:12" ht="18.75" customHeight="1">
      <c r="B22" s="111" t="s">
        <v>9</v>
      </c>
      <c r="C22" s="111"/>
      <c r="D22" s="111"/>
      <c r="E22" s="51">
        <v>17</v>
      </c>
      <c r="F22" s="51">
        <v>50</v>
      </c>
    </row>
    <row r="23" spans="1:12" ht="18.75" customHeight="1">
      <c r="B23" s="111" t="s">
        <v>222</v>
      </c>
      <c r="C23" s="111"/>
      <c r="D23" s="111"/>
      <c r="E23" s="51">
        <v>2</v>
      </c>
      <c r="F23" s="51">
        <v>3</v>
      </c>
    </row>
    <row r="24" spans="1:12" ht="18.75" customHeight="1">
      <c r="B24" s="111" t="s">
        <v>223</v>
      </c>
      <c r="C24" s="111"/>
      <c r="D24" s="111"/>
      <c r="E24" s="51">
        <v>2</v>
      </c>
      <c r="F24" s="51">
        <v>3</v>
      </c>
    </row>
    <row r="25" spans="1:12" ht="18.75" customHeight="1">
      <c r="B25" s="111" t="s">
        <v>175</v>
      </c>
      <c r="C25" s="111"/>
      <c r="D25" s="111"/>
      <c r="E25" s="51">
        <v>2</v>
      </c>
      <c r="F25" s="51">
        <v>3</v>
      </c>
    </row>
    <row r="26" spans="1:12" ht="18.75" customHeight="1">
      <c r="B26" s="111"/>
      <c r="C26" s="111"/>
      <c r="D26" s="111"/>
      <c r="E26" s="51"/>
      <c r="F26" s="51"/>
    </row>
    <row r="27" spans="1:12" ht="5.25" customHeight="1" thickBot="1">
      <c r="B27" s="54"/>
      <c r="C27" s="54"/>
      <c r="D27" s="54"/>
      <c r="E27" s="55"/>
      <c r="F27" s="55"/>
    </row>
    <row r="28" spans="1:12" ht="18.75" customHeight="1" thickTop="1">
      <c r="B28" s="47"/>
      <c r="C28" s="47"/>
      <c r="D28" s="47"/>
      <c r="E28" s="56"/>
      <c r="F28" s="56"/>
    </row>
    <row r="29" spans="1:12" ht="14.25" customHeight="1">
      <c r="B29" s="58" t="s">
        <v>189</v>
      </c>
      <c r="C29" s="59" t="s">
        <v>224</v>
      </c>
      <c r="D29" s="43"/>
      <c r="E29" s="59"/>
      <c r="F29" s="59"/>
    </row>
    <row r="30" spans="1:12" ht="14.25" customHeight="1">
      <c r="A30" s="57"/>
      <c r="B30" s="58"/>
      <c r="C30" s="59"/>
      <c r="D30" s="43"/>
      <c r="E30" s="59"/>
      <c r="F30" s="59"/>
    </row>
    <row r="31" spans="1:12" ht="14.25" customHeight="1">
      <c r="A31" s="57"/>
      <c r="B31" s="58" t="s">
        <v>192</v>
      </c>
      <c r="C31" s="59" t="s">
        <v>225</v>
      </c>
      <c r="D31" s="43"/>
      <c r="E31" s="59"/>
      <c r="F31" s="44"/>
    </row>
    <row r="32" spans="1:12" ht="14.25" customHeight="1">
      <c r="B32" s="60"/>
      <c r="C32" s="61"/>
      <c r="D32" s="61"/>
      <c r="E32" s="59"/>
      <c r="F32" s="62"/>
    </row>
    <row r="33" spans="2:6" ht="14.25" customHeight="1">
      <c r="B33" s="60" t="s">
        <v>197</v>
      </c>
      <c r="C33" s="59" t="s">
        <v>226</v>
      </c>
      <c r="D33" s="61"/>
      <c r="E33" s="62"/>
      <c r="F33" s="62"/>
    </row>
    <row r="34" spans="2:6" ht="14.25" customHeight="1">
      <c r="B34" s="60"/>
      <c r="C34" s="59"/>
      <c r="D34" s="61"/>
      <c r="E34" s="62"/>
      <c r="F34" s="62"/>
    </row>
    <row r="35" spans="2:6" ht="14.25" customHeight="1">
      <c r="B35" s="60" t="s">
        <v>194</v>
      </c>
      <c r="C35" s="59" t="s">
        <v>227</v>
      </c>
      <c r="D35" s="61"/>
      <c r="E35" s="62"/>
      <c r="F35" s="62"/>
    </row>
    <row r="36" spans="2:6" ht="14.25" customHeight="1">
      <c r="B36" s="60"/>
      <c r="C36" s="59"/>
      <c r="D36" s="61"/>
      <c r="E36" s="62"/>
      <c r="F36" s="62"/>
    </row>
    <row r="37" spans="2:6" ht="14.25" customHeight="1">
      <c r="B37" s="60" t="s">
        <v>198</v>
      </c>
      <c r="C37" s="59" t="s">
        <v>228</v>
      </c>
      <c r="D37" s="61"/>
      <c r="E37" s="62"/>
      <c r="F37" s="62"/>
    </row>
    <row r="38" spans="2:6" ht="14.25" customHeight="1">
      <c r="B38" s="62"/>
      <c r="C38" s="61"/>
      <c r="D38" s="61"/>
      <c r="E38" s="62"/>
      <c r="F38" s="62"/>
    </row>
    <row r="39" spans="2:6" ht="14.25" customHeight="1">
      <c r="B39" s="60" t="s">
        <v>200</v>
      </c>
      <c r="C39" s="59" t="s">
        <v>229</v>
      </c>
      <c r="D39" s="61"/>
      <c r="E39" s="62"/>
      <c r="F39" s="62"/>
    </row>
    <row r="40" spans="2:6" ht="14.25" customHeight="1">
      <c r="B40" s="60"/>
      <c r="C40" s="59" t="s">
        <v>230</v>
      </c>
      <c r="D40" s="61"/>
      <c r="E40" s="62"/>
      <c r="F40" s="62"/>
    </row>
    <row r="41" spans="2:6" ht="14.25" customHeight="1">
      <c r="B41" s="62"/>
      <c r="C41" s="59"/>
      <c r="D41" s="61"/>
      <c r="E41" s="62"/>
      <c r="F41" s="62"/>
    </row>
    <row r="42" spans="2:6" ht="14.25" customHeight="1">
      <c r="B42" s="60" t="s">
        <v>231</v>
      </c>
      <c r="C42" s="59" t="s">
        <v>232</v>
      </c>
      <c r="D42" s="61"/>
      <c r="E42" s="62"/>
      <c r="F42" s="62"/>
    </row>
    <row r="43" spans="2:6" ht="14.25" customHeight="1">
      <c r="B43" s="60"/>
      <c r="C43" s="59" t="s">
        <v>233</v>
      </c>
      <c r="D43" s="61"/>
      <c r="E43" s="62"/>
      <c r="F43" s="62"/>
    </row>
    <row r="44" spans="2:6" ht="14.25" customHeight="1">
      <c r="B44" s="60"/>
      <c r="C44" s="61"/>
      <c r="D44" s="61"/>
      <c r="E44" s="59"/>
      <c r="F44" s="62"/>
    </row>
    <row r="45" spans="2:6" ht="14.25" customHeight="1">
      <c r="B45" s="60" t="s">
        <v>234</v>
      </c>
      <c r="C45" s="63" t="s">
        <v>235</v>
      </c>
      <c r="D45" s="59"/>
      <c r="E45" s="59"/>
      <c r="F45" s="62"/>
    </row>
    <row r="46" spans="2:6" ht="14.25" customHeight="1">
      <c r="B46" s="62"/>
      <c r="C46" s="63" t="s">
        <v>236</v>
      </c>
      <c r="D46" s="61"/>
      <c r="E46" s="62"/>
      <c r="F46" s="62"/>
    </row>
    <row r="47" spans="2:6" ht="14.25" customHeight="1">
      <c r="B47" s="62"/>
      <c r="C47" s="63" t="s">
        <v>237</v>
      </c>
      <c r="D47" s="61"/>
      <c r="E47" s="62"/>
      <c r="F47" s="62"/>
    </row>
    <row r="48" spans="2:6" ht="14.25" customHeight="1"/>
    <row r="49" spans="2:6" ht="26.25" customHeight="1">
      <c r="B49" s="109"/>
      <c r="C49" s="110"/>
      <c r="D49" s="110"/>
      <c r="E49" s="110"/>
      <c r="F49" s="110"/>
    </row>
  </sheetData>
  <mergeCells count="20"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  <mergeCell ref="B3:F3"/>
    <mergeCell ref="C6:E6"/>
    <mergeCell ref="B14:D14"/>
    <mergeCell ref="B15:D15"/>
    <mergeCell ref="H1:L1"/>
    <mergeCell ref="B1:F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RPA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Ian Windress</dc:creator>
  <cp:keywords/>
  <dc:description/>
  <cp:lastModifiedBy/>
  <cp:revision/>
  <dcterms:created xsi:type="dcterms:W3CDTF">2006-06-20T14:15:56Z</dcterms:created>
  <dcterms:modified xsi:type="dcterms:W3CDTF">2026-09-15T15:53:14Z</dcterms:modified>
  <cp:category/>
  <cp:contentStatus/>
</cp:coreProperties>
</file>