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9040" windowHeight="16440" tabRatio="924" activeTab="1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CRICKET CLUB" sheetId="1" r:id="rId6"/>
    <sheet name="SPORTSMANS" sheetId="12" r:id="rId7"/>
    <sheet name="TICKLE TOBY" sheetId="11" r:id="rId8"/>
    <sheet name="CROWN" sheetId="10" r:id="rId9"/>
    <sheet name="JOLLY MINSTER &quot;A&quot;" sheetId="9" r:id="rId10"/>
    <sheet name="JOLLY MINSTER &quot;B&quot;" sheetId="8" r:id="rId11"/>
    <sheet name="WORKMENS CLUB &quot;A&quot;" sheetId="7" r:id="rId12"/>
    <sheet name="WORKMENS CLUB &quot;B&quot;" sheetId="6" r:id="rId13"/>
    <sheet name="MASONS ARMS" sheetId="5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state="hidden" r:id="rId20"/>
    <sheet name="Week 3" sheetId="52" r:id="rId21"/>
    <sheet name="Week 2" sheetId="51" r:id="rId22"/>
    <sheet name="Week 1" sheetId="50" r:id="rId23"/>
    <sheet name="League Table Template" sheetId="31" state="hidden" r:id="rId24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22">'Week 1'!$C17:$C19</definedName>
    <definedName name="AveragesLeaders" localSheetId="21">'Week 2'!$C17:$C19</definedName>
    <definedName name="AveragesLeaders" localSheetId="20">'Week 3'!$C17:$C19</definedName>
    <definedName name="AveragesLeaders">'League Table Template'!$C17:$C19</definedName>
    <definedName name="Leaders100s" localSheetId="22">'Week 1'!$C14:$C15</definedName>
    <definedName name="Leaders100s" localSheetId="21">'Week 2'!$C14:$C15</definedName>
    <definedName name="Leaders100s" localSheetId="20">'Week 3'!$C14:$C15</definedName>
    <definedName name="Leaders100s">'League Table Template'!$C14:$C15</definedName>
    <definedName name="Leaders180s" localSheetId="22">'Week 1'!$C11:$C12</definedName>
    <definedName name="Leaders180s" localSheetId="21">'Week 2'!$C11:$C12</definedName>
    <definedName name="Leaders180s" localSheetId="20">'Week 3'!$C11:$C12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45621"/>
</workbook>
</file>

<file path=xl/calcChain.xml><?xml version="1.0" encoding="utf-8"?>
<calcChain xmlns="http://schemas.openxmlformats.org/spreadsheetml/2006/main">
  <c r="I12" i="52" l="1"/>
  <c r="I11" i="52"/>
  <c r="I10" i="52"/>
  <c r="I9" i="52"/>
  <c r="I12" i="51" l="1"/>
  <c r="I11" i="51"/>
  <c r="I10" i="51"/>
  <c r="I9" i="51"/>
  <c r="DX40" i="27" l="1"/>
  <c r="DR40" i="27"/>
  <c r="DW28" i="27" s="1"/>
  <c r="DL40" i="27"/>
  <c r="DF40" i="27"/>
  <c r="CZ40" i="27"/>
  <c r="CT40" i="27"/>
  <c r="CN40" i="27"/>
  <c r="CS28" i="27" s="1"/>
  <c r="CH40" i="27"/>
  <c r="CB40" i="27"/>
  <c r="BV40" i="27"/>
  <c r="CA28" i="27" s="1"/>
  <c r="BP40" i="27"/>
  <c r="BJ40" i="27"/>
  <c r="BM40" i="27" s="1"/>
  <c r="BD40" i="27"/>
  <c r="BI28" i="27" s="1"/>
  <c r="AX40" i="27"/>
  <c r="AR40" i="27"/>
  <c r="AW28" i="27" s="1"/>
  <c r="AL40" i="27"/>
  <c r="AQ28" i="27" s="1"/>
  <c r="AF40" i="27"/>
  <c r="AK28" i="27" s="1"/>
  <c r="Z40" i="27"/>
  <c r="T40" i="27"/>
  <c r="N40" i="27"/>
  <c r="H40" i="27"/>
  <c r="B40" i="27"/>
  <c r="DX39" i="27"/>
  <c r="EC27" i="27" s="1"/>
  <c r="DR39" i="27"/>
  <c r="DW27" i="27" s="1"/>
  <c r="DL39" i="27"/>
  <c r="DQ27" i="27" s="1"/>
  <c r="DF39" i="27"/>
  <c r="CZ39" i="27"/>
  <c r="CT39" i="27"/>
  <c r="CN39" i="27"/>
  <c r="CH39" i="27"/>
  <c r="CB39" i="27"/>
  <c r="CG27" i="27" s="1"/>
  <c r="BV39" i="27"/>
  <c r="CA27" i="27" s="1"/>
  <c r="BP39" i="27"/>
  <c r="BJ39" i="27"/>
  <c r="BD39" i="27"/>
  <c r="AX39" i="27"/>
  <c r="AR39" i="27"/>
  <c r="AL39" i="27"/>
  <c r="AF39" i="27"/>
  <c r="AK27" i="27" s="1"/>
  <c r="Z39" i="27"/>
  <c r="AE27" i="27" s="1"/>
  <c r="T39" i="27"/>
  <c r="N39" i="27"/>
  <c r="H39" i="27"/>
  <c r="B39" i="27"/>
  <c r="DX38" i="27"/>
  <c r="DR38" i="27"/>
  <c r="DL38" i="27"/>
  <c r="DQ26" i="27" s="1"/>
  <c r="DF38" i="27"/>
  <c r="DK26" i="27" s="1"/>
  <c r="CZ38" i="27"/>
  <c r="CT38" i="27"/>
  <c r="CN38" i="27"/>
  <c r="CH38" i="27"/>
  <c r="CB38" i="27"/>
  <c r="BV38" i="27"/>
  <c r="BP38" i="27"/>
  <c r="BU26" i="27" s="1"/>
  <c r="BJ38" i="27"/>
  <c r="BO26" i="27" s="1"/>
  <c r="BD38" i="27"/>
  <c r="AX38" i="27"/>
  <c r="AR38" i="27"/>
  <c r="AL38" i="27"/>
  <c r="AF38" i="27"/>
  <c r="Z38" i="27"/>
  <c r="T38" i="27"/>
  <c r="Y26" i="27" s="1"/>
  <c r="N38" i="27"/>
  <c r="S26" i="27" s="1"/>
  <c r="H38" i="27"/>
  <c r="B38" i="27"/>
  <c r="DX37" i="27"/>
  <c r="DR37" i="27"/>
  <c r="DL37" i="27"/>
  <c r="DF37" i="27"/>
  <c r="CZ37" i="27"/>
  <c r="DE25" i="27" s="1"/>
  <c r="CT37" i="27"/>
  <c r="CY25" i="27" s="1"/>
  <c r="CN37" i="27"/>
  <c r="CH37" i="27"/>
  <c r="CB37" i="27"/>
  <c r="BV37" i="27"/>
  <c r="BP37" i="27"/>
  <c r="BJ37" i="27"/>
  <c r="BD37" i="27"/>
  <c r="BI25" i="27" s="1"/>
  <c r="AX37" i="27"/>
  <c r="BC25" i="27" s="1"/>
  <c r="AR37" i="27"/>
  <c r="AL37" i="27"/>
  <c r="AF37" i="27"/>
  <c r="Z37" i="27"/>
  <c r="T37" i="27"/>
  <c r="N37" i="27"/>
  <c r="H37" i="27"/>
  <c r="M25" i="27" s="1"/>
  <c r="B37" i="27"/>
  <c r="DX36" i="27"/>
  <c r="DR36" i="27"/>
  <c r="DL36" i="27"/>
  <c r="DF36" i="27"/>
  <c r="CZ36" i="27"/>
  <c r="CT36" i="27"/>
  <c r="CN36" i="27"/>
  <c r="CS24" i="27" s="1"/>
  <c r="CH36" i="27"/>
  <c r="CM24" i="27" s="1"/>
  <c r="CB36" i="27"/>
  <c r="BV36" i="27"/>
  <c r="BP36" i="27"/>
  <c r="BJ36" i="27"/>
  <c r="BD36" i="27"/>
  <c r="AX36" i="27"/>
  <c r="AR36" i="27"/>
  <c r="AW24" i="27" s="1"/>
  <c r="AL36" i="27"/>
  <c r="AQ24" i="27" s="1"/>
  <c r="AF36" i="27"/>
  <c r="Z36" i="27"/>
  <c r="T36" i="27"/>
  <c r="N36" i="27"/>
  <c r="H36" i="27"/>
  <c r="B36" i="27"/>
  <c r="DX35" i="27"/>
  <c r="EC23" i="27" s="1"/>
  <c r="DR35" i="27"/>
  <c r="DW23" i="27" s="1"/>
  <c r="DL35" i="27"/>
  <c r="DF35" i="27"/>
  <c r="CZ35" i="27"/>
  <c r="CT35" i="27"/>
  <c r="CN35" i="27"/>
  <c r="CH35" i="27"/>
  <c r="CB35" i="27"/>
  <c r="CG23" i="27" s="1"/>
  <c r="BV35" i="27"/>
  <c r="CA23" i="27" s="1"/>
  <c r="BP35" i="27"/>
  <c r="BJ35" i="27"/>
  <c r="BD35" i="27"/>
  <c r="AX35" i="27"/>
  <c r="AR35" i="27"/>
  <c r="AL35" i="27"/>
  <c r="AF35" i="27"/>
  <c r="AK23" i="27" s="1"/>
  <c r="Z35" i="27"/>
  <c r="AE23" i="27" s="1"/>
  <c r="T35" i="27"/>
  <c r="N35" i="27"/>
  <c r="H35" i="27"/>
  <c r="B35" i="27"/>
  <c r="DX34" i="27"/>
  <c r="DR34" i="27"/>
  <c r="DL34" i="27"/>
  <c r="DQ22" i="27" s="1"/>
  <c r="DF34" i="27"/>
  <c r="DK22" i="27" s="1"/>
  <c r="CZ34" i="27"/>
  <c r="CT34" i="27"/>
  <c r="CN34" i="27"/>
  <c r="CH34" i="27"/>
  <c r="CB34" i="27"/>
  <c r="BV34" i="27"/>
  <c r="BP34" i="27"/>
  <c r="BU22" i="27" s="1"/>
  <c r="BJ34" i="27"/>
  <c r="BO22" i="27" s="1"/>
  <c r="BD34" i="27"/>
  <c r="AX34" i="27"/>
  <c r="AR34" i="27"/>
  <c r="AL34" i="27"/>
  <c r="AF34" i="27"/>
  <c r="Z34" i="27"/>
  <c r="T34" i="27"/>
  <c r="Y22" i="27" s="1"/>
  <c r="N34" i="27"/>
  <c r="S22" i="27" s="1"/>
  <c r="H34" i="27"/>
  <c r="B34" i="27"/>
  <c r="DX33" i="27"/>
  <c r="DR33" i="27"/>
  <c r="DL33" i="27"/>
  <c r="DF33" i="27"/>
  <c r="CZ33" i="27"/>
  <c r="DE21" i="27" s="1"/>
  <c r="CT33" i="27"/>
  <c r="CY21" i="27" s="1"/>
  <c r="CN33" i="27"/>
  <c r="CH33" i="27"/>
  <c r="CB33" i="27"/>
  <c r="BV33" i="27"/>
  <c r="BP33" i="27"/>
  <c r="BJ33" i="27"/>
  <c r="BD33" i="27"/>
  <c r="BI21" i="27" s="1"/>
  <c r="AX33" i="27"/>
  <c r="BC21" i="27" s="1"/>
  <c r="AR33" i="27"/>
  <c r="AL33" i="27"/>
  <c r="AF33" i="27"/>
  <c r="Z33" i="27"/>
  <c r="T33" i="27"/>
  <c r="N33" i="27"/>
  <c r="H33" i="27"/>
  <c r="M21" i="27" s="1"/>
  <c r="B33" i="27"/>
  <c r="G21" i="27" s="1"/>
  <c r="DX32" i="27"/>
  <c r="DR32" i="27"/>
  <c r="DL32" i="27"/>
  <c r="DF32" i="27"/>
  <c r="CZ32" i="27"/>
  <c r="CT32" i="27"/>
  <c r="CN32" i="27"/>
  <c r="CS20" i="27" s="1"/>
  <c r="CH32" i="27"/>
  <c r="CM20" i="27" s="1"/>
  <c r="CB32" i="27"/>
  <c r="BV32" i="27"/>
  <c r="BP32" i="27"/>
  <c r="BJ32" i="27"/>
  <c r="BD32" i="27"/>
  <c r="AX32" i="27"/>
  <c r="AR32" i="27"/>
  <c r="AW20" i="27" s="1"/>
  <c r="AL32" i="27"/>
  <c r="AQ20" i="27" s="1"/>
  <c r="AF32" i="27"/>
  <c r="Z32" i="27"/>
  <c r="T32" i="27"/>
  <c r="N32" i="27"/>
  <c r="H32" i="27"/>
  <c r="B32" i="27"/>
  <c r="EE6" i="27" s="1"/>
  <c r="C137" i="13" s="1"/>
  <c r="DX31" i="27"/>
  <c r="EC19" i="27" s="1"/>
  <c r="DR31" i="27"/>
  <c r="DW19" i="27" s="1"/>
  <c r="DL31" i="27"/>
  <c r="DF31" i="27"/>
  <c r="CZ31" i="27"/>
  <c r="CT31" i="27"/>
  <c r="CN31" i="27"/>
  <c r="CH31" i="27"/>
  <c r="CB31" i="27"/>
  <c r="CG19" i="27" s="1"/>
  <c r="BV31" i="27"/>
  <c r="CA19" i="27" s="1"/>
  <c r="BP31" i="27"/>
  <c r="BJ31" i="27"/>
  <c r="BD31" i="27"/>
  <c r="AX31" i="27"/>
  <c r="AR31" i="27"/>
  <c r="AL31" i="27"/>
  <c r="AQ19" i="27" s="1"/>
  <c r="AF31" i="27"/>
  <c r="AK19" i="27" s="1"/>
  <c r="Z31" i="27"/>
  <c r="AE19" i="27" s="1"/>
  <c r="T31" i="27"/>
  <c r="N31" i="27"/>
  <c r="H31" i="27"/>
  <c r="B31" i="27"/>
  <c r="DX30" i="27"/>
  <c r="DR30" i="27"/>
  <c r="DL30" i="27"/>
  <c r="DQ18" i="27" s="1"/>
  <c r="DF30" i="27"/>
  <c r="DK18" i="27" s="1"/>
  <c r="CZ30" i="27"/>
  <c r="CT30" i="27"/>
  <c r="CN30" i="27"/>
  <c r="CH30" i="27"/>
  <c r="CB30" i="27"/>
  <c r="BV30" i="27"/>
  <c r="BP30" i="27"/>
  <c r="BU18" i="27" s="1"/>
  <c r="BJ30" i="27"/>
  <c r="BO18" i="27" s="1"/>
  <c r="BD30" i="27"/>
  <c r="AX30" i="27"/>
  <c r="AR30" i="27"/>
  <c r="AL30" i="27"/>
  <c r="AF30" i="27"/>
  <c r="Z30" i="27"/>
  <c r="T30" i="27"/>
  <c r="Y18" i="27" s="1"/>
  <c r="N30" i="27"/>
  <c r="S18" i="27" s="1"/>
  <c r="H30" i="27"/>
  <c r="B30" i="27"/>
  <c r="DX29" i="27"/>
  <c r="DR29" i="27"/>
  <c r="DL29" i="27"/>
  <c r="DF29" i="27"/>
  <c r="DF41" i="27" s="1"/>
  <c r="CZ29" i="27"/>
  <c r="DE17" i="27" s="1"/>
  <c r="CT29" i="27"/>
  <c r="CY17" i="27" s="1"/>
  <c r="CN29" i="27"/>
  <c r="CH29" i="27"/>
  <c r="CB29" i="27"/>
  <c r="BV29" i="27"/>
  <c r="BP29" i="27"/>
  <c r="BP41" i="27" s="1"/>
  <c r="BJ29" i="27"/>
  <c r="BJ41" i="27" s="1"/>
  <c r="BD29" i="27"/>
  <c r="BI17" i="27" s="1"/>
  <c r="AX29" i="27"/>
  <c r="BC17" i="27" s="1"/>
  <c r="AR29" i="27"/>
  <c r="AL29" i="27"/>
  <c r="AL41" i="27" s="1"/>
  <c r="AF29" i="27"/>
  <c r="Z29" i="27"/>
  <c r="Z41" i="27" s="1"/>
  <c r="T29" i="27"/>
  <c r="T41" i="27" s="1"/>
  <c r="N29" i="27"/>
  <c r="N41" i="27" s="1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M28" i="27"/>
  <c r="CL28" i="27"/>
  <c r="CH28" i="27"/>
  <c r="CG28" i="27"/>
  <c r="CF28" i="27"/>
  <c r="CB28" i="27"/>
  <c r="BZ28" i="27"/>
  <c r="BV28" i="27"/>
  <c r="BU28" i="27"/>
  <c r="BT28" i="27"/>
  <c r="BP28" i="27"/>
  <c r="BO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E28" i="27"/>
  <c r="AD28" i="27"/>
  <c r="Z28" i="27"/>
  <c r="Y28" i="27"/>
  <c r="X28" i="27"/>
  <c r="T28" i="27"/>
  <c r="S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K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U27" i="27"/>
  <c r="BT27" i="27"/>
  <c r="BP27" i="27"/>
  <c r="BO27" i="27"/>
  <c r="BN27" i="27"/>
  <c r="BJ27" i="27"/>
  <c r="BI27" i="27"/>
  <c r="BH27" i="27"/>
  <c r="BD27" i="27"/>
  <c r="BC27" i="27"/>
  <c r="BB27" i="27"/>
  <c r="AX27" i="27"/>
  <c r="AW27" i="27"/>
  <c r="AV27" i="27"/>
  <c r="AR27" i="27"/>
  <c r="AQ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G27" i="27"/>
  <c r="F27" i="27"/>
  <c r="B27" i="27"/>
  <c r="EC26" i="27"/>
  <c r="EB26" i="27"/>
  <c r="DX26" i="27"/>
  <c r="DW26" i="27"/>
  <c r="DV26" i="27"/>
  <c r="DR26" i="27"/>
  <c r="DP26" i="27"/>
  <c r="DL26" i="27"/>
  <c r="DJ26" i="27"/>
  <c r="DF26" i="27"/>
  <c r="DE26" i="27"/>
  <c r="DD26" i="27"/>
  <c r="CZ26" i="27"/>
  <c r="CY26" i="27"/>
  <c r="CX26" i="27"/>
  <c r="CT26" i="27"/>
  <c r="CS26" i="27"/>
  <c r="CR26" i="27"/>
  <c r="CN26" i="27"/>
  <c r="CM26" i="27"/>
  <c r="CL26" i="27"/>
  <c r="CH26" i="27"/>
  <c r="CG26" i="27"/>
  <c r="CF26" i="27"/>
  <c r="CB26" i="27"/>
  <c r="CA26" i="27"/>
  <c r="BZ26" i="27"/>
  <c r="BV26" i="27"/>
  <c r="BT26" i="27"/>
  <c r="BP26" i="27"/>
  <c r="BN26" i="27"/>
  <c r="BJ26" i="27"/>
  <c r="BI26" i="27"/>
  <c r="BH26" i="27"/>
  <c r="BD26" i="27"/>
  <c r="BC26" i="27"/>
  <c r="BB26" i="27"/>
  <c r="AX26" i="27"/>
  <c r="AW26" i="27"/>
  <c r="AV26" i="27"/>
  <c r="AR26" i="27"/>
  <c r="AQ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C25" i="27"/>
  <c r="EB25" i="27"/>
  <c r="DX25" i="27"/>
  <c r="DW25" i="27"/>
  <c r="DV25" i="27"/>
  <c r="DR25" i="27"/>
  <c r="DQ25" i="27"/>
  <c r="DP25" i="27"/>
  <c r="DL25" i="27"/>
  <c r="DK25" i="27"/>
  <c r="DJ25" i="27"/>
  <c r="DF25" i="27"/>
  <c r="DD25" i="27"/>
  <c r="CZ25" i="27"/>
  <c r="CX25" i="27"/>
  <c r="CT25" i="27"/>
  <c r="CS25" i="27"/>
  <c r="CR25" i="27"/>
  <c r="CN25" i="27"/>
  <c r="CM25" i="27"/>
  <c r="CL25" i="27"/>
  <c r="CH25" i="27"/>
  <c r="CG25" i="27"/>
  <c r="CF25" i="27"/>
  <c r="CB25" i="27"/>
  <c r="CA25" i="27"/>
  <c r="BZ25" i="27"/>
  <c r="BV25" i="27"/>
  <c r="BU25" i="27"/>
  <c r="BT25" i="27"/>
  <c r="BP25" i="27"/>
  <c r="BO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K25" i="27"/>
  <c r="AJ25" i="27"/>
  <c r="AF25" i="27"/>
  <c r="AE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C24" i="27"/>
  <c r="EB24" i="27"/>
  <c r="DX24" i="27"/>
  <c r="DW24" i="27"/>
  <c r="DV24" i="27"/>
  <c r="DR24" i="27"/>
  <c r="DQ24" i="27"/>
  <c r="DP24" i="27"/>
  <c r="DL24" i="27"/>
  <c r="DK24" i="27"/>
  <c r="DJ24" i="27"/>
  <c r="DF24" i="27"/>
  <c r="DE24" i="27"/>
  <c r="DD24" i="27"/>
  <c r="CZ24" i="27"/>
  <c r="CY24" i="27"/>
  <c r="CX24" i="27"/>
  <c r="CT24" i="27"/>
  <c r="CR24" i="27"/>
  <c r="CN24" i="27"/>
  <c r="CL24" i="27"/>
  <c r="CH24" i="27"/>
  <c r="CG24" i="27"/>
  <c r="CF24" i="27"/>
  <c r="CB24" i="27"/>
  <c r="CA24" i="27"/>
  <c r="BZ24" i="27"/>
  <c r="BV24" i="27"/>
  <c r="BU24" i="27"/>
  <c r="BT24" i="27"/>
  <c r="BP24" i="27"/>
  <c r="BO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K24" i="27"/>
  <c r="AJ24" i="27"/>
  <c r="AF24" i="27"/>
  <c r="AE24" i="27"/>
  <c r="AD24" i="27"/>
  <c r="Z24" i="27"/>
  <c r="Y24" i="27"/>
  <c r="X24" i="27"/>
  <c r="T24" i="27"/>
  <c r="S24" i="27"/>
  <c r="R24" i="27"/>
  <c r="N24" i="27"/>
  <c r="M24" i="27"/>
  <c r="L24" i="27"/>
  <c r="H24" i="27"/>
  <c r="G24" i="27"/>
  <c r="F24" i="27"/>
  <c r="B24" i="27"/>
  <c r="ED10" i="27" s="1"/>
  <c r="EB23" i="27"/>
  <c r="DX23" i="27"/>
  <c r="DV23" i="27"/>
  <c r="DR23" i="27"/>
  <c r="DQ23" i="27"/>
  <c r="DP23" i="27"/>
  <c r="DL23" i="27"/>
  <c r="DK23" i="27"/>
  <c r="DJ23" i="27"/>
  <c r="DF23" i="27"/>
  <c r="DE23" i="27"/>
  <c r="DD23" i="27"/>
  <c r="CZ23" i="27"/>
  <c r="CY23" i="27"/>
  <c r="CX23" i="27"/>
  <c r="CT23" i="27"/>
  <c r="CS23" i="27"/>
  <c r="CR23" i="27"/>
  <c r="CN23" i="27"/>
  <c r="CM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C23" i="27"/>
  <c r="BB23" i="27"/>
  <c r="AX23" i="27"/>
  <c r="AW23" i="27"/>
  <c r="AV23" i="27"/>
  <c r="AR23" i="27"/>
  <c r="AQ23" i="27"/>
  <c r="AP23" i="27"/>
  <c r="AL23" i="27"/>
  <c r="AJ23" i="27"/>
  <c r="AF23" i="27"/>
  <c r="AD23" i="27"/>
  <c r="Z23" i="27"/>
  <c r="Y23" i="27"/>
  <c r="X23" i="27"/>
  <c r="T23" i="27"/>
  <c r="S23" i="27"/>
  <c r="R23" i="27"/>
  <c r="N23" i="27"/>
  <c r="M23" i="27"/>
  <c r="L23" i="27"/>
  <c r="H23" i="27"/>
  <c r="G23" i="27"/>
  <c r="F23" i="27"/>
  <c r="B23" i="27"/>
  <c r="EC22" i="27"/>
  <c r="EB22" i="27"/>
  <c r="DX22" i="27"/>
  <c r="DW22" i="27"/>
  <c r="DV22" i="27"/>
  <c r="DR22" i="27"/>
  <c r="DP22" i="27"/>
  <c r="DL22" i="27"/>
  <c r="DJ22" i="27"/>
  <c r="DF22" i="27"/>
  <c r="DE22" i="27"/>
  <c r="DD22" i="27"/>
  <c r="CZ22" i="27"/>
  <c r="CY22" i="27"/>
  <c r="CX22" i="27"/>
  <c r="CT22" i="27"/>
  <c r="CS22" i="27"/>
  <c r="CR22" i="27"/>
  <c r="CN22" i="27"/>
  <c r="CM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W22" i="27"/>
  <c r="AV22" i="27"/>
  <c r="AR22" i="27"/>
  <c r="AQ22" i="27"/>
  <c r="AP22" i="27"/>
  <c r="AL22" i="27"/>
  <c r="AK22" i="27"/>
  <c r="AJ22" i="27"/>
  <c r="AF22" i="27"/>
  <c r="AE22" i="27"/>
  <c r="AD22" i="27"/>
  <c r="Z22" i="27"/>
  <c r="X22" i="27"/>
  <c r="T22" i="27"/>
  <c r="R22" i="27"/>
  <c r="N22" i="27"/>
  <c r="M22" i="27"/>
  <c r="L22" i="27"/>
  <c r="H22" i="27"/>
  <c r="G22" i="27"/>
  <c r="F22" i="27"/>
  <c r="B22" i="27"/>
  <c r="ED8" i="27" s="1"/>
  <c r="EC21" i="27"/>
  <c r="EB21" i="27"/>
  <c r="DX21" i="27"/>
  <c r="DW21" i="27"/>
  <c r="DV21" i="27"/>
  <c r="DR21" i="27"/>
  <c r="DQ21" i="27"/>
  <c r="DP21" i="27"/>
  <c r="DL21" i="27"/>
  <c r="DK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G21" i="27"/>
  <c r="CF21" i="27"/>
  <c r="CB21" i="27"/>
  <c r="CA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W21" i="27"/>
  <c r="AV21" i="27"/>
  <c r="AR21" i="27"/>
  <c r="AQ21" i="27"/>
  <c r="AP21" i="27"/>
  <c r="AL21" i="27"/>
  <c r="AK21" i="27"/>
  <c r="AJ21" i="27"/>
  <c r="AF21" i="27"/>
  <c r="AE21" i="27"/>
  <c r="AD21" i="27"/>
  <c r="Z21" i="27"/>
  <c r="Y21" i="27"/>
  <c r="X21" i="27"/>
  <c r="T21" i="27"/>
  <c r="S21" i="27"/>
  <c r="R21" i="27"/>
  <c r="N21" i="27"/>
  <c r="L21" i="27"/>
  <c r="H21" i="27"/>
  <c r="F21" i="27"/>
  <c r="B21" i="27"/>
  <c r="EC20" i="27"/>
  <c r="EB20" i="27"/>
  <c r="DX20" i="27"/>
  <c r="DW20" i="27"/>
  <c r="DV20" i="27"/>
  <c r="DR20" i="27"/>
  <c r="DQ20" i="27"/>
  <c r="DP20" i="27"/>
  <c r="DL20" i="27"/>
  <c r="DK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G20" i="27"/>
  <c r="CF20" i="27"/>
  <c r="CB20" i="27"/>
  <c r="CA20" i="27"/>
  <c r="BZ20" i="27"/>
  <c r="BV20" i="27"/>
  <c r="BU20" i="27"/>
  <c r="BT20" i="27"/>
  <c r="BP20" i="27"/>
  <c r="BO20" i="27"/>
  <c r="BN20" i="27"/>
  <c r="BJ20" i="27"/>
  <c r="BI20" i="27"/>
  <c r="BH20" i="27"/>
  <c r="BD20" i="27"/>
  <c r="BC20" i="27"/>
  <c r="BB20" i="27"/>
  <c r="AX20" i="27"/>
  <c r="AV20" i="27"/>
  <c r="AR20" i="27"/>
  <c r="AP20" i="27"/>
  <c r="AL20" i="27"/>
  <c r="AK20" i="27"/>
  <c r="AJ20" i="27"/>
  <c r="AF20" i="27"/>
  <c r="AE20" i="27"/>
  <c r="AD20" i="27"/>
  <c r="Z20" i="27"/>
  <c r="Y20" i="27"/>
  <c r="X20" i="27"/>
  <c r="T20" i="27"/>
  <c r="S20" i="27"/>
  <c r="R20" i="27"/>
  <c r="N20" i="27"/>
  <c r="M20" i="27"/>
  <c r="L20" i="27"/>
  <c r="H20" i="27"/>
  <c r="G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S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I19" i="27"/>
  <c r="BH19" i="27"/>
  <c r="BD19" i="27"/>
  <c r="BC19" i="27"/>
  <c r="BB19" i="27"/>
  <c r="AX19" i="27"/>
  <c r="AW19" i="27"/>
  <c r="AV19" i="27"/>
  <c r="AR19" i="27"/>
  <c r="AP19" i="27"/>
  <c r="AL19" i="27"/>
  <c r="AJ19" i="27"/>
  <c r="AF19" i="27"/>
  <c r="AD19" i="27"/>
  <c r="Z19" i="27"/>
  <c r="Y19" i="27"/>
  <c r="X19" i="27"/>
  <c r="T19" i="27"/>
  <c r="S19" i="27"/>
  <c r="R19" i="27"/>
  <c r="N19" i="27"/>
  <c r="M19" i="27"/>
  <c r="L19" i="27"/>
  <c r="H19" i="27"/>
  <c r="G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M18" i="27"/>
  <c r="CL18" i="27"/>
  <c r="CH18" i="27"/>
  <c r="CG18" i="27"/>
  <c r="CF18" i="27"/>
  <c r="CB18" i="27"/>
  <c r="CA18" i="27"/>
  <c r="BZ18" i="27"/>
  <c r="BV18" i="27"/>
  <c r="BT18" i="27"/>
  <c r="BP18" i="27"/>
  <c r="BN18" i="27"/>
  <c r="BJ18" i="27"/>
  <c r="BI18" i="27"/>
  <c r="BH18" i="27"/>
  <c r="BD18" i="27"/>
  <c r="BC18" i="27"/>
  <c r="BB18" i="27"/>
  <c r="AX18" i="27"/>
  <c r="AW18" i="27"/>
  <c r="AV18" i="27"/>
  <c r="AR18" i="27"/>
  <c r="AQ18" i="27"/>
  <c r="AP18" i="27"/>
  <c r="AL18" i="27"/>
  <c r="AK18" i="27"/>
  <c r="AJ18" i="27"/>
  <c r="AF18" i="27"/>
  <c r="AE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M17" i="27"/>
  <c r="CL17" i="27"/>
  <c r="CH17" i="27"/>
  <c r="CG17" i="27"/>
  <c r="CF17" i="27"/>
  <c r="CB17" i="27"/>
  <c r="CA17" i="27"/>
  <c r="BZ17" i="27"/>
  <c r="BV17" i="27"/>
  <c r="BU17" i="27"/>
  <c r="BT17" i="27"/>
  <c r="BP17" i="27"/>
  <c r="BO17" i="27"/>
  <c r="BN17" i="27"/>
  <c r="BJ17" i="27"/>
  <c r="BH17" i="27"/>
  <c r="BD17" i="27"/>
  <c r="BB17" i="27"/>
  <c r="AX17" i="27"/>
  <c r="AW17" i="27"/>
  <c r="AV17" i="27"/>
  <c r="AR17" i="27"/>
  <c r="AQ17" i="27"/>
  <c r="AP17" i="27"/>
  <c r="AL17" i="27"/>
  <c r="AK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E13" i="27"/>
  <c r="C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M9" i="27"/>
  <c r="I140" i="13" s="1"/>
  <c r="EI9" i="27"/>
  <c r="G140" i="13" s="1"/>
  <c r="EH9" i="27"/>
  <c r="EG9" i="27"/>
  <c r="E140" i="13" s="1"/>
  <c r="EF9" i="27"/>
  <c r="D140" i="13" s="1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E5" i="27"/>
  <c r="C136" i="13" s="1"/>
  <c r="EP4" i="27"/>
  <c r="B135" i="16" s="1"/>
  <c r="EN4" i="27"/>
  <c r="C135" i="15" s="1"/>
  <c r="EM4" i="27"/>
  <c r="I135" i="13" s="1"/>
  <c r="EI4" i="27"/>
  <c r="G135" i="13" s="1"/>
  <c r="EH4" i="27"/>
  <c r="F135" i="13" s="1"/>
  <c r="EG4" i="27"/>
  <c r="E135" i="13" s="1"/>
  <c r="EF4" i="27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DR40" i="21"/>
  <c r="DL40" i="21"/>
  <c r="DF40" i="21"/>
  <c r="CZ40" i="21"/>
  <c r="CT40" i="21"/>
  <c r="CY28" i="21" s="1"/>
  <c r="CN40" i="21"/>
  <c r="CS28" i="21" s="1"/>
  <c r="CH40" i="21"/>
  <c r="CM28" i="21" s="1"/>
  <c r="CB40" i="2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F40" i="21"/>
  <c r="Z40" i="21"/>
  <c r="T40" i="21"/>
  <c r="N40" i="21"/>
  <c r="S28" i="21" s="1"/>
  <c r="H40" i="21"/>
  <c r="M28" i="21" s="1"/>
  <c r="B40" i="21"/>
  <c r="DX39" i="21"/>
  <c r="EC27" i="21" s="1"/>
  <c r="DR39" i="21"/>
  <c r="DW27" i="21" s="1"/>
  <c r="DL39" i="21"/>
  <c r="DF39" i="21"/>
  <c r="CZ39" i="21"/>
  <c r="CT39" i="21"/>
  <c r="CY27" i="21" s="1"/>
  <c r="CN39" i="21"/>
  <c r="CS27" i="21" s="1"/>
  <c r="CH39" i="21"/>
  <c r="CB39" i="21"/>
  <c r="CG27" i="21" s="1"/>
  <c r="BV39" i="21"/>
  <c r="BP39" i="21"/>
  <c r="BJ39" i="21"/>
  <c r="BD39" i="21"/>
  <c r="AX39" i="21"/>
  <c r="BC27" i="21" s="1"/>
  <c r="AR39" i="21"/>
  <c r="AW27" i="21" s="1"/>
  <c r="AL39" i="21"/>
  <c r="AF39" i="21"/>
  <c r="AK27" i="21" s="1"/>
  <c r="Z39" i="21"/>
  <c r="T39" i="21"/>
  <c r="N39" i="21"/>
  <c r="H39" i="21"/>
  <c r="B39" i="21"/>
  <c r="DX38" i="21"/>
  <c r="EC26" i="21" s="1"/>
  <c r="DR38" i="21"/>
  <c r="DW26" i="21" s="1"/>
  <c r="DL38" i="21"/>
  <c r="DQ26" i="21" s="1"/>
  <c r="DF38" i="21"/>
  <c r="CZ38" i="21"/>
  <c r="DE26" i="21" s="1"/>
  <c r="CT38" i="21"/>
  <c r="CN38" i="21"/>
  <c r="CH38" i="21"/>
  <c r="CB38" i="21"/>
  <c r="CG26" i="21" s="1"/>
  <c r="BV38" i="21"/>
  <c r="BP38" i="21"/>
  <c r="BU26" i="21" s="1"/>
  <c r="BJ38" i="21"/>
  <c r="BD38" i="21"/>
  <c r="AX38" i="21"/>
  <c r="AR38" i="21"/>
  <c r="AL38" i="21"/>
  <c r="AQ26" i="21" s="1"/>
  <c r="AF38" i="21"/>
  <c r="AK26" i="21" s="1"/>
  <c r="Z38" i="21"/>
  <c r="T38" i="21"/>
  <c r="Y26" i="21" s="1"/>
  <c r="N38" i="21"/>
  <c r="H38" i="21"/>
  <c r="B38" i="21"/>
  <c r="DX37" i="21"/>
  <c r="DR37" i="21"/>
  <c r="DW25" i="21" s="1"/>
  <c r="DL37" i="21"/>
  <c r="DQ25" i="21" s="1"/>
  <c r="DF37" i="21"/>
  <c r="CZ37" i="21"/>
  <c r="DE25" i="21" s="1"/>
  <c r="CT37" i="21"/>
  <c r="CN37" i="21"/>
  <c r="CH37" i="21"/>
  <c r="CM25" i="21" s="1"/>
  <c r="CB37" i="21"/>
  <c r="BV37" i="21"/>
  <c r="CA25" i="21" s="1"/>
  <c r="BP37" i="21"/>
  <c r="BU25" i="21" s="1"/>
  <c r="BJ37" i="21"/>
  <c r="BD37" i="21"/>
  <c r="BI25" i="21" s="1"/>
  <c r="AX37" i="21"/>
  <c r="AR37" i="21"/>
  <c r="AL37" i="21"/>
  <c r="AF37" i="21"/>
  <c r="Z37" i="21"/>
  <c r="AE25" i="21" s="1"/>
  <c r="T37" i="21"/>
  <c r="Y25" i="21" s="1"/>
  <c r="N37" i="21"/>
  <c r="H37" i="21"/>
  <c r="M25" i="21" s="1"/>
  <c r="B37" i="21"/>
  <c r="DX36" i="21"/>
  <c r="DR36" i="21"/>
  <c r="DL36" i="21"/>
  <c r="DF36" i="21"/>
  <c r="DK24" i="21" s="1"/>
  <c r="CZ36" i="21"/>
  <c r="DE24" i="21" s="1"/>
  <c r="CT36" i="21"/>
  <c r="CN36" i="21"/>
  <c r="CS24" i="21" s="1"/>
  <c r="CH36" i="21"/>
  <c r="CB36" i="21"/>
  <c r="BV36" i="21"/>
  <c r="BP36" i="21"/>
  <c r="BJ36" i="21"/>
  <c r="BO24" i="21" s="1"/>
  <c r="BD36" i="21"/>
  <c r="BI24" i="21" s="1"/>
  <c r="AX36" i="21"/>
  <c r="AR36" i="21"/>
  <c r="AW24" i="21" s="1"/>
  <c r="AL36" i="21"/>
  <c r="AF36" i="21"/>
  <c r="Z36" i="21"/>
  <c r="T36" i="21"/>
  <c r="N36" i="21"/>
  <c r="H36" i="21"/>
  <c r="M24" i="21" s="1"/>
  <c r="B36" i="21"/>
  <c r="G24" i="21" s="1"/>
  <c r="DX35" i="21"/>
  <c r="EC23" i="21" s="1"/>
  <c r="DR35" i="21"/>
  <c r="DL35" i="21"/>
  <c r="DQ23" i="21" s="1"/>
  <c r="DF35" i="21"/>
  <c r="CZ35" i="21"/>
  <c r="CT35" i="21"/>
  <c r="CN35" i="21"/>
  <c r="CS23" i="21" s="1"/>
  <c r="CH35" i="21"/>
  <c r="CB35" i="21"/>
  <c r="CG23" i="21" s="1"/>
  <c r="BV35" i="21"/>
  <c r="BP35" i="21"/>
  <c r="BJ35" i="21"/>
  <c r="BD35" i="21"/>
  <c r="AX35" i="21"/>
  <c r="BC23" i="21" s="1"/>
  <c r="AR35" i="21"/>
  <c r="AW23" i="21" s="1"/>
  <c r="AL35" i="21"/>
  <c r="AF35" i="21"/>
  <c r="AK23" i="21" s="1"/>
  <c r="Z35" i="21"/>
  <c r="T35" i="21"/>
  <c r="N35" i="21"/>
  <c r="H35" i="21"/>
  <c r="B35" i="21"/>
  <c r="G23" i="21" s="1"/>
  <c r="DX34" i="21"/>
  <c r="EC22" i="21" s="1"/>
  <c r="DR34" i="21"/>
  <c r="DL34" i="21"/>
  <c r="DQ22" i="21" s="1"/>
  <c r="DF34" i="21"/>
  <c r="CZ34" i="21"/>
  <c r="CT34" i="21"/>
  <c r="CN34" i="21"/>
  <c r="CH34" i="21"/>
  <c r="CM22" i="21" s="1"/>
  <c r="CB34" i="21"/>
  <c r="CG22" i="21" s="1"/>
  <c r="BV34" i="21"/>
  <c r="BP34" i="21"/>
  <c r="BU22" i="21" s="1"/>
  <c r="BJ34" i="21"/>
  <c r="BD34" i="21"/>
  <c r="AX34" i="21"/>
  <c r="AR34" i="21"/>
  <c r="AL34" i="21"/>
  <c r="AQ22" i="21" s="1"/>
  <c r="AF34" i="21"/>
  <c r="AK22" i="21" s="1"/>
  <c r="Z34" i="21"/>
  <c r="T34" i="21"/>
  <c r="N34" i="21"/>
  <c r="H34" i="21"/>
  <c r="B34" i="21"/>
  <c r="DX33" i="21"/>
  <c r="DR33" i="21"/>
  <c r="DW21" i="21" s="1"/>
  <c r="DL33" i="21"/>
  <c r="DQ21" i="21" s="1"/>
  <c r="DF33" i="21"/>
  <c r="CZ33" i="21"/>
  <c r="DE21" i="21" s="1"/>
  <c r="CT33" i="21"/>
  <c r="CN33" i="21"/>
  <c r="CH33" i="21"/>
  <c r="CB33" i="21"/>
  <c r="BV33" i="21"/>
  <c r="CA21" i="21" s="1"/>
  <c r="BP33" i="21"/>
  <c r="BU21" i="21" s="1"/>
  <c r="BJ33" i="21"/>
  <c r="BD33" i="21"/>
  <c r="BI21" i="21" s="1"/>
  <c r="AX33" i="21"/>
  <c r="AR33" i="21"/>
  <c r="AL33" i="21"/>
  <c r="AF33" i="21"/>
  <c r="Z33" i="21"/>
  <c r="T33" i="21"/>
  <c r="N33" i="21"/>
  <c r="H33" i="21"/>
  <c r="M21" i="21" s="1"/>
  <c r="B33" i="21"/>
  <c r="DX32" i="21"/>
  <c r="DR32" i="21"/>
  <c r="DL32" i="21"/>
  <c r="DF32" i="21"/>
  <c r="CZ32" i="21"/>
  <c r="DE20" i="21" s="1"/>
  <c r="CT32" i="21"/>
  <c r="CN32" i="21"/>
  <c r="CS20" i="21" s="1"/>
  <c r="CH32" i="21"/>
  <c r="CB32" i="21"/>
  <c r="BV32" i="21"/>
  <c r="BP32" i="21"/>
  <c r="BJ32" i="21"/>
  <c r="BO20" i="21" s="1"/>
  <c r="BD32" i="21"/>
  <c r="BI20" i="21" s="1"/>
  <c r="AX32" i="21"/>
  <c r="AR32" i="21"/>
  <c r="AW20" i="21" s="1"/>
  <c r="AL32" i="21"/>
  <c r="AF32" i="21"/>
  <c r="Z32" i="21"/>
  <c r="T32" i="21"/>
  <c r="N32" i="21"/>
  <c r="S20" i="21" s="1"/>
  <c r="H32" i="21"/>
  <c r="B32" i="21"/>
  <c r="DX31" i="21"/>
  <c r="EC19" i="21" s="1"/>
  <c r="DR31" i="21"/>
  <c r="DL31" i="21"/>
  <c r="DF31" i="21"/>
  <c r="CZ31" i="21"/>
  <c r="CT31" i="21"/>
  <c r="CY19" i="21" s="1"/>
  <c r="CN31" i="21"/>
  <c r="CS19" i="21" s="1"/>
  <c r="CH31" i="21"/>
  <c r="CB31" i="21"/>
  <c r="CG19" i="21" s="1"/>
  <c r="BV31" i="21"/>
  <c r="BP31" i="21"/>
  <c r="BJ31" i="21"/>
  <c r="BD31" i="21"/>
  <c r="AX31" i="21"/>
  <c r="BC19" i="21" s="1"/>
  <c r="AR31" i="21"/>
  <c r="AW19" i="21" s="1"/>
  <c r="AL31" i="21"/>
  <c r="AF31" i="21"/>
  <c r="AK19" i="21" s="1"/>
  <c r="Z31" i="21"/>
  <c r="T31" i="21"/>
  <c r="N31" i="21"/>
  <c r="H31" i="21"/>
  <c r="B31" i="21"/>
  <c r="G19" i="21" s="1"/>
  <c r="DX30" i="21"/>
  <c r="EC18" i="21" s="1"/>
  <c r="DR30" i="21"/>
  <c r="DL30" i="21"/>
  <c r="DQ18" i="21" s="1"/>
  <c r="DF30" i="21"/>
  <c r="CZ30" i="21"/>
  <c r="CT30" i="21"/>
  <c r="CN30" i="21"/>
  <c r="CH30" i="21"/>
  <c r="CM18" i="21" s="1"/>
  <c r="CB30" i="21"/>
  <c r="CG18" i="21" s="1"/>
  <c r="BV30" i="21"/>
  <c r="BP30" i="21"/>
  <c r="BU18" i="21" s="1"/>
  <c r="BJ30" i="21"/>
  <c r="BD30" i="21"/>
  <c r="AX30" i="21"/>
  <c r="AR30" i="21"/>
  <c r="AL30" i="21"/>
  <c r="AF30" i="21"/>
  <c r="AK18" i="21" s="1"/>
  <c r="Z30" i="21"/>
  <c r="T30" i="21"/>
  <c r="Y18" i="21" s="1"/>
  <c r="N30" i="21"/>
  <c r="H30" i="21"/>
  <c r="B30" i="21"/>
  <c r="DX29" i="21"/>
  <c r="DR29" i="21"/>
  <c r="DR41" i="21" s="1"/>
  <c r="DL29" i="21"/>
  <c r="DF29" i="21"/>
  <c r="CZ29" i="21"/>
  <c r="DE17" i="21" s="1"/>
  <c r="CT29" i="21"/>
  <c r="CN29" i="21"/>
  <c r="CH29" i="21"/>
  <c r="CB29" i="21"/>
  <c r="BV29" i="21"/>
  <c r="CA17" i="21" s="1"/>
  <c r="BP29" i="21"/>
  <c r="BU17" i="21" s="1"/>
  <c r="BJ29" i="21"/>
  <c r="BD29" i="21"/>
  <c r="BI17" i="21" s="1"/>
  <c r="AX29" i="21"/>
  <c r="AR29" i="21"/>
  <c r="AL29" i="21"/>
  <c r="AF29" i="21"/>
  <c r="Z29" i="21"/>
  <c r="Z41" i="21" s="1"/>
  <c r="T29" i="21"/>
  <c r="Y17" i="21" s="1"/>
  <c r="N29" i="21"/>
  <c r="H29" i="21"/>
  <c r="M17" i="21" s="1"/>
  <c r="B29" i="21"/>
  <c r="EC28" i="21"/>
  <c r="EB28" i="21"/>
  <c r="DX28" i="21"/>
  <c r="DW28" i="21"/>
  <c r="DV28" i="21"/>
  <c r="DR28" i="21"/>
  <c r="DQ28" i="21"/>
  <c r="DP28" i="21"/>
  <c r="DL28" i="21"/>
  <c r="DK28" i="21"/>
  <c r="DJ28" i="21"/>
  <c r="DF28" i="21"/>
  <c r="DE28" i="21"/>
  <c r="DD28" i="21"/>
  <c r="CZ28" i="21"/>
  <c r="CX28" i="21"/>
  <c r="CT28" i="21"/>
  <c r="CR28" i="21"/>
  <c r="CN28" i="21"/>
  <c r="CL28" i="21"/>
  <c r="CH28" i="21"/>
  <c r="CG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Q28" i="21"/>
  <c r="AP28" i="21"/>
  <c r="AL28" i="21"/>
  <c r="AK28" i="21"/>
  <c r="AJ28" i="21"/>
  <c r="AF28" i="21"/>
  <c r="AE28" i="21"/>
  <c r="AD28" i="21"/>
  <c r="Z28" i="21"/>
  <c r="Y28" i="21"/>
  <c r="X28" i="21"/>
  <c r="T28" i="21"/>
  <c r="R28" i="21"/>
  <c r="N28" i="21"/>
  <c r="L28" i="21"/>
  <c r="H28" i="21"/>
  <c r="G28" i="21"/>
  <c r="F28" i="21"/>
  <c r="B28" i="21"/>
  <c r="EB27" i="21"/>
  <c r="DX27" i="21"/>
  <c r="DV27" i="21"/>
  <c r="DR27" i="21"/>
  <c r="DQ27" i="21"/>
  <c r="DP27" i="21"/>
  <c r="DL27" i="21"/>
  <c r="DK27" i="21"/>
  <c r="DJ27" i="21"/>
  <c r="DF27" i="21"/>
  <c r="DE27" i="21"/>
  <c r="DD27" i="21"/>
  <c r="CZ27" i="21"/>
  <c r="CX27" i="21"/>
  <c r="CT27" i="21"/>
  <c r="CR27" i="21"/>
  <c r="CN27" i="21"/>
  <c r="CM27" i="21"/>
  <c r="CL27" i="21"/>
  <c r="CH27" i="21"/>
  <c r="CF27" i="21"/>
  <c r="CB27" i="21"/>
  <c r="CA27" i="21"/>
  <c r="BZ27" i="21"/>
  <c r="BV27" i="21"/>
  <c r="BU27" i="21"/>
  <c r="BT27" i="21"/>
  <c r="BP27" i="21"/>
  <c r="BO27" i="21"/>
  <c r="BN27" i="21"/>
  <c r="BJ27" i="21"/>
  <c r="BI27" i="21"/>
  <c r="BH27" i="21"/>
  <c r="BD27" i="21"/>
  <c r="BB27" i="21"/>
  <c r="AX27" i="21"/>
  <c r="AV27" i="21"/>
  <c r="AR27" i="21"/>
  <c r="AQ27" i="21"/>
  <c r="AP27" i="21"/>
  <c r="AL27" i="21"/>
  <c r="AJ27" i="21"/>
  <c r="AF27" i="21"/>
  <c r="AE27" i="21"/>
  <c r="AD27" i="21"/>
  <c r="Z27" i="21"/>
  <c r="Y27" i="21"/>
  <c r="X27" i="21"/>
  <c r="T27" i="21"/>
  <c r="S27" i="21"/>
  <c r="R27" i="21"/>
  <c r="N27" i="21"/>
  <c r="M27" i="21"/>
  <c r="L27" i="21"/>
  <c r="H27" i="21"/>
  <c r="G27" i="21"/>
  <c r="F27" i="21"/>
  <c r="B27" i="21"/>
  <c r="EB26" i="21"/>
  <c r="DX26" i="21"/>
  <c r="DV26" i="21"/>
  <c r="DR26" i="21"/>
  <c r="DP26" i="21"/>
  <c r="DL26" i="21"/>
  <c r="DK26" i="21"/>
  <c r="DJ26" i="21"/>
  <c r="DF26" i="21"/>
  <c r="DD26" i="21"/>
  <c r="CZ26" i="21"/>
  <c r="CY26" i="21"/>
  <c r="CX26" i="21"/>
  <c r="CT26" i="21"/>
  <c r="CS26" i="21"/>
  <c r="CR26" i="21"/>
  <c r="CN26" i="21"/>
  <c r="CM26" i="21"/>
  <c r="CL26" i="21"/>
  <c r="CH26" i="21"/>
  <c r="CF26" i="21"/>
  <c r="CB26" i="21"/>
  <c r="CA26" i="21"/>
  <c r="BZ26" i="21"/>
  <c r="BV26" i="21"/>
  <c r="BT26" i="21"/>
  <c r="BP26" i="21"/>
  <c r="BO26" i="21"/>
  <c r="BN26" i="21"/>
  <c r="BJ26" i="21"/>
  <c r="BI26" i="21"/>
  <c r="BH26" i="21"/>
  <c r="BD26" i="21"/>
  <c r="BC26" i="21"/>
  <c r="BB26" i="21"/>
  <c r="AX26" i="21"/>
  <c r="AW26" i="21"/>
  <c r="AV26" i="21"/>
  <c r="AR26" i="21"/>
  <c r="AP26" i="21"/>
  <c r="AL26" i="21"/>
  <c r="AJ26" i="21"/>
  <c r="AF26" i="21"/>
  <c r="AE26" i="21"/>
  <c r="AD26" i="21"/>
  <c r="Z26" i="21"/>
  <c r="X26" i="21"/>
  <c r="T26" i="21"/>
  <c r="S26" i="21"/>
  <c r="R26" i="21"/>
  <c r="N26" i="21"/>
  <c r="M26" i="21"/>
  <c r="L26" i="21"/>
  <c r="H26" i="21"/>
  <c r="G26" i="21"/>
  <c r="F26" i="21"/>
  <c r="B26" i="21"/>
  <c r="EC25" i="21"/>
  <c r="EB25" i="21"/>
  <c r="DX25" i="21"/>
  <c r="DV25" i="21"/>
  <c r="DR25" i="21"/>
  <c r="DP25" i="21"/>
  <c r="DL25" i="21"/>
  <c r="DK25" i="21"/>
  <c r="DJ25" i="21"/>
  <c r="DF25" i="21"/>
  <c r="DD25" i="21"/>
  <c r="CZ25" i="21"/>
  <c r="CY25" i="21"/>
  <c r="CX25" i="21"/>
  <c r="CT25" i="21"/>
  <c r="CS25" i="21"/>
  <c r="CR25" i="21"/>
  <c r="CN25" i="21"/>
  <c r="CL25" i="21"/>
  <c r="CH25" i="21"/>
  <c r="CG25" i="21"/>
  <c r="CF25" i="21"/>
  <c r="CB25" i="21"/>
  <c r="BZ25" i="21"/>
  <c r="BV25" i="21"/>
  <c r="BT25" i="21"/>
  <c r="BP25" i="21"/>
  <c r="BO25" i="21"/>
  <c r="BN25" i="21"/>
  <c r="BJ25" i="21"/>
  <c r="BH25" i="21"/>
  <c r="BD25" i="21"/>
  <c r="BC25" i="21"/>
  <c r="BB25" i="21"/>
  <c r="AX25" i="21"/>
  <c r="AW25" i="21"/>
  <c r="AV25" i="21"/>
  <c r="AR25" i="21"/>
  <c r="AQ25" i="21"/>
  <c r="AP25" i="21"/>
  <c r="AL25" i="21"/>
  <c r="AK25" i="21"/>
  <c r="AJ25" i="21"/>
  <c r="AF25" i="21"/>
  <c r="AD25" i="21"/>
  <c r="Z25" i="21"/>
  <c r="X25" i="21"/>
  <c r="T25" i="21"/>
  <c r="S25" i="21"/>
  <c r="R25" i="21"/>
  <c r="N25" i="21"/>
  <c r="L25" i="21"/>
  <c r="H25" i="21"/>
  <c r="G25" i="21"/>
  <c r="F25" i="21"/>
  <c r="B25" i="21"/>
  <c r="EC24" i="21"/>
  <c r="EB24" i="21"/>
  <c r="DX24" i="21"/>
  <c r="DW24" i="21"/>
  <c r="DV24" i="21"/>
  <c r="DR24" i="21"/>
  <c r="DQ24" i="21"/>
  <c r="DP24" i="21"/>
  <c r="DL24" i="21"/>
  <c r="DJ24" i="21"/>
  <c r="DF24" i="21"/>
  <c r="DD24" i="21"/>
  <c r="CZ24" i="21"/>
  <c r="CY24" i="21"/>
  <c r="CX24" i="21"/>
  <c r="CT24" i="21"/>
  <c r="CR24" i="21"/>
  <c r="CN24" i="21"/>
  <c r="CM24" i="21"/>
  <c r="CL24" i="21"/>
  <c r="CH24" i="21"/>
  <c r="CG24" i="21"/>
  <c r="CF24" i="21"/>
  <c r="CB24" i="21"/>
  <c r="CA24" i="21"/>
  <c r="BZ24" i="21"/>
  <c r="BV24" i="21"/>
  <c r="BU24" i="21"/>
  <c r="BT24" i="21"/>
  <c r="BP24" i="21"/>
  <c r="BN24" i="21"/>
  <c r="BJ24" i="21"/>
  <c r="BH24" i="21"/>
  <c r="BD24" i="21"/>
  <c r="BC24" i="21"/>
  <c r="BB24" i="21"/>
  <c r="AX24" i="21"/>
  <c r="AV24" i="21"/>
  <c r="AR24" i="21"/>
  <c r="AQ24" i="21"/>
  <c r="AP24" i="21"/>
  <c r="AL24" i="21"/>
  <c r="AK24" i="21"/>
  <c r="AJ24" i="21"/>
  <c r="AF24" i="21"/>
  <c r="AE24" i="21"/>
  <c r="AD24" i="21"/>
  <c r="Z24" i="21"/>
  <c r="Y24" i="21"/>
  <c r="X24" i="21"/>
  <c r="T24" i="21"/>
  <c r="S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K23" i="21"/>
  <c r="DJ23" i="21"/>
  <c r="DF23" i="21"/>
  <c r="DE23" i="21"/>
  <c r="DD23" i="21"/>
  <c r="CZ23" i="21"/>
  <c r="CY23" i="21"/>
  <c r="CX23" i="21"/>
  <c r="CT23" i="21"/>
  <c r="CR23" i="21"/>
  <c r="CN23" i="21"/>
  <c r="CM23" i="21"/>
  <c r="CL23" i="21"/>
  <c r="CH23" i="21"/>
  <c r="CF23" i="21"/>
  <c r="CB23" i="21"/>
  <c r="CA23" i="21"/>
  <c r="BZ23" i="21"/>
  <c r="BV23" i="21"/>
  <c r="BU23" i="21"/>
  <c r="BT23" i="21"/>
  <c r="BP23" i="21"/>
  <c r="BO23" i="21"/>
  <c r="BN23" i="21"/>
  <c r="BJ23" i="21"/>
  <c r="BI23" i="21"/>
  <c r="BH23" i="21"/>
  <c r="BD23" i="21"/>
  <c r="BB23" i="21"/>
  <c r="AX23" i="21"/>
  <c r="AV23" i="21"/>
  <c r="AR23" i="21"/>
  <c r="AQ23" i="21"/>
  <c r="AP23" i="21"/>
  <c r="AL23" i="21"/>
  <c r="AJ23" i="21"/>
  <c r="AF23" i="21"/>
  <c r="AE23" i="21"/>
  <c r="AD23" i="21"/>
  <c r="Z23" i="21"/>
  <c r="Y23" i="21"/>
  <c r="X23" i="21"/>
  <c r="T23" i="21"/>
  <c r="S23" i="21"/>
  <c r="R23" i="21"/>
  <c r="N23" i="21"/>
  <c r="M23" i="21"/>
  <c r="L23" i="21"/>
  <c r="H23" i="21"/>
  <c r="F23" i="21"/>
  <c r="B23" i="21"/>
  <c r="EB22" i="21"/>
  <c r="DX22" i="21"/>
  <c r="DW22" i="21"/>
  <c r="DV22" i="21"/>
  <c r="DR22" i="21"/>
  <c r="DP22" i="21"/>
  <c r="DL22" i="21"/>
  <c r="DK22" i="21"/>
  <c r="DJ22" i="21"/>
  <c r="DF22" i="21"/>
  <c r="DE22" i="21"/>
  <c r="DD22" i="21"/>
  <c r="CZ22" i="21"/>
  <c r="CY22" i="21"/>
  <c r="CX22" i="21"/>
  <c r="CT22" i="21"/>
  <c r="CS22" i="21"/>
  <c r="CR22" i="21"/>
  <c r="CN22" i="21"/>
  <c r="CL22" i="21"/>
  <c r="CH22" i="21"/>
  <c r="CF22" i="21"/>
  <c r="CB22" i="21"/>
  <c r="CA22" i="21"/>
  <c r="BZ22" i="21"/>
  <c r="BV22" i="21"/>
  <c r="BT22" i="21"/>
  <c r="BP22" i="21"/>
  <c r="BO22" i="21"/>
  <c r="BN22" i="21"/>
  <c r="BJ22" i="21"/>
  <c r="BI22" i="21"/>
  <c r="BH22" i="21"/>
  <c r="BD22" i="21"/>
  <c r="BC22" i="21"/>
  <c r="BB22" i="21"/>
  <c r="AX22" i="21"/>
  <c r="AW22" i="21"/>
  <c r="AV22" i="21"/>
  <c r="AR22" i="21"/>
  <c r="AP22" i="21"/>
  <c r="AL22" i="21"/>
  <c r="AJ22" i="21"/>
  <c r="AF22" i="21"/>
  <c r="AE22" i="21"/>
  <c r="AD22" i="21"/>
  <c r="Z22" i="21"/>
  <c r="X22" i="21"/>
  <c r="T22" i="21"/>
  <c r="S22" i="21"/>
  <c r="R22" i="21"/>
  <c r="N22" i="21"/>
  <c r="M22" i="21"/>
  <c r="L22" i="21"/>
  <c r="H22" i="21"/>
  <c r="G22" i="21"/>
  <c r="F22" i="21"/>
  <c r="B22" i="21"/>
  <c r="EC21" i="21"/>
  <c r="EB21" i="21"/>
  <c r="DX21" i="21"/>
  <c r="DV21" i="21"/>
  <c r="DR21" i="21"/>
  <c r="DP21" i="21"/>
  <c r="DL21" i="21"/>
  <c r="DK21" i="21"/>
  <c r="DJ21" i="21"/>
  <c r="DF21" i="21"/>
  <c r="DD21" i="21"/>
  <c r="CZ21" i="21"/>
  <c r="CY21" i="21"/>
  <c r="CX21" i="21"/>
  <c r="CT21" i="21"/>
  <c r="CS21" i="21"/>
  <c r="CR21" i="21"/>
  <c r="CN21" i="21"/>
  <c r="CM21" i="21"/>
  <c r="CL21" i="21"/>
  <c r="CH21" i="21"/>
  <c r="CG21" i="21"/>
  <c r="CF21" i="21"/>
  <c r="CB21" i="21"/>
  <c r="BZ21" i="21"/>
  <c r="BV21" i="21"/>
  <c r="BT21" i="21"/>
  <c r="BP21" i="21"/>
  <c r="BO21" i="21"/>
  <c r="BN21" i="21"/>
  <c r="BJ21" i="21"/>
  <c r="BH21" i="21"/>
  <c r="BD21" i="21"/>
  <c r="BC21" i="21"/>
  <c r="BB21" i="21"/>
  <c r="AX21" i="21"/>
  <c r="AW21" i="21"/>
  <c r="AV21" i="21"/>
  <c r="AR21" i="21"/>
  <c r="AQ21" i="21"/>
  <c r="AP21" i="21"/>
  <c r="AL21" i="21"/>
  <c r="AK21" i="21"/>
  <c r="AJ21" i="21"/>
  <c r="AF21" i="21"/>
  <c r="AE21" i="21"/>
  <c r="AD21" i="21"/>
  <c r="Z21" i="21"/>
  <c r="X21" i="21"/>
  <c r="T21" i="21"/>
  <c r="S21" i="21"/>
  <c r="R21" i="21"/>
  <c r="N21" i="21"/>
  <c r="L21" i="21"/>
  <c r="H21" i="21"/>
  <c r="G21" i="21"/>
  <c r="F21" i="21"/>
  <c r="B21" i="21"/>
  <c r="EC20" i="21"/>
  <c r="EB20" i="21"/>
  <c r="DX20" i="21"/>
  <c r="DW20" i="21"/>
  <c r="DV20" i="21"/>
  <c r="DR20" i="21"/>
  <c r="DQ20" i="21"/>
  <c r="DP20" i="21"/>
  <c r="DL20" i="21"/>
  <c r="DK20" i="21"/>
  <c r="DJ20" i="21"/>
  <c r="DF20" i="21"/>
  <c r="DD20" i="21"/>
  <c r="CZ20" i="21"/>
  <c r="CY20" i="21"/>
  <c r="CX20" i="21"/>
  <c r="CT20" i="21"/>
  <c r="CR20" i="21"/>
  <c r="CN20" i="21"/>
  <c r="CM20" i="21"/>
  <c r="CL20" i="21"/>
  <c r="CH20" i="21"/>
  <c r="CG20" i="21"/>
  <c r="CF20" i="21"/>
  <c r="CB20" i="21"/>
  <c r="CA20" i="21"/>
  <c r="BZ20" i="21"/>
  <c r="BV20" i="21"/>
  <c r="BU20" i="21"/>
  <c r="BT20" i="21"/>
  <c r="BP20" i="21"/>
  <c r="BN20" i="21"/>
  <c r="BJ20" i="21"/>
  <c r="BH20" i="21"/>
  <c r="BD20" i="21"/>
  <c r="BC20" i="21"/>
  <c r="BB20" i="21"/>
  <c r="AX20" i="21"/>
  <c r="AV20" i="21"/>
  <c r="AR20" i="21"/>
  <c r="AQ20" i="21"/>
  <c r="AP20" i="21"/>
  <c r="AL20" i="21"/>
  <c r="AK20" i="21"/>
  <c r="AJ20" i="21"/>
  <c r="AF20" i="21"/>
  <c r="AE20" i="21"/>
  <c r="AD20" i="21"/>
  <c r="Z20" i="21"/>
  <c r="Y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W19" i="21"/>
  <c r="DV19" i="21"/>
  <c r="DR19" i="21"/>
  <c r="DQ19" i="21"/>
  <c r="DP19" i="21"/>
  <c r="DL19" i="21"/>
  <c r="DK19" i="21"/>
  <c r="DJ19" i="21"/>
  <c r="DF19" i="21"/>
  <c r="DE19" i="21"/>
  <c r="DD19" i="21"/>
  <c r="CZ19" i="21"/>
  <c r="CX19" i="21"/>
  <c r="CT19" i="21"/>
  <c r="CR19" i="21"/>
  <c r="CN19" i="21"/>
  <c r="CM19" i="21"/>
  <c r="CL19" i="21"/>
  <c r="CH19" i="21"/>
  <c r="CF19" i="21"/>
  <c r="CB19" i="21"/>
  <c r="CA19" i="21"/>
  <c r="BZ19" i="21"/>
  <c r="BV19" i="21"/>
  <c r="BU19" i="21"/>
  <c r="BT19" i="21"/>
  <c r="BP19" i="21"/>
  <c r="BO19" i="21"/>
  <c r="BN19" i="21"/>
  <c r="BJ19" i="21"/>
  <c r="BI19" i="21"/>
  <c r="BH19" i="21"/>
  <c r="BD19" i="21"/>
  <c r="BB19" i="21"/>
  <c r="AX19" i="21"/>
  <c r="AV19" i="21"/>
  <c r="AR19" i="21"/>
  <c r="AQ19" i="21"/>
  <c r="AP19" i="21"/>
  <c r="AL19" i="21"/>
  <c r="AJ19" i="21"/>
  <c r="AF19" i="21"/>
  <c r="AE19" i="21"/>
  <c r="AD19" i="21"/>
  <c r="Z19" i="21"/>
  <c r="Y19" i="21"/>
  <c r="X19" i="21"/>
  <c r="T19" i="21"/>
  <c r="S19" i="21"/>
  <c r="R19" i="21"/>
  <c r="N19" i="21"/>
  <c r="M19" i="21"/>
  <c r="L19" i="21"/>
  <c r="H19" i="21"/>
  <c r="F19" i="21"/>
  <c r="B19" i="21"/>
  <c r="EB18" i="21"/>
  <c r="DX18" i="21"/>
  <c r="DW18" i="21"/>
  <c r="DV18" i="21"/>
  <c r="DR18" i="21"/>
  <c r="DP18" i="21"/>
  <c r="DL18" i="21"/>
  <c r="DK18" i="21"/>
  <c r="DJ18" i="21"/>
  <c r="DF18" i="21"/>
  <c r="DE18" i="21"/>
  <c r="DD18" i="21"/>
  <c r="CZ18" i="21"/>
  <c r="CY18" i="21"/>
  <c r="CX18" i="21"/>
  <c r="CT18" i="21"/>
  <c r="CS18" i="21"/>
  <c r="CR18" i="21"/>
  <c r="CN18" i="21"/>
  <c r="CL18" i="21"/>
  <c r="CH18" i="21"/>
  <c r="CF18" i="21"/>
  <c r="CB18" i="21"/>
  <c r="CA18" i="21"/>
  <c r="BZ18" i="21"/>
  <c r="BV18" i="21"/>
  <c r="BT18" i="21"/>
  <c r="BP18" i="21"/>
  <c r="BO18" i="21"/>
  <c r="BN18" i="21"/>
  <c r="BJ18" i="21"/>
  <c r="BI18" i="21"/>
  <c r="BH18" i="21"/>
  <c r="BD18" i="21"/>
  <c r="BC18" i="21"/>
  <c r="BB18" i="21"/>
  <c r="AX18" i="21"/>
  <c r="AW18" i="21"/>
  <c r="AV18" i="21"/>
  <c r="AR18" i="21"/>
  <c r="AQ18" i="21"/>
  <c r="AP18" i="21"/>
  <c r="AL18" i="21"/>
  <c r="AJ18" i="21"/>
  <c r="AF18" i="21"/>
  <c r="AE18" i="21"/>
  <c r="AD18" i="21"/>
  <c r="Z18" i="21"/>
  <c r="X18" i="21"/>
  <c r="T18" i="21"/>
  <c r="S18" i="21"/>
  <c r="R18" i="21"/>
  <c r="N18" i="21"/>
  <c r="M18" i="21"/>
  <c r="L18" i="21"/>
  <c r="H18" i="21"/>
  <c r="G18" i="21"/>
  <c r="F18" i="21"/>
  <c r="B18" i="21"/>
  <c r="EC17" i="21"/>
  <c r="EB17" i="21"/>
  <c r="DX17" i="21"/>
  <c r="DW17" i="21"/>
  <c r="DV17" i="21"/>
  <c r="DR17" i="21"/>
  <c r="DP17" i="21"/>
  <c r="DL17" i="21"/>
  <c r="DK17" i="21"/>
  <c r="DJ17" i="21"/>
  <c r="DF17" i="21"/>
  <c r="DD17" i="21"/>
  <c r="CZ17" i="21"/>
  <c r="CY17" i="21"/>
  <c r="CX17" i="21"/>
  <c r="CT17" i="21"/>
  <c r="CS17" i="21"/>
  <c r="CR17" i="21"/>
  <c r="CN17" i="21"/>
  <c r="CM17" i="21"/>
  <c r="CL17" i="21"/>
  <c r="CH17" i="21"/>
  <c r="CG17" i="21"/>
  <c r="CF17" i="21"/>
  <c r="CB17" i="21"/>
  <c r="BZ17" i="21"/>
  <c r="BV17" i="21"/>
  <c r="BT17" i="21"/>
  <c r="BP17" i="21"/>
  <c r="BO17" i="21"/>
  <c r="BN17" i="21"/>
  <c r="BJ17" i="21"/>
  <c r="BH17" i="21"/>
  <c r="BD17" i="21"/>
  <c r="BC17" i="21"/>
  <c r="BB17" i="21"/>
  <c r="AX17" i="21"/>
  <c r="AW17" i="21"/>
  <c r="AV17" i="21"/>
  <c r="AR17" i="21"/>
  <c r="AQ17" i="21"/>
  <c r="AP17" i="21"/>
  <c r="AL17" i="21"/>
  <c r="AK17" i="21"/>
  <c r="AJ17" i="21"/>
  <c r="AF17" i="21"/>
  <c r="AD17" i="21"/>
  <c r="Z17" i="21"/>
  <c r="X17" i="21"/>
  <c r="T17" i="21"/>
  <c r="S17" i="21"/>
  <c r="R17" i="21"/>
  <c r="N17" i="21"/>
  <c r="L17" i="21"/>
  <c r="H17" i="21"/>
  <c r="G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DR40" i="2"/>
  <c r="DW28" i="2" s="1"/>
  <c r="DL40" i="2"/>
  <c r="DQ28" i="2" s="1"/>
  <c r="DF40" i="2"/>
  <c r="DK28" i="2" s="1"/>
  <c r="CZ40" i="2"/>
  <c r="DE28" i="2" s="1"/>
  <c r="CT40" i="2"/>
  <c r="CN40" i="2"/>
  <c r="CH40" i="2"/>
  <c r="CM28" i="2" s="1"/>
  <c r="CB40" i="2"/>
  <c r="CG28" i="2" s="1"/>
  <c r="BV40" i="2"/>
  <c r="CA28" i="2" s="1"/>
  <c r="BP40" i="2"/>
  <c r="BJ40" i="2"/>
  <c r="BO28" i="2" s="1"/>
  <c r="BD40" i="2"/>
  <c r="AX40" i="2"/>
  <c r="AR40" i="2"/>
  <c r="AL40" i="2"/>
  <c r="AF40" i="2"/>
  <c r="AK28" i="2" s="1"/>
  <c r="Z40" i="2"/>
  <c r="AE28" i="2" s="1"/>
  <c r="T40" i="2"/>
  <c r="Y28" i="2" s="1"/>
  <c r="N40" i="2"/>
  <c r="S28" i="2" s="1"/>
  <c r="H40" i="2"/>
  <c r="M28" i="2" s="1"/>
  <c r="B40" i="2"/>
  <c r="DX39" i="2"/>
  <c r="DR39" i="2"/>
  <c r="DW27" i="2" s="1"/>
  <c r="DL39" i="2"/>
  <c r="DQ27" i="2" s="1"/>
  <c r="DF39" i="2"/>
  <c r="CZ39" i="2"/>
  <c r="DE27" i="2" s="1"/>
  <c r="CT39" i="2"/>
  <c r="CY27" i="2" s="1"/>
  <c r="CN39" i="2"/>
  <c r="CH39" i="2"/>
  <c r="CB39" i="2"/>
  <c r="BV39" i="2"/>
  <c r="CA27" i="2" s="1"/>
  <c r="BP39" i="2"/>
  <c r="BU27" i="2" s="1"/>
  <c r="BJ39" i="2"/>
  <c r="BD39" i="2"/>
  <c r="BI27" i="2" s="1"/>
  <c r="AX39" i="2"/>
  <c r="BC27" i="2" s="1"/>
  <c r="AR39" i="2"/>
  <c r="AL39" i="2"/>
  <c r="AF39" i="2"/>
  <c r="Z39" i="2"/>
  <c r="AE27" i="2" s="1"/>
  <c r="T39" i="2"/>
  <c r="Y27" i="2" s="1"/>
  <c r="N39" i="2"/>
  <c r="H39" i="2"/>
  <c r="M27" i="2" s="1"/>
  <c r="B39" i="2"/>
  <c r="G27" i="2" s="1"/>
  <c r="DX38" i="2"/>
  <c r="DR38" i="2"/>
  <c r="DL38" i="2"/>
  <c r="DF38" i="2"/>
  <c r="CZ38" i="2"/>
  <c r="DE26" i="2" s="1"/>
  <c r="CT38" i="2"/>
  <c r="CN38" i="2"/>
  <c r="CS26" i="2" s="1"/>
  <c r="CH38" i="2"/>
  <c r="CM26" i="2" s="1"/>
  <c r="CB38" i="2"/>
  <c r="CG26" i="2" s="1"/>
  <c r="BV38" i="2"/>
  <c r="BP38" i="2"/>
  <c r="BJ38" i="2"/>
  <c r="BO26" i="2" s="1"/>
  <c r="BD38" i="2"/>
  <c r="BI26" i="2" s="1"/>
  <c r="AX38" i="2"/>
  <c r="AR38" i="2"/>
  <c r="AW26" i="2" s="1"/>
  <c r="AL38" i="2"/>
  <c r="AQ26" i="2" s="1"/>
  <c r="AF38" i="2"/>
  <c r="Z38" i="2"/>
  <c r="T38" i="2"/>
  <c r="N38" i="2"/>
  <c r="S26" i="2" s="1"/>
  <c r="H38" i="2"/>
  <c r="M26" i="2" s="1"/>
  <c r="B38" i="2"/>
  <c r="DX37" i="2"/>
  <c r="EC25" i="2" s="1"/>
  <c r="DR37" i="2"/>
  <c r="DW25" i="2" s="1"/>
  <c r="DL37" i="2"/>
  <c r="DF37" i="2"/>
  <c r="CZ37" i="2"/>
  <c r="CT37" i="2"/>
  <c r="CY25" i="2" s="1"/>
  <c r="CN37" i="2"/>
  <c r="CS25" i="2" s="1"/>
  <c r="CH37" i="2"/>
  <c r="CB37" i="2"/>
  <c r="CG25" i="2" s="1"/>
  <c r="BV37" i="2"/>
  <c r="CA25" i="2" s="1"/>
  <c r="BP37" i="2"/>
  <c r="BJ37" i="2"/>
  <c r="BD37" i="2"/>
  <c r="AX37" i="2"/>
  <c r="AR37" i="2"/>
  <c r="AW25" i="2" s="1"/>
  <c r="AL37" i="2"/>
  <c r="AF37" i="2"/>
  <c r="AK25" i="2" s="1"/>
  <c r="Z37" i="2"/>
  <c r="AE25" i="2" s="1"/>
  <c r="T37" i="2"/>
  <c r="N37" i="2"/>
  <c r="H37" i="2"/>
  <c r="B37" i="2"/>
  <c r="G25" i="2" s="1"/>
  <c r="DX36" i="2"/>
  <c r="EC24" i="2" s="1"/>
  <c r="DR36" i="2"/>
  <c r="DL36" i="2"/>
  <c r="DQ24" i="2" s="1"/>
  <c r="DF36" i="2"/>
  <c r="DK24" i="2" s="1"/>
  <c r="CZ36" i="2"/>
  <c r="CT36" i="2"/>
  <c r="CN36" i="2"/>
  <c r="CH36" i="2"/>
  <c r="CM24" i="2" s="1"/>
  <c r="CB36" i="2"/>
  <c r="CG24" i="2" s="1"/>
  <c r="BV36" i="2"/>
  <c r="BP36" i="2"/>
  <c r="BU24" i="2" s="1"/>
  <c r="BJ36" i="2"/>
  <c r="BO24" i="2" s="1"/>
  <c r="BD36" i="2"/>
  <c r="AX36" i="2"/>
  <c r="AR36" i="2"/>
  <c r="AL36" i="2"/>
  <c r="AQ24" i="2" s="1"/>
  <c r="AF36" i="2"/>
  <c r="AK24" i="2" s="1"/>
  <c r="Z36" i="2"/>
  <c r="T36" i="2"/>
  <c r="Y24" i="2" s="1"/>
  <c r="N36" i="2"/>
  <c r="S24" i="2" s="1"/>
  <c r="H36" i="2"/>
  <c r="B36" i="2"/>
  <c r="DX35" i="2"/>
  <c r="DR35" i="2"/>
  <c r="DL35" i="2"/>
  <c r="DQ23" i="2" s="1"/>
  <c r="DF35" i="2"/>
  <c r="CZ35" i="2"/>
  <c r="DE23" i="2" s="1"/>
  <c r="CT35" i="2"/>
  <c r="CY23" i="2" s="1"/>
  <c r="CN35" i="2"/>
  <c r="CH35" i="2"/>
  <c r="CB35" i="2"/>
  <c r="BV35" i="2"/>
  <c r="CA23" i="2" s="1"/>
  <c r="BP35" i="2"/>
  <c r="BU23" i="2" s="1"/>
  <c r="BJ35" i="2"/>
  <c r="BD35" i="2"/>
  <c r="BI23" i="2" s="1"/>
  <c r="AX35" i="2"/>
  <c r="BC23" i="2" s="1"/>
  <c r="AR35" i="2"/>
  <c r="AL35" i="2"/>
  <c r="AF35" i="2"/>
  <c r="Z35" i="2"/>
  <c r="AE23" i="2" s="1"/>
  <c r="T35" i="2"/>
  <c r="Y23" i="2" s="1"/>
  <c r="N35" i="2"/>
  <c r="H35" i="2"/>
  <c r="M23" i="2" s="1"/>
  <c r="B35" i="2"/>
  <c r="G23" i="2" s="1"/>
  <c r="DX34" i="2"/>
  <c r="DR34" i="2"/>
  <c r="DL34" i="2"/>
  <c r="DF34" i="2"/>
  <c r="DK22" i="2" s="1"/>
  <c r="CZ34" i="2"/>
  <c r="DE22" i="2" s="1"/>
  <c r="CT34" i="2"/>
  <c r="CN34" i="2"/>
  <c r="CS22" i="2" s="1"/>
  <c r="CH34" i="2"/>
  <c r="CM22" i="2" s="1"/>
  <c r="CB34" i="2"/>
  <c r="BV34" i="2"/>
  <c r="BP34" i="2"/>
  <c r="BJ34" i="2"/>
  <c r="BD34" i="2"/>
  <c r="BI22" i="2" s="1"/>
  <c r="AX34" i="2"/>
  <c r="AR34" i="2"/>
  <c r="AW22" i="2" s="1"/>
  <c r="AL34" i="2"/>
  <c r="AQ22" i="2" s="1"/>
  <c r="AF34" i="2"/>
  <c r="Z34" i="2"/>
  <c r="T34" i="2"/>
  <c r="N34" i="2"/>
  <c r="S22" i="2" s="1"/>
  <c r="H34" i="2"/>
  <c r="M22" i="2" s="1"/>
  <c r="B34" i="2"/>
  <c r="DX33" i="2"/>
  <c r="EC21" i="2" s="1"/>
  <c r="DR33" i="2"/>
  <c r="DL33" i="2"/>
  <c r="DF33" i="2"/>
  <c r="CZ33" i="2"/>
  <c r="CT33" i="2"/>
  <c r="CY21" i="2" s="1"/>
  <c r="CN33" i="2"/>
  <c r="CS21" i="2" s="1"/>
  <c r="CH33" i="2"/>
  <c r="CB33" i="2"/>
  <c r="CG21" i="2" s="1"/>
  <c r="BV33" i="2"/>
  <c r="BP33" i="2"/>
  <c r="BJ33" i="2"/>
  <c r="BD33" i="2"/>
  <c r="AX33" i="2"/>
  <c r="BC21" i="2" s="1"/>
  <c r="AR33" i="2"/>
  <c r="AW21" i="2" s="1"/>
  <c r="AL33" i="2"/>
  <c r="AF33" i="2"/>
  <c r="AK21" i="2" s="1"/>
  <c r="Z33" i="2"/>
  <c r="T33" i="2"/>
  <c r="N33" i="2"/>
  <c r="H33" i="2"/>
  <c r="B33" i="2"/>
  <c r="G21" i="2" s="1"/>
  <c r="DX32" i="2"/>
  <c r="EC20" i="2" s="1"/>
  <c r="DR32" i="2"/>
  <c r="DL32" i="2"/>
  <c r="DQ20" i="2" s="1"/>
  <c r="DF32" i="2"/>
  <c r="CZ32" i="2"/>
  <c r="CT32" i="2"/>
  <c r="CN32" i="2"/>
  <c r="CH32" i="2"/>
  <c r="CM20" i="2" s="1"/>
  <c r="CB32" i="2"/>
  <c r="CG20" i="2" s="1"/>
  <c r="BV32" i="2"/>
  <c r="BP32" i="2"/>
  <c r="BU20" i="2" s="1"/>
  <c r="BJ32" i="2"/>
  <c r="BD32" i="2"/>
  <c r="AX32" i="2"/>
  <c r="AR32" i="2"/>
  <c r="AL32" i="2"/>
  <c r="AQ20" i="2" s="1"/>
  <c r="AF32" i="2"/>
  <c r="AK20" i="2" s="1"/>
  <c r="Z32" i="2"/>
  <c r="T32" i="2"/>
  <c r="Y20" i="2" s="1"/>
  <c r="N32" i="2"/>
  <c r="H32" i="2"/>
  <c r="B32" i="2"/>
  <c r="DX31" i="2"/>
  <c r="DR31" i="2"/>
  <c r="DL31" i="2"/>
  <c r="DF31" i="2"/>
  <c r="CZ31" i="2"/>
  <c r="CT31" i="2"/>
  <c r="CN31" i="2"/>
  <c r="CH31" i="2"/>
  <c r="CB31" i="2"/>
  <c r="BV31" i="2"/>
  <c r="BP31" i="2"/>
  <c r="BU19" i="2" s="1"/>
  <c r="BJ31" i="2"/>
  <c r="BD31" i="2"/>
  <c r="AX31" i="2"/>
  <c r="AR31" i="2"/>
  <c r="AL31" i="2"/>
  <c r="AF31" i="2"/>
  <c r="Z31" i="2"/>
  <c r="T31" i="2"/>
  <c r="N31" i="2"/>
  <c r="H31" i="2"/>
  <c r="B31" i="2"/>
  <c r="DX30" i="2"/>
  <c r="DR30" i="2"/>
  <c r="DL30" i="2"/>
  <c r="DF30" i="2"/>
  <c r="CZ30" i="2"/>
  <c r="DE18" i="2" s="1"/>
  <c r="CT30" i="2"/>
  <c r="CN30" i="2"/>
  <c r="CH30" i="2"/>
  <c r="CB30" i="2"/>
  <c r="BV30" i="2"/>
  <c r="BP30" i="2"/>
  <c r="BJ30" i="2"/>
  <c r="BD30" i="2"/>
  <c r="BI18" i="2" s="1"/>
  <c r="AX30" i="2"/>
  <c r="AR30" i="2"/>
  <c r="AL30" i="2"/>
  <c r="AF30" i="2"/>
  <c r="Z30" i="2"/>
  <c r="T30" i="2"/>
  <c r="N30" i="2"/>
  <c r="H30" i="2"/>
  <c r="M18" i="2" s="1"/>
  <c r="B30" i="2"/>
  <c r="DX29" i="2"/>
  <c r="DR29" i="2"/>
  <c r="DL29" i="2"/>
  <c r="DF29" i="2"/>
  <c r="CZ29" i="2"/>
  <c r="CT29" i="2"/>
  <c r="CT41" i="2" s="1"/>
  <c r="CN29" i="2"/>
  <c r="CH29" i="2"/>
  <c r="CB29" i="2"/>
  <c r="BV29" i="2"/>
  <c r="BP29" i="2"/>
  <c r="BJ29" i="2"/>
  <c r="BD29" i="2"/>
  <c r="AX29" i="2"/>
  <c r="AX41" i="2" s="1"/>
  <c r="AR29" i="2"/>
  <c r="AW17" i="2" s="1"/>
  <c r="AL29" i="2"/>
  <c r="AF29" i="2"/>
  <c r="Z29" i="2"/>
  <c r="T29" i="2"/>
  <c r="N29" i="2"/>
  <c r="H29" i="2"/>
  <c r="B29" i="2"/>
  <c r="B41" i="2" s="1"/>
  <c r="EC28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S28" i="2"/>
  <c r="CR28" i="2"/>
  <c r="CN28" i="2"/>
  <c r="CL28" i="2"/>
  <c r="CH28" i="2"/>
  <c r="CF28" i="2"/>
  <c r="CB28" i="2"/>
  <c r="BZ28" i="2"/>
  <c r="BV28" i="2"/>
  <c r="BU28" i="2"/>
  <c r="BT28" i="2"/>
  <c r="BP28" i="2"/>
  <c r="BN28" i="2"/>
  <c r="BJ28" i="2"/>
  <c r="BI28" i="2"/>
  <c r="BH28" i="2"/>
  <c r="BD28" i="2"/>
  <c r="BC28" i="2"/>
  <c r="BB28" i="2"/>
  <c r="AX28" i="2"/>
  <c r="AW28" i="2"/>
  <c r="AV28" i="2"/>
  <c r="AR28" i="2"/>
  <c r="AQ28" i="2"/>
  <c r="AP28" i="2"/>
  <c r="AL28" i="2"/>
  <c r="AJ28" i="2"/>
  <c r="AF28" i="2"/>
  <c r="AD28" i="2"/>
  <c r="Z28" i="2"/>
  <c r="X28" i="2"/>
  <c r="T28" i="2"/>
  <c r="R28" i="2"/>
  <c r="N28" i="2"/>
  <c r="L28" i="2"/>
  <c r="H28" i="2"/>
  <c r="G28" i="2"/>
  <c r="F28" i="2"/>
  <c r="B28" i="2"/>
  <c r="EC27" i="2"/>
  <c r="EB27" i="2"/>
  <c r="DX27" i="2"/>
  <c r="DV27" i="2"/>
  <c r="DR27" i="2"/>
  <c r="DP27" i="2"/>
  <c r="DL27" i="2"/>
  <c r="DK27" i="2"/>
  <c r="DJ27" i="2"/>
  <c r="DF27" i="2"/>
  <c r="DD27" i="2"/>
  <c r="CZ27" i="2"/>
  <c r="CX27" i="2"/>
  <c r="CT27" i="2"/>
  <c r="CS27" i="2"/>
  <c r="CR27" i="2"/>
  <c r="CN27" i="2"/>
  <c r="CM27" i="2"/>
  <c r="CL27" i="2"/>
  <c r="CH27" i="2"/>
  <c r="CG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W27" i="2"/>
  <c r="AV27" i="2"/>
  <c r="AR27" i="2"/>
  <c r="AQ27" i="2"/>
  <c r="AP27" i="2"/>
  <c r="AL27" i="2"/>
  <c r="AK27" i="2"/>
  <c r="AJ27" i="2"/>
  <c r="AF27" i="2"/>
  <c r="AD27" i="2"/>
  <c r="Z27" i="2"/>
  <c r="X27" i="2"/>
  <c r="T27" i="2"/>
  <c r="S27" i="2"/>
  <c r="R27" i="2"/>
  <c r="N27" i="2"/>
  <c r="L27" i="2"/>
  <c r="H27" i="2"/>
  <c r="F27" i="2"/>
  <c r="B27" i="2"/>
  <c r="EC26" i="2"/>
  <c r="EB26" i="2"/>
  <c r="DX26" i="2"/>
  <c r="DW26" i="2"/>
  <c r="DV26" i="2"/>
  <c r="DR26" i="2"/>
  <c r="DQ26" i="2"/>
  <c r="DP26" i="2"/>
  <c r="DL26" i="2"/>
  <c r="DK26" i="2"/>
  <c r="DJ26" i="2"/>
  <c r="DF26" i="2"/>
  <c r="DD26" i="2"/>
  <c r="CZ26" i="2"/>
  <c r="CY26" i="2"/>
  <c r="CX26" i="2"/>
  <c r="CT26" i="2"/>
  <c r="CR26" i="2"/>
  <c r="CN26" i="2"/>
  <c r="CL26" i="2"/>
  <c r="CH26" i="2"/>
  <c r="CF26" i="2"/>
  <c r="CB26" i="2"/>
  <c r="CA26" i="2"/>
  <c r="BZ26" i="2"/>
  <c r="BV26" i="2"/>
  <c r="BU26" i="2"/>
  <c r="BT26" i="2"/>
  <c r="BP26" i="2"/>
  <c r="BN26" i="2"/>
  <c r="BJ26" i="2"/>
  <c r="BH26" i="2"/>
  <c r="BD26" i="2"/>
  <c r="BC26" i="2"/>
  <c r="BB26" i="2"/>
  <c r="AX26" i="2"/>
  <c r="AV26" i="2"/>
  <c r="AR26" i="2"/>
  <c r="AP26" i="2"/>
  <c r="AL26" i="2"/>
  <c r="AK26" i="2"/>
  <c r="AJ26" i="2"/>
  <c r="AF26" i="2"/>
  <c r="AE26" i="2"/>
  <c r="AD26" i="2"/>
  <c r="Z26" i="2"/>
  <c r="Y26" i="2"/>
  <c r="X26" i="2"/>
  <c r="T26" i="2"/>
  <c r="R26" i="2"/>
  <c r="N26" i="2"/>
  <c r="L26" i="2"/>
  <c r="H26" i="2"/>
  <c r="G26" i="2"/>
  <c r="F26" i="2"/>
  <c r="B26" i="2"/>
  <c r="EB25" i="2"/>
  <c r="DX25" i="2"/>
  <c r="DV25" i="2"/>
  <c r="DR25" i="2"/>
  <c r="DQ25" i="2"/>
  <c r="DP25" i="2"/>
  <c r="DL25" i="2"/>
  <c r="DK25" i="2"/>
  <c r="DJ25" i="2"/>
  <c r="DF25" i="2"/>
  <c r="DE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U25" i="2"/>
  <c r="BT25" i="2"/>
  <c r="BP25" i="2"/>
  <c r="BO25" i="2"/>
  <c r="BN25" i="2"/>
  <c r="BJ25" i="2"/>
  <c r="BI25" i="2"/>
  <c r="BH25" i="2"/>
  <c r="BD25" i="2"/>
  <c r="BC25" i="2"/>
  <c r="BB25" i="2"/>
  <c r="AX25" i="2"/>
  <c r="AV25" i="2"/>
  <c r="AR25" i="2"/>
  <c r="AQ25" i="2"/>
  <c r="AP25" i="2"/>
  <c r="AL25" i="2"/>
  <c r="AJ25" i="2"/>
  <c r="AF25" i="2"/>
  <c r="AD25" i="2"/>
  <c r="Z25" i="2"/>
  <c r="Y25" i="2"/>
  <c r="X25" i="2"/>
  <c r="T25" i="2"/>
  <c r="S25" i="2"/>
  <c r="R25" i="2"/>
  <c r="N25" i="2"/>
  <c r="M25" i="2"/>
  <c r="L25" i="2"/>
  <c r="H25" i="2"/>
  <c r="F25" i="2"/>
  <c r="B25" i="2"/>
  <c r="EB24" i="2"/>
  <c r="DX24" i="2"/>
  <c r="DW24" i="2"/>
  <c r="DV24" i="2"/>
  <c r="DR24" i="2"/>
  <c r="DP24" i="2"/>
  <c r="DL24" i="2"/>
  <c r="DJ24" i="2"/>
  <c r="DF24" i="2"/>
  <c r="DE24" i="2"/>
  <c r="DD24" i="2"/>
  <c r="CZ24" i="2"/>
  <c r="CY24" i="2"/>
  <c r="CX24" i="2"/>
  <c r="CT24" i="2"/>
  <c r="CS24" i="2"/>
  <c r="CR24" i="2"/>
  <c r="CN24" i="2"/>
  <c r="CL24" i="2"/>
  <c r="CH24" i="2"/>
  <c r="CF24" i="2"/>
  <c r="CB24" i="2"/>
  <c r="CA24" i="2"/>
  <c r="BZ24" i="2"/>
  <c r="BV24" i="2"/>
  <c r="BT24" i="2"/>
  <c r="BP24" i="2"/>
  <c r="BN24" i="2"/>
  <c r="BJ24" i="2"/>
  <c r="BI24" i="2"/>
  <c r="BH24" i="2"/>
  <c r="BD24" i="2"/>
  <c r="BC24" i="2"/>
  <c r="BB24" i="2"/>
  <c r="AX24" i="2"/>
  <c r="AW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M24" i="2"/>
  <c r="L24" i="2"/>
  <c r="H24" i="2"/>
  <c r="G24" i="2"/>
  <c r="F24" i="2"/>
  <c r="B24" i="2"/>
  <c r="EC23" i="2"/>
  <c r="EB23" i="2"/>
  <c r="DX23" i="2"/>
  <c r="DW23" i="2"/>
  <c r="DV23" i="2"/>
  <c r="DR23" i="2"/>
  <c r="DP23" i="2"/>
  <c r="DL23" i="2"/>
  <c r="DK23" i="2"/>
  <c r="DJ23" i="2"/>
  <c r="DF23" i="2"/>
  <c r="DD23" i="2"/>
  <c r="CZ23" i="2"/>
  <c r="CX23" i="2"/>
  <c r="CT23" i="2"/>
  <c r="CS23" i="2"/>
  <c r="CR23" i="2"/>
  <c r="CN23" i="2"/>
  <c r="CM23" i="2"/>
  <c r="CL23" i="2"/>
  <c r="CH23" i="2"/>
  <c r="CG23" i="2"/>
  <c r="CF23" i="2"/>
  <c r="CB23" i="2"/>
  <c r="BZ23" i="2"/>
  <c r="BV23" i="2"/>
  <c r="BT23" i="2"/>
  <c r="BP23" i="2"/>
  <c r="BO23" i="2"/>
  <c r="BN23" i="2"/>
  <c r="BJ23" i="2"/>
  <c r="BH23" i="2"/>
  <c r="BD23" i="2"/>
  <c r="BB23" i="2"/>
  <c r="AX23" i="2"/>
  <c r="AW23" i="2"/>
  <c r="AV23" i="2"/>
  <c r="AR23" i="2"/>
  <c r="AQ23" i="2"/>
  <c r="AP23" i="2"/>
  <c r="AL23" i="2"/>
  <c r="AK23" i="2"/>
  <c r="AJ23" i="2"/>
  <c r="AF23" i="2"/>
  <c r="AD23" i="2"/>
  <c r="Z23" i="2"/>
  <c r="X23" i="2"/>
  <c r="T23" i="2"/>
  <c r="S23" i="2"/>
  <c r="R23" i="2"/>
  <c r="N23" i="2"/>
  <c r="L23" i="2"/>
  <c r="H23" i="2"/>
  <c r="F23" i="2"/>
  <c r="B23" i="2"/>
  <c r="EC22" i="2"/>
  <c r="EB22" i="2"/>
  <c r="DX22" i="2"/>
  <c r="DW22" i="2"/>
  <c r="DV22" i="2"/>
  <c r="DR22" i="2"/>
  <c r="DQ22" i="2"/>
  <c r="DP22" i="2"/>
  <c r="DL22" i="2"/>
  <c r="DJ22" i="2"/>
  <c r="DF22" i="2"/>
  <c r="DD22" i="2"/>
  <c r="CZ22" i="2"/>
  <c r="CY22" i="2"/>
  <c r="CX22" i="2"/>
  <c r="CT22" i="2"/>
  <c r="CR22" i="2"/>
  <c r="CN22" i="2"/>
  <c r="CL22" i="2"/>
  <c r="CH22" i="2"/>
  <c r="CG22" i="2"/>
  <c r="CF22" i="2"/>
  <c r="CB22" i="2"/>
  <c r="CA22" i="2"/>
  <c r="BZ22" i="2"/>
  <c r="BV22" i="2"/>
  <c r="BU22" i="2"/>
  <c r="BT22" i="2"/>
  <c r="BP22" i="2"/>
  <c r="BO22" i="2"/>
  <c r="BN22" i="2"/>
  <c r="BJ22" i="2"/>
  <c r="BH22" i="2"/>
  <c r="BD22" i="2"/>
  <c r="BC22" i="2"/>
  <c r="BB22" i="2"/>
  <c r="AX22" i="2"/>
  <c r="AV22" i="2"/>
  <c r="AR22" i="2"/>
  <c r="AP22" i="2"/>
  <c r="AL22" i="2"/>
  <c r="AK22" i="2"/>
  <c r="AJ22" i="2"/>
  <c r="AF22" i="2"/>
  <c r="AE22" i="2"/>
  <c r="AD22" i="2"/>
  <c r="Z22" i="2"/>
  <c r="Y22" i="2"/>
  <c r="X22" i="2"/>
  <c r="T22" i="2"/>
  <c r="R22" i="2"/>
  <c r="N22" i="2"/>
  <c r="L22" i="2"/>
  <c r="H22" i="2"/>
  <c r="G22" i="2"/>
  <c r="F22" i="2"/>
  <c r="B22" i="2"/>
  <c r="EB21" i="2"/>
  <c r="DX21" i="2"/>
  <c r="DW21" i="2"/>
  <c r="DV21" i="2"/>
  <c r="DR21" i="2"/>
  <c r="DQ21" i="2"/>
  <c r="DP21" i="2"/>
  <c r="DL21" i="2"/>
  <c r="DK21" i="2"/>
  <c r="DJ21" i="2"/>
  <c r="DF21" i="2"/>
  <c r="DE21" i="2"/>
  <c r="DD21" i="2"/>
  <c r="CZ21" i="2"/>
  <c r="CX21" i="2"/>
  <c r="CT21" i="2"/>
  <c r="CR21" i="2"/>
  <c r="CN21" i="2"/>
  <c r="CM21" i="2"/>
  <c r="CL21" i="2"/>
  <c r="CH21" i="2"/>
  <c r="CF21" i="2"/>
  <c r="CB21" i="2"/>
  <c r="CA21" i="2"/>
  <c r="BZ21" i="2"/>
  <c r="BV21" i="2"/>
  <c r="BU21" i="2"/>
  <c r="BT21" i="2"/>
  <c r="BP21" i="2"/>
  <c r="BO21" i="2"/>
  <c r="BN21" i="2"/>
  <c r="BJ21" i="2"/>
  <c r="BI21" i="2"/>
  <c r="BH21" i="2"/>
  <c r="BD21" i="2"/>
  <c r="BB21" i="2"/>
  <c r="AX21" i="2"/>
  <c r="AV21" i="2"/>
  <c r="AR21" i="2"/>
  <c r="AQ21" i="2"/>
  <c r="AP21" i="2"/>
  <c r="AL21" i="2"/>
  <c r="AJ21" i="2"/>
  <c r="AF21" i="2"/>
  <c r="AE21" i="2"/>
  <c r="AD21" i="2"/>
  <c r="Z21" i="2"/>
  <c r="Y21" i="2"/>
  <c r="X21" i="2"/>
  <c r="T21" i="2"/>
  <c r="S21" i="2"/>
  <c r="R21" i="2"/>
  <c r="N21" i="2"/>
  <c r="M21" i="2"/>
  <c r="L21" i="2"/>
  <c r="H21" i="2"/>
  <c r="F21" i="2"/>
  <c r="B21" i="2"/>
  <c r="EB20" i="2"/>
  <c r="DX20" i="2"/>
  <c r="DW20" i="2"/>
  <c r="DV20" i="2"/>
  <c r="DR20" i="2"/>
  <c r="DP20" i="2"/>
  <c r="DL20" i="2"/>
  <c r="DK20" i="2"/>
  <c r="DJ20" i="2"/>
  <c r="DF20" i="2"/>
  <c r="DE20" i="2"/>
  <c r="DD20" i="2"/>
  <c r="CZ20" i="2"/>
  <c r="CY20" i="2"/>
  <c r="CX20" i="2"/>
  <c r="CT20" i="2"/>
  <c r="CS20" i="2"/>
  <c r="CR20" i="2"/>
  <c r="CN20" i="2"/>
  <c r="CL20" i="2"/>
  <c r="CH20" i="2"/>
  <c r="CF20" i="2"/>
  <c r="CB20" i="2"/>
  <c r="CA20" i="2"/>
  <c r="BZ20" i="2"/>
  <c r="BV20" i="2"/>
  <c r="BT20" i="2"/>
  <c r="BP20" i="2"/>
  <c r="BO20" i="2"/>
  <c r="BN20" i="2"/>
  <c r="BJ20" i="2"/>
  <c r="BI20" i="2"/>
  <c r="BH20" i="2"/>
  <c r="BD20" i="2"/>
  <c r="BC20" i="2"/>
  <c r="BB20" i="2"/>
  <c r="AX20" i="2"/>
  <c r="AW20" i="2"/>
  <c r="AV20" i="2"/>
  <c r="AR20" i="2"/>
  <c r="AP20" i="2"/>
  <c r="AL20" i="2"/>
  <c r="AJ20" i="2"/>
  <c r="AF20" i="2"/>
  <c r="AE20" i="2"/>
  <c r="AD20" i="2"/>
  <c r="Z20" i="2"/>
  <c r="X20" i="2"/>
  <c r="T20" i="2"/>
  <c r="S20" i="2"/>
  <c r="R20" i="2"/>
  <c r="N20" i="2"/>
  <c r="M20" i="2"/>
  <c r="L20" i="2"/>
  <c r="H20" i="2"/>
  <c r="G20" i="2"/>
  <c r="F20" i="2"/>
  <c r="B20" i="2"/>
  <c r="EC19" i="2"/>
  <c r="EB19" i="2"/>
  <c r="DX19" i="2"/>
  <c r="DW19" i="2"/>
  <c r="DV19" i="2"/>
  <c r="DR19" i="2"/>
  <c r="DP19" i="2"/>
  <c r="DL19" i="2"/>
  <c r="DK19" i="2"/>
  <c r="DJ19" i="2"/>
  <c r="DF19" i="2"/>
  <c r="DE19" i="2"/>
  <c r="DD19" i="2"/>
  <c r="CZ19" i="2"/>
  <c r="CY19" i="2"/>
  <c r="CX19" i="2"/>
  <c r="CT19" i="2"/>
  <c r="CS19" i="2"/>
  <c r="CR19" i="2"/>
  <c r="CN19" i="2"/>
  <c r="CM19" i="2"/>
  <c r="CL19" i="2"/>
  <c r="CH19" i="2"/>
  <c r="CG19" i="2"/>
  <c r="CF19" i="2"/>
  <c r="CB19" i="2"/>
  <c r="CA19" i="2"/>
  <c r="BZ19" i="2"/>
  <c r="BV19" i="2"/>
  <c r="BT19" i="2"/>
  <c r="BP19" i="2"/>
  <c r="BO19" i="2"/>
  <c r="BN19" i="2"/>
  <c r="BJ19" i="2"/>
  <c r="BI19" i="2"/>
  <c r="BH19" i="2"/>
  <c r="BD19" i="2"/>
  <c r="BC19" i="2"/>
  <c r="BB19" i="2"/>
  <c r="AX19" i="2"/>
  <c r="AW19" i="2"/>
  <c r="AV19" i="2"/>
  <c r="AR19" i="2"/>
  <c r="AQ19" i="2"/>
  <c r="AP19" i="2"/>
  <c r="AL19" i="2"/>
  <c r="AK19" i="2"/>
  <c r="AJ19" i="2"/>
  <c r="AF19" i="2"/>
  <c r="AE19" i="2"/>
  <c r="AD19" i="2"/>
  <c r="Z19" i="2"/>
  <c r="X19" i="2"/>
  <c r="T19" i="2"/>
  <c r="S19" i="2"/>
  <c r="R19" i="2"/>
  <c r="N19" i="2"/>
  <c r="M19" i="2"/>
  <c r="L19" i="2"/>
  <c r="H19" i="2"/>
  <c r="G19" i="2"/>
  <c r="F19" i="2"/>
  <c r="B19" i="2"/>
  <c r="EC18" i="2"/>
  <c r="EB18" i="2"/>
  <c r="DX18" i="2"/>
  <c r="DW18" i="2"/>
  <c r="DV18" i="2"/>
  <c r="DR18" i="2"/>
  <c r="DQ18" i="2"/>
  <c r="DP18" i="2"/>
  <c r="DL18" i="2"/>
  <c r="DK18" i="2"/>
  <c r="DJ18" i="2"/>
  <c r="DF18" i="2"/>
  <c r="DD18" i="2"/>
  <c r="CZ18" i="2"/>
  <c r="CY18" i="2"/>
  <c r="CX18" i="2"/>
  <c r="CT18" i="2"/>
  <c r="CS18" i="2"/>
  <c r="CR18" i="2"/>
  <c r="CN18" i="2"/>
  <c r="CM18" i="2"/>
  <c r="CL18" i="2"/>
  <c r="CH18" i="2"/>
  <c r="CG18" i="2"/>
  <c r="CF18" i="2"/>
  <c r="CB18" i="2"/>
  <c r="CA18" i="2"/>
  <c r="BZ18" i="2"/>
  <c r="BV18" i="2"/>
  <c r="BU18" i="2"/>
  <c r="BT18" i="2"/>
  <c r="BP18" i="2"/>
  <c r="BO18" i="2"/>
  <c r="BN18" i="2"/>
  <c r="BJ18" i="2"/>
  <c r="BH18" i="2"/>
  <c r="BD18" i="2"/>
  <c r="BC18" i="2"/>
  <c r="BB18" i="2"/>
  <c r="AX18" i="2"/>
  <c r="AW18" i="2"/>
  <c r="AV18" i="2"/>
  <c r="AR18" i="2"/>
  <c r="AQ18" i="2"/>
  <c r="AP18" i="2"/>
  <c r="AL18" i="2"/>
  <c r="AK18" i="2"/>
  <c r="AJ18" i="2"/>
  <c r="AF18" i="2"/>
  <c r="AE18" i="2"/>
  <c r="AD18" i="2"/>
  <c r="Z18" i="2"/>
  <c r="Y18" i="2"/>
  <c r="X18" i="2"/>
  <c r="T18" i="2"/>
  <c r="S18" i="2"/>
  <c r="R18" i="2"/>
  <c r="N18" i="2"/>
  <c r="L18" i="2"/>
  <c r="H18" i="2"/>
  <c r="G18" i="2"/>
  <c r="F18" i="2"/>
  <c r="B18" i="2"/>
  <c r="EC17" i="2"/>
  <c r="EB17" i="2"/>
  <c r="DX17" i="2"/>
  <c r="DW17" i="2"/>
  <c r="DV17" i="2"/>
  <c r="DR17" i="2"/>
  <c r="DQ17" i="2"/>
  <c r="DP17" i="2"/>
  <c r="DL17" i="2"/>
  <c r="DK17" i="2"/>
  <c r="DJ17" i="2"/>
  <c r="DF17" i="2"/>
  <c r="DE17" i="2"/>
  <c r="DD17" i="2"/>
  <c r="CZ17" i="2"/>
  <c r="CY17" i="2"/>
  <c r="CX17" i="2"/>
  <c r="CT17" i="2"/>
  <c r="CR17" i="2"/>
  <c r="CN17" i="2"/>
  <c r="CM17" i="2"/>
  <c r="CL17" i="2"/>
  <c r="CH17" i="2"/>
  <c r="CG17" i="2"/>
  <c r="CF17" i="2"/>
  <c r="CB17" i="2"/>
  <c r="CA17" i="2"/>
  <c r="BZ17" i="2"/>
  <c r="BV17" i="2"/>
  <c r="BU17" i="2"/>
  <c r="BT17" i="2"/>
  <c r="BP17" i="2"/>
  <c r="BO17" i="2"/>
  <c r="BN17" i="2"/>
  <c r="BJ17" i="2"/>
  <c r="BI17" i="2"/>
  <c r="BH17" i="2"/>
  <c r="BD17" i="2"/>
  <c r="BC17" i="2"/>
  <c r="BB17" i="2"/>
  <c r="AX17" i="2"/>
  <c r="AV17" i="2"/>
  <c r="AR17" i="2"/>
  <c r="AQ17" i="2"/>
  <c r="AP17" i="2"/>
  <c r="AL17" i="2"/>
  <c r="AK17" i="2"/>
  <c r="AJ17" i="2"/>
  <c r="AF17" i="2"/>
  <c r="AE17" i="2"/>
  <c r="AD17" i="2"/>
  <c r="Z17" i="2"/>
  <c r="Y17" i="2"/>
  <c r="X17" i="2"/>
  <c r="T17" i="2"/>
  <c r="S17" i="2"/>
  <c r="R17" i="2"/>
  <c r="N17" i="2"/>
  <c r="M17" i="2"/>
  <c r="L17" i="2"/>
  <c r="H17" i="2"/>
  <c r="G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E13" i="2"/>
  <c r="C120" i="13" s="1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DR40" i="5"/>
  <c r="DW28" i="5" s="1"/>
  <c r="DL40" i="5"/>
  <c r="DQ28" i="5" s="1"/>
  <c r="DF40" i="5"/>
  <c r="CZ40" i="5"/>
  <c r="DE28" i="5" s="1"/>
  <c r="CT40" i="5"/>
  <c r="CN40" i="5"/>
  <c r="CH40" i="5"/>
  <c r="CM28" i="5" s="1"/>
  <c r="CB40" i="5"/>
  <c r="CG28" i="5" s="1"/>
  <c r="BV40" i="5"/>
  <c r="CA28" i="5" s="1"/>
  <c r="BP40" i="5"/>
  <c r="BJ40" i="5"/>
  <c r="BM40" i="5" s="1"/>
  <c r="BD40" i="5"/>
  <c r="AX40" i="5"/>
  <c r="AR40" i="5"/>
  <c r="AL40" i="5"/>
  <c r="AF40" i="5"/>
  <c r="AK28" i="5" s="1"/>
  <c r="Z40" i="5"/>
  <c r="T40" i="5"/>
  <c r="N40" i="5"/>
  <c r="H40" i="5"/>
  <c r="B40" i="5"/>
  <c r="DX39" i="5"/>
  <c r="EC27" i="5" s="1"/>
  <c r="DR39" i="5"/>
  <c r="DL39" i="5"/>
  <c r="DQ27" i="5" s="1"/>
  <c r="DF39" i="5"/>
  <c r="CZ39" i="5"/>
  <c r="CT39" i="5"/>
  <c r="CN39" i="5"/>
  <c r="CH39" i="5"/>
  <c r="CB39" i="5"/>
  <c r="CG27" i="5" s="1"/>
  <c r="BV39" i="5"/>
  <c r="CA27" i="5" s="1"/>
  <c r="BP39" i="5"/>
  <c r="BU27" i="5" s="1"/>
  <c r="BJ39" i="5"/>
  <c r="BD39" i="5"/>
  <c r="AX39" i="5"/>
  <c r="AR39" i="5"/>
  <c r="AL39" i="5"/>
  <c r="AF39" i="5"/>
  <c r="AK27" i="5" s="1"/>
  <c r="Z39" i="5"/>
  <c r="AE27" i="5" s="1"/>
  <c r="T39" i="5"/>
  <c r="N39" i="5"/>
  <c r="H39" i="5"/>
  <c r="B39" i="5"/>
  <c r="DX38" i="5"/>
  <c r="DR38" i="5"/>
  <c r="DL38" i="5"/>
  <c r="DQ26" i="5" s="1"/>
  <c r="DF38" i="5"/>
  <c r="DK26" i="5" s="1"/>
  <c r="CZ38" i="5"/>
  <c r="DE26" i="5" s="1"/>
  <c r="CT38" i="5"/>
  <c r="CN38" i="5"/>
  <c r="CH38" i="5"/>
  <c r="CB38" i="5"/>
  <c r="BV38" i="5"/>
  <c r="BP38" i="5"/>
  <c r="BU26" i="5" s="1"/>
  <c r="BJ38" i="5"/>
  <c r="BD38" i="5"/>
  <c r="BI26" i="5" s="1"/>
  <c r="AX38" i="5"/>
  <c r="AR38" i="5"/>
  <c r="AW26" i="5" s="1"/>
  <c r="AL38" i="5"/>
  <c r="AF38" i="5"/>
  <c r="Z38" i="5"/>
  <c r="T38" i="5"/>
  <c r="Y26" i="5" s="1"/>
  <c r="N38" i="5"/>
  <c r="S26" i="5" s="1"/>
  <c r="H38" i="5"/>
  <c r="B38" i="5"/>
  <c r="G26" i="5" s="1"/>
  <c r="DX37" i="5"/>
  <c r="DR37" i="5"/>
  <c r="DL37" i="5"/>
  <c r="DF37" i="5"/>
  <c r="CZ37" i="5"/>
  <c r="DE25" i="5" s="1"/>
  <c r="CT37" i="5"/>
  <c r="CY25" i="5" s="1"/>
  <c r="CN37" i="5"/>
  <c r="CS25" i="5" s="1"/>
  <c r="CH37" i="5"/>
  <c r="CB37" i="5"/>
  <c r="BV37" i="5"/>
  <c r="BP37" i="5"/>
  <c r="BJ37" i="5"/>
  <c r="BD37" i="5"/>
  <c r="BI25" i="5" s="1"/>
  <c r="AX37" i="5"/>
  <c r="AR37" i="5"/>
  <c r="AW25" i="5" s="1"/>
  <c r="AL37" i="5"/>
  <c r="AF37" i="5"/>
  <c r="Z37" i="5"/>
  <c r="AE25" i="5" s="1"/>
  <c r="T37" i="5"/>
  <c r="N37" i="5"/>
  <c r="H37" i="5"/>
  <c r="M25" i="5" s="1"/>
  <c r="B37" i="5"/>
  <c r="DX36" i="5"/>
  <c r="EC24" i="5" s="1"/>
  <c r="DR36" i="5"/>
  <c r="DL36" i="5"/>
  <c r="DF36" i="5"/>
  <c r="CZ36" i="5"/>
  <c r="CT36" i="5"/>
  <c r="CN36" i="5"/>
  <c r="CS24" i="5" s="1"/>
  <c r="CH36" i="5"/>
  <c r="CM24" i="5" s="1"/>
  <c r="CB36" i="5"/>
  <c r="CG24" i="5" s="1"/>
  <c r="BV36" i="5"/>
  <c r="BP36" i="5"/>
  <c r="BJ36" i="5"/>
  <c r="BD36" i="5"/>
  <c r="AX36" i="5"/>
  <c r="AR36" i="5"/>
  <c r="AW24" i="5" s="1"/>
  <c r="AL36" i="5"/>
  <c r="AQ24" i="5" s="1"/>
  <c r="AF36" i="5"/>
  <c r="Z36" i="5"/>
  <c r="AE24" i="5" s="1"/>
  <c r="T36" i="5"/>
  <c r="N36" i="5"/>
  <c r="H36" i="5"/>
  <c r="B36" i="5"/>
  <c r="DX35" i="5"/>
  <c r="EC23" i="5" s="1"/>
  <c r="DR35" i="5"/>
  <c r="DW23" i="5" s="1"/>
  <c r="DL35" i="5"/>
  <c r="DQ23" i="5" s="1"/>
  <c r="DF35" i="5"/>
  <c r="CZ35" i="5"/>
  <c r="CT35" i="5"/>
  <c r="CN35" i="5"/>
  <c r="CH35" i="5"/>
  <c r="CB35" i="5"/>
  <c r="CG23" i="5" s="1"/>
  <c r="BV35" i="5"/>
  <c r="BP35" i="5"/>
  <c r="BU23" i="5" s="1"/>
  <c r="BJ35" i="5"/>
  <c r="BD35" i="5"/>
  <c r="AX35" i="5"/>
  <c r="AR35" i="5"/>
  <c r="AL35" i="5"/>
  <c r="AF35" i="5"/>
  <c r="Z35" i="5"/>
  <c r="AE23" i="5" s="1"/>
  <c r="T35" i="5"/>
  <c r="N35" i="5"/>
  <c r="H35" i="5"/>
  <c r="B35" i="5"/>
  <c r="DX34" i="5"/>
  <c r="DR34" i="5"/>
  <c r="DL34" i="5"/>
  <c r="DQ22" i="5" s="1"/>
  <c r="DF34" i="5"/>
  <c r="DK22" i="5" s="1"/>
  <c r="CZ34" i="5"/>
  <c r="DE22" i="5" s="1"/>
  <c r="CT34" i="5"/>
  <c r="CN34" i="5"/>
  <c r="CH34" i="5"/>
  <c r="CM22" i="5" s="1"/>
  <c r="CB34" i="5"/>
  <c r="BV34" i="5"/>
  <c r="BP34" i="5"/>
  <c r="BU22" i="5" s="1"/>
  <c r="BJ34" i="5"/>
  <c r="BD34" i="5"/>
  <c r="BI22" i="5" s="1"/>
  <c r="AX34" i="5"/>
  <c r="AR34" i="5"/>
  <c r="AL34" i="5"/>
  <c r="AQ22" i="5" s="1"/>
  <c r="AF34" i="5"/>
  <c r="Z34" i="5"/>
  <c r="T34" i="5"/>
  <c r="N34" i="5"/>
  <c r="H34" i="5"/>
  <c r="B34" i="5"/>
  <c r="DX33" i="5"/>
  <c r="DR33" i="5"/>
  <c r="DL33" i="5"/>
  <c r="DF33" i="5"/>
  <c r="CZ33" i="5"/>
  <c r="DE21" i="5" s="1"/>
  <c r="CT33" i="5"/>
  <c r="CY21" i="5" s="1"/>
  <c r="CN33" i="5"/>
  <c r="CS21" i="5" s="1"/>
  <c r="CH33" i="5"/>
  <c r="CB33" i="5"/>
  <c r="BV33" i="5"/>
  <c r="BP33" i="5"/>
  <c r="BJ33" i="5"/>
  <c r="BD33" i="5"/>
  <c r="BI21" i="5" s="1"/>
  <c r="AX33" i="5"/>
  <c r="BC21" i="5" s="1"/>
  <c r="AR33" i="5"/>
  <c r="AL33" i="5"/>
  <c r="AF33" i="5"/>
  <c r="Z33" i="5"/>
  <c r="AE21" i="5" s="1"/>
  <c r="T33" i="5"/>
  <c r="N33" i="5"/>
  <c r="H33" i="5"/>
  <c r="M21" i="5" s="1"/>
  <c r="B33" i="5"/>
  <c r="G21" i="5" s="1"/>
  <c r="DX32" i="5"/>
  <c r="EC20" i="5" s="1"/>
  <c r="DR32" i="5"/>
  <c r="DL32" i="5"/>
  <c r="DF32" i="5"/>
  <c r="CZ32" i="5"/>
  <c r="CT32" i="5"/>
  <c r="CN32" i="5"/>
  <c r="CS20" i="5" s="1"/>
  <c r="CH32" i="5"/>
  <c r="CB32" i="5"/>
  <c r="CG20" i="5" s="1"/>
  <c r="BV32" i="5"/>
  <c r="BP32" i="5"/>
  <c r="BJ32" i="5"/>
  <c r="BD32" i="5"/>
  <c r="AX32" i="5"/>
  <c r="AR32" i="5"/>
  <c r="AW20" i="5" s="1"/>
  <c r="AL32" i="5"/>
  <c r="AQ20" i="5" s="1"/>
  <c r="AF32" i="5"/>
  <c r="AK20" i="5" s="1"/>
  <c r="Z32" i="5"/>
  <c r="T32" i="5"/>
  <c r="N32" i="5"/>
  <c r="S20" i="5" s="1"/>
  <c r="H32" i="5"/>
  <c r="B32" i="5"/>
  <c r="DX31" i="5"/>
  <c r="DR31" i="5"/>
  <c r="DL31" i="5"/>
  <c r="DQ19" i="5" s="1"/>
  <c r="DF31" i="5"/>
  <c r="CZ31" i="5"/>
  <c r="CT31" i="5"/>
  <c r="CY19" i="5" s="1"/>
  <c r="CN31" i="5"/>
  <c r="CH31" i="5"/>
  <c r="CB31" i="5"/>
  <c r="BV31" i="5"/>
  <c r="BP31" i="5"/>
  <c r="BU19" i="5" s="1"/>
  <c r="BJ31" i="5"/>
  <c r="BD31" i="5"/>
  <c r="AX31" i="5"/>
  <c r="AR31" i="5"/>
  <c r="AL31" i="5"/>
  <c r="AF31" i="5"/>
  <c r="Z31" i="5"/>
  <c r="T31" i="5"/>
  <c r="N31" i="5"/>
  <c r="H31" i="5"/>
  <c r="B31" i="5"/>
  <c r="DX30" i="5"/>
  <c r="DR30" i="5"/>
  <c r="DL30" i="5"/>
  <c r="DQ18" i="5" s="1"/>
  <c r="DF30" i="5"/>
  <c r="DK18" i="5" s="1"/>
  <c r="CZ30" i="5"/>
  <c r="DE18" i="5" s="1"/>
  <c r="CT30" i="5"/>
  <c r="CN30" i="5"/>
  <c r="CH30" i="5"/>
  <c r="CB30" i="5"/>
  <c r="BV30" i="5"/>
  <c r="BP30" i="5"/>
  <c r="BU18" i="5" s="1"/>
  <c r="BJ30" i="5"/>
  <c r="BO18" i="5" s="1"/>
  <c r="BD30" i="5"/>
  <c r="BI18" i="5" s="1"/>
  <c r="AX30" i="5"/>
  <c r="AR30" i="5"/>
  <c r="AL30" i="5"/>
  <c r="AF30" i="5"/>
  <c r="Z30" i="5"/>
  <c r="T30" i="5"/>
  <c r="Y18" i="5" s="1"/>
  <c r="N30" i="5"/>
  <c r="H30" i="5"/>
  <c r="B30" i="5"/>
  <c r="DX29" i="5"/>
  <c r="DR29" i="5"/>
  <c r="DL29" i="5"/>
  <c r="DF29" i="5"/>
  <c r="CZ29" i="5"/>
  <c r="DE17" i="5" s="1"/>
  <c r="CT29" i="5"/>
  <c r="CT41" i="5" s="1"/>
  <c r="CN29" i="5"/>
  <c r="CH29" i="5"/>
  <c r="CB29" i="5"/>
  <c r="BV29" i="5"/>
  <c r="BP29" i="5"/>
  <c r="BJ29" i="5"/>
  <c r="BD29" i="5"/>
  <c r="BI17" i="5" s="1"/>
  <c r="AX29" i="5"/>
  <c r="AX41" i="5" s="1"/>
  <c r="AR29" i="5"/>
  <c r="AL29" i="5"/>
  <c r="AF29" i="5"/>
  <c r="Z29" i="5"/>
  <c r="T29" i="5"/>
  <c r="N29" i="5"/>
  <c r="S17" i="5" s="1"/>
  <c r="H29" i="5"/>
  <c r="M17" i="5" s="1"/>
  <c r="B29" i="5"/>
  <c r="B41" i="5" s="1"/>
  <c r="EC28" i="5"/>
  <c r="EB28" i="5"/>
  <c r="DX28" i="5"/>
  <c r="DV28" i="5"/>
  <c r="DR28" i="5"/>
  <c r="DP28" i="5"/>
  <c r="DL28" i="5"/>
  <c r="DK28" i="5"/>
  <c r="DJ28" i="5"/>
  <c r="DF28" i="5"/>
  <c r="DD28" i="5"/>
  <c r="CZ28" i="5"/>
  <c r="CY28" i="5"/>
  <c r="CX28" i="5"/>
  <c r="CT28" i="5"/>
  <c r="CS28" i="5"/>
  <c r="CR28" i="5"/>
  <c r="CN28" i="5"/>
  <c r="CL28" i="5"/>
  <c r="CH28" i="5"/>
  <c r="CF28" i="5"/>
  <c r="CB28" i="5"/>
  <c r="BZ28" i="5"/>
  <c r="BV28" i="5"/>
  <c r="BU28" i="5"/>
  <c r="BT28" i="5"/>
  <c r="BP28" i="5"/>
  <c r="BO28" i="5"/>
  <c r="BN28" i="5"/>
  <c r="BJ28" i="5"/>
  <c r="BI28" i="5"/>
  <c r="BH28" i="5"/>
  <c r="BD28" i="5"/>
  <c r="BC28" i="5"/>
  <c r="BB28" i="5"/>
  <c r="AX28" i="5"/>
  <c r="AV28" i="5"/>
  <c r="AR28" i="5"/>
  <c r="AQ28" i="5"/>
  <c r="AP28" i="5"/>
  <c r="AL28" i="5"/>
  <c r="AJ28" i="5"/>
  <c r="AF28" i="5"/>
  <c r="AE28" i="5"/>
  <c r="AD28" i="5"/>
  <c r="Z28" i="5"/>
  <c r="Y28" i="5"/>
  <c r="X28" i="5"/>
  <c r="T28" i="5"/>
  <c r="S28" i="5"/>
  <c r="R28" i="5"/>
  <c r="N28" i="5"/>
  <c r="M28" i="5"/>
  <c r="L28" i="5"/>
  <c r="H28" i="5"/>
  <c r="G28" i="5"/>
  <c r="F28" i="5"/>
  <c r="B28" i="5"/>
  <c r="EB27" i="5"/>
  <c r="DX27" i="5"/>
  <c r="DW27" i="5"/>
  <c r="DV27" i="5"/>
  <c r="DR27" i="5"/>
  <c r="DP27" i="5"/>
  <c r="DL27" i="5"/>
  <c r="DK27" i="5"/>
  <c r="DJ27" i="5"/>
  <c r="DF27" i="5"/>
  <c r="DE27" i="5"/>
  <c r="DD27" i="5"/>
  <c r="CZ27" i="5"/>
  <c r="CY27" i="5"/>
  <c r="CX27" i="5"/>
  <c r="CT27" i="5"/>
  <c r="CS27" i="5"/>
  <c r="CR27" i="5"/>
  <c r="CN27" i="5"/>
  <c r="CM27" i="5"/>
  <c r="CL27" i="5"/>
  <c r="CH27" i="5"/>
  <c r="CF27" i="5"/>
  <c r="CB27" i="5"/>
  <c r="BZ27" i="5"/>
  <c r="BV27" i="5"/>
  <c r="BT27" i="5"/>
  <c r="BP27" i="5"/>
  <c r="BO27" i="5"/>
  <c r="BN27" i="5"/>
  <c r="BJ27" i="5"/>
  <c r="BI27" i="5"/>
  <c r="BH27" i="5"/>
  <c r="BD27" i="5"/>
  <c r="BC27" i="5"/>
  <c r="BB27" i="5"/>
  <c r="AX27" i="5"/>
  <c r="AW27" i="5"/>
  <c r="AV27" i="5"/>
  <c r="AR27" i="5"/>
  <c r="AQ27" i="5"/>
  <c r="AP27" i="5"/>
  <c r="AL27" i="5"/>
  <c r="AJ27" i="5"/>
  <c r="AF27" i="5"/>
  <c r="AD27" i="5"/>
  <c r="Z27" i="5"/>
  <c r="X27" i="5"/>
  <c r="T27" i="5"/>
  <c r="S27" i="5"/>
  <c r="R27" i="5"/>
  <c r="N27" i="5"/>
  <c r="M27" i="5"/>
  <c r="L27" i="5"/>
  <c r="H27" i="5"/>
  <c r="G27" i="5"/>
  <c r="F27" i="5"/>
  <c r="B27" i="5"/>
  <c r="EC26" i="5"/>
  <c r="EB26" i="5"/>
  <c r="DX26" i="5"/>
  <c r="DW26" i="5"/>
  <c r="DV26" i="5"/>
  <c r="DR26" i="5"/>
  <c r="DP26" i="5"/>
  <c r="DL26" i="5"/>
  <c r="DJ26" i="5"/>
  <c r="DF26" i="5"/>
  <c r="DD26" i="5"/>
  <c r="CZ26" i="5"/>
  <c r="CY26" i="5"/>
  <c r="CX26" i="5"/>
  <c r="CT26" i="5"/>
  <c r="CS26" i="5"/>
  <c r="CR26" i="5"/>
  <c r="CN26" i="5"/>
  <c r="CM26" i="5"/>
  <c r="CL26" i="5"/>
  <c r="CH26" i="5"/>
  <c r="CG26" i="5"/>
  <c r="CF26" i="5"/>
  <c r="CB26" i="5"/>
  <c r="CA26" i="5"/>
  <c r="BZ26" i="5"/>
  <c r="BV26" i="5"/>
  <c r="BT26" i="5"/>
  <c r="BP26" i="5"/>
  <c r="BO26" i="5"/>
  <c r="BN26" i="5"/>
  <c r="BJ26" i="5"/>
  <c r="BH26" i="5"/>
  <c r="BD26" i="5"/>
  <c r="BC26" i="5"/>
  <c r="BB26" i="5"/>
  <c r="AX26" i="5"/>
  <c r="AV26" i="5"/>
  <c r="AR26" i="5"/>
  <c r="AQ26" i="5"/>
  <c r="AP26" i="5"/>
  <c r="AL26" i="5"/>
  <c r="AK26" i="5"/>
  <c r="AJ26" i="5"/>
  <c r="AF26" i="5"/>
  <c r="AE26" i="5"/>
  <c r="AD26" i="5"/>
  <c r="Z26" i="5"/>
  <c r="X26" i="5"/>
  <c r="T26" i="5"/>
  <c r="R26" i="5"/>
  <c r="N26" i="5"/>
  <c r="L26" i="5"/>
  <c r="H26" i="5"/>
  <c r="F26" i="5"/>
  <c r="B26" i="5"/>
  <c r="EC25" i="5"/>
  <c r="EB25" i="5"/>
  <c r="DX25" i="5"/>
  <c r="DW25" i="5"/>
  <c r="DV25" i="5"/>
  <c r="DR25" i="5"/>
  <c r="DQ25" i="5"/>
  <c r="DP25" i="5"/>
  <c r="DL25" i="5"/>
  <c r="DK25" i="5"/>
  <c r="DJ25" i="5"/>
  <c r="DF25" i="5"/>
  <c r="DD25" i="5"/>
  <c r="CZ25" i="5"/>
  <c r="CX25" i="5"/>
  <c r="CT25" i="5"/>
  <c r="CR25" i="5"/>
  <c r="CN25" i="5"/>
  <c r="CM25" i="5"/>
  <c r="CL25" i="5"/>
  <c r="CH25" i="5"/>
  <c r="CG25" i="5"/>
  <c r="CF25" i="5"/>
  <c r="CB25" i="5"/>
  <c r="CA25" i="5"/>
  <c r="BZ25" i="5"/>
  <c r="BV25" i="5"/>
  <c r="BU25" i="5"/>
  <c r="BT25" i="5"/>
  <c r="BP25" i="5"/>
  <c r="BO25" i="5"/>
  <c r="BN25" i="5"/>
  <c r="BJ25" i="5"/>
  <c r="BH25" i="5"/>
  <c r="BD25" i="5"/>
  <c r="BC25" i="5"/>
  <c r="BB25" i="5"/>
  <c r="AX25" i="5"/>
  <c r="AV25" i="5"/>
  <c r="AR25" i="5"/>
  <c r="AQ25" i="5"/>
  <c r="AP25" i="5"/>
  <c r="AL25" i="5"/>
  <c r="AK25" i="5"/>
  <c r="AJ25" i="5"/>
  <c r="AF25" i="5"/>
  <c r="AD25" i="5"/>
  <c r="Z25" i="5"/>
  <c r="Y25" i="5"/>
  <c r="X25" i="5"/>
  <c r="T25" i="5"/>
  <c r="S25" i="5"/>
  <c r="R25" i="5"/>
  <c r="N25" i="5"/>
  <c r="L25" i="5"/>
  <c r="H25" i="5"/>
  <c r="G25" i="5"/>
  <c r="F25" i="5"/>
  <c r="B25" i="5"/>
  <c r="EB24" i="5"/>
  <c r="DX24" i="5"/>
  <c r="DW24" i="5"/>
  <c r="DV24" i="5"/>
  <c r="DR24" i="5"/>
  <c r="DQ24" i="5"/>
  <c r="DP24" i="5"/>
  <c r="DL24" i="5"/>
  <c r="DK24" i="5"/>
  <c r="DJ24" i="5"/>
  <c r="DF24" i="5"/>
  <c r="DE24" i="5"/>
  <c r="DD24" i="5"/>
  <c r="CZ24" i="5"/>
  <c r="CY24" i="5"/>
  <c r="CX24" i="5"/>
  <c r="CT24" i="5"/>
  <c r="CR24" i="5"/>
  <c r="CN24" i="5"/>
  <c r="CL24" i="5"/>
  <c r="CH24" i="5"/>
  <c r="CF24" i="5"/>
  <c r="CB24" i="5"/>
  <c r="CA24" i="5"/>
  <c r="BZ24" i="5"/>
  <c r="BV24" i="5"/>
  <c r="BU24" i="5"/>
  <c r="BT24" i="5"/>
  <c r="BP24" i="5"/>
  <c r="BO24" i="5"/>
  <c r="BN24" i="5"/>
  <c r="BJ24" i="5"/>
  <c r="BI24" i="5"/>
  <c r="BH24" i="5"/>
  <c r="BD24" i="5"/>
  <c r="BC24" i="5"/>
  <c r="BB24" i="5"/>
  <c r="AX24" i="5"/>
  <c r="AV24" i="5"/>
  <c r="AR24" i="5"/>
  <c r="AP24" i="5"/>
  <c r="AL24" i="5"/>
  <c r="AJ24" i="5"/>
  <c r="AF24" i="5"/>
  <c r="AD24" i="5"/>
  <c r="Z24" i="5"/>
  <c r="Y24" i="5"/>
  <c r="X24" i="5"/>
  <c r="T24" i="5"/>
  <c r="S24" i="5"/>
  <c r="R24" i="5"/>
  <c r="N24" i="5"/>
  <c r="M24" i="5"/>
  <c r="L24" i="5"/>
  <c r="H24" i="5"/>
  <c r="G24" i="5"/>
  <c r="F24" i="5"/>
  <c r="B24" i="5"/>
  <c r="EB23" i="5"/>
  <c r="DX23" i="5"/>
  <c r="DV23" i="5"/>
  <c r="DR23" i="5"/>
  <c r="DP23" i="5"/>
  <c r="DL23" i="5"/>
  <c r="DK23" i="5"/>
  <c r="DJ23" i="5"/>
  <c r="DF23" i="5"/>
  <c r="DE23" i="5"/>
  <c r="DD23" i="5"/>
  <c r="CZ23" i="5"/>
  <c r="CY23" i="5"/>
  <c r="CX23" i="5"/>
  <c r="CT23" i="5"/>
  <c r="CS23" i="5"/>
  <c r="CR23" i="5"/>
  <c r="CN23" i="5"/>
  <c r="CM23" i="5"/>
  <c r="CL23" i="5"/>
  <c r="CH23" i="5"/>
  <c r="CF23" i="5"/>
  <c r="CB23" i="5"/>
  <c r="CA23" i="5"/>
  <c r="BZ23" i="5"/>
  <c r="BV23" i="5"/>
  <c r="BT23" i="5"/>
  <c r="BP23" i="5"/>
  <c r="BO23" i="5"/>
  <c r="BN23" i="5"/>
  <c r="BJ23" i="5"/>
  <c r="BI23" i="5"/>
  <c r="BH23" i="5"/>
  <c r="BD23" i="5"/>
  <c r="BC23" i="5"/>
  <c r="BB23" i="5"/>
  <c r="AX23" i="5"/>
  <c r="AW23" i="5"/>
  <c r="AV23" i="5"/>
  <c r="AR23" i="5"/>
  <c r="AQ23" i="5"/>
  <c r="AP23" i="5"/>
  <c r="AL23" i="5"/>
  <c r="AJ23" i="5"/>
  <c r="AF23" i="5"/>
  <c r="AD23" i="5"/>
  <c r="Z23" i="5"/>
  <c r="X23" i="5"/>
  <c r="T23" i="5"/>
  <c r="S23" i="5"/>
  <c r="R23" i="5"/>
  <c r="N23" i="5"/>
  <c r="M23" i="5"/>
  <c r="L23" i="5"/>
  <c r="H23" i="5"/>
  <c r="G23" i="5"/>
  <c r="F23" i="5"/>
  <c r="B23" i="5"/>
  <c r="EC22" i="5"/>
  <c r="EB22" i="5"/>
  <c r="DX22" i="5"/>
  <c r="DW22" i="5"/>
  <c r="DV22" i="5"/>
  <c r="DR22" i="5"/>
  <c r="DP22" i="5"/>
  <c r="DL22" i="5"/>
  <c r="DJ22" i="5"/>
  <c r="DF22" i="5"/>
  <c r="DD22" i="5"/>
  <c r="CZ22" i="5"/>
  <c r="CY22" i="5"/>
  <c r="CX22" i="5"/>
  <c r="CT22" i="5"/>
  <c r="CS22" i="5"/>
  <c r="CR22" i="5"/>
  <c r="CN22" i="5"/>
  <c r="CL22" i="5"/>
  <c r="CH22" i="5"/>
  <c r="CG22" i="5"/>
  <c r="CF22" i="5"/>
  <c r="CB22" i="5"/>
  <c r="CA22" i="5"/>
  <c r="BZ22" i="5"/>
  <c r="BV22" i="5"/>
  <c r="BT22" i="5"/>
  <c r="BP22" i="5"/>
  <c r="BO22" i="5"/>
  <c r="BN22" i="5"/>
  <c r="BJ22" i="5"/>
  <c r="BH22" i="5"/>
  <c r="BD22" i="5"/>
  <c r="BC22" i="5"/>
  <c r="BB22" i="5"/>
  <c r="AX22" i="5"/>
  <c r="AW22" i="5"/>
  <c r="AV22" i="5"/>
  <c r="AR22" i="5"/>
  <c r="AP22" i="5"/>
  <c r="AL22" i="5"/>
  <c r="AJ22" i="5"/>
  <c r="AK22" i="5" s="1"/>
  <c r="AF22" i="5"/>
  <c r="AE22" i="5"/>
  <c r="AD22" i="5"/>
  <c r="Z22" i="5"/>
  <c r="X22" i="5"/>
  <c r="T22" i="5"/>
  <c r="R22" i="5"/>
  <c r="S22" i="5" s="1"/>
  <c r="N22" i="5"/>
  <c r="L22" i="5"/>
  <c r="H22" i="5"/>
  <c r="F22" i="5"/>
  <c r="G22" i="5" s="1"/>
  <c r="B22" i="5"/>
  <c r="EC21" i="5"/>
  <c r="EB21" i="5"/>
  <c r="DX21" i="5"/>
  <c r="DW21" i="5"/>
  <c r="DV21" i="5"/>
  <c r="DR21" i="5"/>
  <c r="DQ21" i="5"/>
  <c r="DP21" i="5"/>
  <c r="DL21" i="5"/>
  <c r="DK21" i="5"/>
  <c r="DJ21" i="5"/>
  <c r="DF21" i="5"/>
  <c r="DD21" i="5"/>
  <c r="CZ21" i="5"/>
  <c r="CX21" i="5"/>
  <c r="CT21" i="5"/>
  <c r="CR21" i="5"/>
  <c r="CN21" i="5"/>
  <c r="CM21" i="5"/>
  <c r="CL21" i="5"/>
  <c r="CH21" i="5"/>
  <c r="CG21" i="5"/>
  <c r="CF21" i="5"/>
  <c r="CB21" i="5"/>
  <c r="CA21" i="5"/>
  <c r="BZ21" i="5"/>
  <c r="BV21" i="5"/>
  <c r="BU21" i="5"/>
  <c r="BT21" i="5"/>
  <c r="BP21" i="5"/>
  <c r="BO21" i="5"/>
  <c r="BN21" i="5"/>
  <c r="BJ21" i="5"/>
  <c r="BH21" i="5"/>
  <c r="BD21" i="5"/>
  <c r="BB21" i="5"/>
  <c r="AX21" i="5"/>
  <c r="AV21" i="5"/>
  <c r="AR21" i="5"/>
  <c r="AQ21" i="5"/>
  <c r="AP21" i="5"/>
  <c r="AL21" i="5"/>
  <c r="AK21" i="5"/>
  <c r="AJ21" i="5"/>
  <c r="AF21" i="5"/>
  <c r="AD21" i="5"/>
  <c r="Z21" i="5"/>
  <c r="Y21" i="5"/>
  <c r="X21" i="5"/>
  <c r="T21" i="5"/>
  <c r="S21" i="5"/>
  <c r="R21" i="5"/>
  <c r="N21" i="5"/>
  <c r="L21" i="5"/>
  <c r="H21" i="5"/>
  <c r="F21" i="5"/>
  <c r="B21" i="5"/>
  <c r="EB20" i="5"/>
  <c r="DX20" i="5"/>
  <c r="DW20" i="5"/>
  <c r="DV20" i="5"/>
  <c r="DR20" i="5"/>
  <c r="DQ20" i="5"/>
  <c r="DP20" i="5"/>
  <c r="DL20" i="5"/>
  <c r="DK20" i="5"/>
  <c r="DJ20" i="5"/>
  <c r="DF20" i="5"/>
  <c r="DE20" i="5"/>
  <c r="DD20" i="5"/>
  <c r="CZ20" i="5"/>
  <c r="CY20" i="5"/>
  <c r="CX20" i="5"/>
  <c r="CT20" i="5"/>
  <c r="CR20" i="5"/>
  <c r="CN20" i="5"/>
  <c r="CM20" i="5"/>
  <c r="CL20" i="5"/>
  <c r="CH20" i="5"/>
  <c r="CF20" i="5"/>
  <c r="CB20" i="5"/>
  <c r="CA20" i="5"/>
  <c r="BZ20" i="5"/>
  <c r="BV20" i="5"/>
  <c r="BU20" i="5"/>
  <c r="BT20" i="5"/>
  <c r="BP20" i="5"/>
  <c r="BO20" i="5"/>
  <c r="BN20" i="5"/>
  <c r="BJ20" i="5"/>
  <c r="BI20" i="5"/>
  <c r="BH20" i="5"/>
  <c r="BD20" i="5"/>
  <c r="BC20" i="5"/>
  <c r="BB20" i="5"/>
  <c r="AX20" i="5"/>
  <c r="AV20" i="5"/>
  <c r="AR20" i="5"/>
  <c r="AP20" i="5"/>
  <c r="AL20" i="5"/>
  <c r="AJ20" i="5"/>
  <c r="AF20" i="5"/>
  <c r="AE20" i="5"/>
  <c r="AD20" i="5"/>
  <c r="Z20" i="5"/>
  <c r="Y20" i="5"/>
  <c r="X20" i="5"/>
  <c r="T20" i="5"/>
  <c r="R20" i="5"/>
  <c r="N20" i="5"/>
  <c r="M20" i="5"/>
  <c r="L20" i="5"/>
  <c r="H20" i="5"/>
  <c r="F20" i="5"/>
  <c r="G20" i="5" s="1"/>
  <c r="B20" i="5"/>
  <c r="EB19" i="5"/>
  <c r="DX19" i="5"/>
  <c r="DW19" i="5"/>
  <c r="DV19" i="5"/>
  <c r="DR19" i="5"/>
  <c r="DP19" i="5"/>
  <c r="DL19" i="5"/>
  <c r="DK19" i="5"/>
  <c r="DJ19" i="5"/>
  <c r="DF19" i="5"/>
  <c r="DE19" i="5"/>
  <c r="DD19" i="5"/>
  <c r="CZ19" i="5"/>
  <c r="CX19" i="5"/>
  <c r="CT19" i="5"/>
  <c r="CS19" i="5"/>
  <c r="CR19" i="5"/>
  <c r="CN19" i="5"/>
  <c r="CM19" i="5"/>
  <c r="CL19" i="5"/>
  <c r="CH19" i="5"/>
  <c r="CF19" i="5"/>
  <c r="CB19" i="5"/>
  <c r="CA19" i="5"/>
  <c r="BZ19" i="5"/>
  <c r="BV19" i="5"/>
  <c r="BT19" i="5"/>
  <c r="BP19" i="5"/>
  <c r="BO19" i="5"/>
  <c r="BN19" i="5"/>
  <c r="BJ19" i="5"/>
  <c r="BI19" i="5"/>
  <c r="BH19" i="5"/>
  <c r="BD19" i="5"/>
  <c r="BC19" i="5"/>
  <c r="BB19" i="5"/>
  <c r="AX19" i="5"/>
  <c r="AW19" i="5"/>
  <c r="AV19" i="5"/>
  <c r="AR19" i="5"/>
  <c r="AQ19" i="5"/>
  <c r="AP19" i="5"/>
  <c r="AL19" i="5"/>
  <c r="AJ19" i="5"/>
  <c r="AF19" i="5"/>
  <c r="AE19" i="5"/>
  <c r="AD19" i="5"/>
  <c r="Z19" i="5"/>
  <c r="X19" i="5"/>
  <c r="T19" i="5"/>
  <c r="S19" i="5"/>
  <c r="R19" i="5"/>
  <c r="N19" i="5"/>
  <c r="M19" i="5"/>
  <c r="L19" i="5"/>
  <c r="H19" i="5"/>
  <c r="G19" i="5"/>
  <c r="F19" i="5"/>
  <c r="B19" i="5"/>
  <c r="EC18" i="5"/>
  <c r="EB18" i="5"/>
  <c r="DX18" i="5"/>
  <c r="DW18" i="5"/>
  <c r="DV18" i="5"/>
  <c r="DR18" i="5"/>
  <c r="DP18" i="5"/>
  <c r="DL18" i="5"/>
  <c r="DJ18" i="5"/>
  <c r="DF18" i="5"/>
  <c r="DD18" i="5"/>
  <c r="CZ18" i="5"/>
  <c r="CY18" i="5"/>
  <c r="CX18" i="5"/>
  <c r="CT18" i="5"/>
  <c r="CS18" i="5"/>
  <c r="CR18" i="5"/>
  <c r="CN18" i="5"/>
  <c r="CM18" i="5"/>
  <c r="CL18" i="5"/>
  <c r="CH18" i="5"/>
  <c r="CG18" i="5"/>
  <c r="CF18" i="5"/>
  <c r="CB18" i="5"/>
  <c r="CA18" i="5"/>
  <c r="BZ18" i="5"/>
  <c r="BV18" i="5"/>
  <c r="BT18" i="5"/>
  <c r="BP18" i="5"/>
  <c r="BN18" i="5"/>
  <c r="BJ18" i="5"/>
  <c r="BH18" i="5"/>
  <c r="BD18" i="5"/>
  <c r="BC18" i="5"/>
  <c r="BB18" i="5"/>
  <c r="AX18" i="5"/>
  <c r="AW18" i="5"/>
  <c r="AV18" i="5"/>
  <c r="AR18" i="5"/>
  <c r="AQ18" i="5"/>
  <c r="AP18" i="5"/>
  <c r="AL18" i="5"/>
  <c r="AK18" i="5"/>
  <c r="AJ18" i="5"/>
  <c r="AF18" i="5"/>
  <c r="AE18" i="5"/>
  <c r="AD18" i="5"/>
  <c r="Z18" i="5"/>
  <c r="X18" i="5"/>
  <c r="T18" i="5"/>
  <c r="S18" i="5"/>
  <c r="R18" i="5"/>
  <c r="N18" i="5"/>
  <c r="L18" i="5"/>
  <c r="H18" i="5"/>
  <c r="G18" i="5"/>
  <c r="F18" i="5"/>
  <c r="B18" i="5"/>
  <c r="EC17" i="5"/>
  <c r="EB17" i="5"/>
  <c r="DX17" i="5"/>
  <c r="DW17" i="5"/>
  <c r="DV17" i="5"/>
  <c r="DR17" i="5"/>
  <c r="DQ17" i="5"/>
  <c r="DP17" i="5"/>
  <c r="DL17" i="5"/>
  <c r="DK17" i="5"/>
  <c r="DJ17" i="5"/>
  <c r="DF17" i="5"/>
  <c r="DD17" i="5"/>
  <c r="CZ17" i="5"/>
  <c r="CY17" i="5"/>
  <c r="CX17" i="5"/>
  <c r="CT17" i="5"/>
  <c r="CR17" i="5"/>
  <c r="CN17" i="5"/>
  <c r="CM17" i="5"/>
  <c r="CL17" i="5"/>
  <c r="CH17" i="5"/>
  <c r="CG17" i="5"/>
  <c r="CF17" i="5"/>
  <c r="CB17" i="5"/>
  <c r="CA17" i="5"/>
  <c r="BZ17" i="5"/>
  <c r="BV17" i="5"/>
  <c r="BU17" i="5"/>
  <c r="BT17" i="5"/>
  <c r="BP17" i="5"/>
  <c r="BO17" i="5"/>
  <c r="BN17" i="5"/>
  <c r="BJ17" i="5"/>
  <c r="BH17" i="5"/>
  <c r="BD17" i="5"/>
  <c r="BB17" i="5"/>
  <c r="AX17" i="5"/>
  <c r="AV17" i="5"/>
  <c r="AR17" i="5"/>
  <c r="AQ17" i="5"/>
  <c r="AP17" i="5"/>
  <c r="AL17" i="5"/>
  <c r="AK17" i="5"/>
  <c r="AJ17" i="5"/>
  <c r="AF17" i="5"/>
  <c r="AE17" i="5"/>
  <c r="AD17" i="5"/>
  <c r="Z17" i="5"/>
  <c r="Y17" i="5"/>
  <c r="X17" i="5"/>
  <c r="T17" i="5"/>
  <c r="R17" i="5"/>
  <c r="N17" i="5"/>
  <c r="L17" i="5"/>
  <c r="H17" i="5"/>
  <c r="G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L40" i="6"/>
  <c r="DQ28" i="6" s="1"/>
  <c r="DF40" i="6"/>
  <c r="DK28" i="6" s="1"/>
  <c r="CZ40" i="6"/>
  <c r="CT40" i="6"/>
  <c r="CN40" i="6"/>
  <c r="CS28" i="6" s="1"/>
  <c r="CH40" i="6"/>
  <c r="CB40" i="6"/>
  <c r="CG28" i="6" s="1"/>
  <c r="BV40" i="6"/>
  <c r="BP40" i="6"/>
  <c r="BU28" i="6" s="1"/>
  <c r="BJ40" i="6"/>
  <c r="BO28" i="6" s="1"/>
  <c r="BD40" i="6"/>
  <c r="AX40" i="6"/>
  <c r="AR40" i="6"/>
  <c r="AL40" i="6"/>
  <c r="AQ28" i="6" s="1"/>
  <c r="AF40" i="6"/>
  <c r="AK28" i="6" s="1"/>
  <c r="Z40" i="6"/>
  <c r="T40" i="6"/>
  <c r="Y28" i="6" s="1"/>
  <c r="N40" i="6"/>
  <c r="S28" i="6" s="1"/>
  <c r="H40" i="6"/>
  <c r="B40" i="6"/>
  <c r="G28" i="6" s="1"/>
  <c r="DX39" i="6"/>
  <c r="DR39" i="6"/>
  <c r="DW27" i="6" s="1"/>
  <c r="DL39" i="6"/>
  <c r="DQ27" i="6" s="1"/>
  <c r="DF39" i="6"/>
  <c r="CZ39" i="6"/>
  <c r="DE27" i="6" s="1"/>
  <c r="CT39" i="6"/>
  <c r="CY27" i="6" s="1"/>
  <c r="CN39" i="6"/>
  <c r="CS27" i="6" s="1"/>
  <c r="CH39" i="6"/>
  <c r="CB39" i="6"/>
  <c r="BV39" i="6"/>
  <c r="CA27" i="6" s="1"/>
  <c r="BP39" i="6"/>
  <c r="BU27" i="6" s="1"/>
  <c r="BJ39" i="6"/>
  <c r="BD39" i="6"/>
  <c r="BI27" i="6" s="1"/>
  <c r="AX39" i="6"/>
  <c r="BC27" i="6" s="1"/>
  <c r="AR39" i="6"/>
  <c r="AL39" i="6"/>
  <c r="AF39" i="6"/>
  <c r="Z39" i="6"/>
  <c r="AE27" i="6" s="1"/>
  <c r="T39" i="6"/>
  <c r="N39" i="6"/>
  <c r="S27" i="6" s="1"/>
  <c r="H39" i="6"/>
  <c r="M27" i="6" s="1"/>
  <c r="B39" i="6"/>
  <c r="G27" i="6" s="1"/>
  <c r="DX38" i="6"/>
  <c r="DR38" i="6"/>
  <c r="DL38" i="6"/>
  <c r="DF38" i="6"/>
  <c r="DK26" i="6" s="1"/>
  <c r="CZ38" i="6"/>
  <c r="DE26" i="6" s="1"/>
  <c r="CT38" i="6"/>
  <c r="CN38" i="6"/>
  <c r="CS26" i="6" s="1"/>
  <c r="CH38" i="6"/>
  <c r="CM26" i="6" s="1"/>
  <c r="CB38" i="6"/>
  <c r="BV38" i="6"/>
  <c r="BP38" i="6"/>
  <c r="BJ38" i="6"/>
  <c r="BO26" i="6" s="1"/>
  <c r="BD38" i="6"/>
  <c r="BI26" i="6" s="1"/>
  <c r="AX38" i="6"/>
  <c r="AR38" i="6"/>
  <c r="AW26" i="6" s="1"/>
  <c r="AL38" i="6"/>
  <c r="AQ26" i="6" s="1"/>
  <c r="AF38" i="6"/>
  <c r="Z38" i="6"/>
  <c r="T38" i="6"/>
  <c r="N38" i="6"/>
  <c r="S26" i="6" s="1"/>
  <c r="H38" i="6"/>
  <c r="M26" i="6" s="1"/>
  <c r="B38" i="6"/>
  <c r="DX37" i="6"/>
  <c r="EC25" i="6" s="1"/>
  <c r="DR37" i="6"/>
  <c r="DW25" i="6" s="1"/>
  <c r="DL37" i="6"/>
  <c r="DF37" i="6"/>
  <c r="CZ37" i="6"/>
  <c r="CT37" i="6"/>
  <c r="CY25" i="6" s="1"/>
  <c r="CN37" i="6"/>
  <c r="CH37" i="6"/>
  <c r="CM25" i="6" s="1"/>
  <c r="CB37" i="6"/>
  <c r="CG25" i="6" s="1"/>
  <c r="BV37" i="6"/>
  <c r="CA25" i="6" s="1"/>
  <c r="BP37" i="6"/>
  <c r="BJ37" i="6"/>
  <c r="BD37" i="6"/>
  <c r="AX37" i="6"/>
  <c r="BC25" i="6" s="1"/>
  <c r="AR37" i="6"/>
  <c r="AL37" i="6"/>
  <c r="AF37" i="6"/>
  <c r="AK25" i="6" s="1"/>
  <c r="Z37" i="6"/>
  <c r="AE25" i="6" s="1"/>
  <c r="T37" i="6"/>
  <c r="N37" i="6"/>
  <c r="S25" i="6" s="1"/>
  <c r="H37" i="6"/>
  <c r="B37" i="6"/>
  <c r="G25" i="6" s="1"/>
  <c r="DX36" i="6"/>
  <c r="EC24" i="6" s="1"/>
  <c r="DR36" i="6"/>
  <c r="DL36" i="6"/>
  <c r="DQ24" i="6" s="1"/>
  <c r="DF36" i="6"/>
  <c r="DK24" i="6" s="1"/>
  <c r="CZ36" i="6"/>
  <c r="DE24" i="6" s="1"/>
  <c r="CT36" i="6"/>
  <c r="CN36" i="6"/>
  <c r="CH36" i="6"/>
  <c r="CM24" i="6" s="1"/>
  <c r="CB36" i="6"/>
  <c r="CG24" i="6" s="1"/>
  <c r="BV36" i="6"/>
  <c r="BP36" i="6"/>
  <c r="BU24" i="6" s="1"/>
  <c r="BJ36" i="6"/>
  <c r="BO24" i="6" s="1"/>
  <c r="BD36" i="6"/>
  <c r="AX36" i="6"/>
  <c r="AR36" i="6"/>
  <c r="AL36" i="6"/>
  <c r="AQ24" i="6" s="1"/>
  <c r="AF36" i="6"/>
  <c r="Z36" i="6"/>
  <c r="T36" i="6"/>
  <c r="Y24" i="6" s="1"/>
  <c r="N36" i="6"/>
  <c r="S24" i="6" s="1"/>
  <c r="H36" i="6"/>
  <c r="B36" i="6"/>
  <c r="DX35" i="6"/>
  <c r="DR35" i="6"/>
  <c r="DW23" i="6" s="1"/>
  <c r="DL35" i="6"/>
  <c r="DQ23" i="6" s="1"/>
  <c r="DF35" i="6"/>
  <c r="CZ35" i="6"/>
  <c r="DE23" i="6" s="1"/>
  <c r="CT35" i="6"/>
  <c r="CY23" i="6" s="1"/>
  <c r="CN35" i="6"/>
  <c r="CS23" i="6" s="1"/>
  <c r="CH35" i="6"/>
  <c r="CB35" i="6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L35" i="6"/>
  <c r="AF35" i="6"/>
  <c r="Z35" i="6"/>
  <c r="T35" i="6"/>
  <c r="N35" i="6"/>
  <c r="H35" i="6"/>
  <c r="B35" i="6"/>
  <c r="G23" i="6" s="1"/>
  <c r="DX34" i="6"/>
  <c r="DR34" i="6"/>
  <c r="DL34" i="6"/>
  <c r="DF34" i="6"/>
  <c r="DK22" i="6" s="1"/>
  <c r="CZ34" i="6"/>
  <c r="DE22" i="6" s="1"/>
  <c r="CT34" i="6"/>
  <c r="CN34" i="6"/>
  <c r="CH34" i="6"/>
  <c r="CB34" i="6"/>
  <c r="BV34" i="6"/>
  <c r="BP34" i="6"/>
  <c r="BJ34" i="6"/>
  <c r="BO22" i="6" s="1"/>
  <c r="BD34" i="6"/>
  <c r="AX34" i="6"/>
  <c r="AR34" i="6"/>
  <c r="AL34" i="6"/>
  <c r="AF34" i="6"/>
  <c r="Z34" i="6"/>
  <c r="T34" i="6"/>
  <c r="N34" i="6"/>
  <c r="H34" i="6"/>
  <c r="B34" i="6"/>
  <c r="DX33" i="6"/>
  <c r="EC21" i="6" s="1"/>
  <c r="DR33" i="6"/>
  <c r="DW21" i="6" s="1"/>
  <c r="DL33" i="6"/>
  <c r="DF33" i="6"/>
  <c r="CZ33" i="6"/>
  <c r="CT33" i="6"/>
  <c r="CY21" i="6" s="1"/>
  <c r="CN33" i="6"/>
  <c r="CS21" i="6" s="1"/>
  <c r="CH33" i="6"/>
  <c r="CB33" i="6"/>
  <c r="CG21" i="6" s="1"/>
  <c r="BV33" i="6"/>
  <c r="BP33" i="6"/>
  <c r="BJ33" i="6"/>
  <c r="BD33" i="6"/>
  <c r="BI21" i="6" s="1"/>
  <c r="AX33" i="6"/>
  <c r="BC21" i="6" s="1"/>
  <c r="AR33" i="6"/>
  <c r="AL33" i="6"/>
  <c r="AF33" i="6"/>
  <c r="AK21" i="6" s="1"/>
  <c r="Z33" i="6"/>
  <c r="T33" i="6"/>
  <c r="N33" i="6"/>
  <c r="H33" i="6"/>
  <c r="B33" i="6"/>
  <c r="DX32" i="6"/>
  <c r="EC20" i="6" s="1"/>
  <c r="DR32" i="6"/>
  <c r="DL32" i="6"/>
  <c r="DQ20" i="6" s="1"/>
  <c r="DF32" i="6"/>
  <c r="CZ32" i="6"/>
  <c r="DE20" i="6" s="1"/>
  <c r="CT32" i="6"/>
  <c r="CN32" i="6"/>
  <c r="CH32" i="6"/>
  <c r="CB32" i="6"/>
  <c r="BV32" i="6"/>
  <c r="BP32" i="6"/>
  <c r="BU20" i="6" s="1"/>
  <c r="BJ32" i="6"/>
  <c r="BD32" i="6"/>
  <c r="AX32" i="6"/>
  <c r="AR32" i="6"/>
  <c r="AL32" i="6"/>
  <c r="AF32" i="6"/>
  <c r="Z32" i="6"/>
  <c r="T32" i="6"/>
  <c r="Y20" i="6" s="1"/>
  <c r="N32" i="6"/>
  <c r="H32" i="6"/>
  <c r="B32" i="6"/>
  <c r="DX31" i="6"/>
  <c r="DR31" i="6"/>
  <c r="DW19" i="6" s="1"/>
  <c r="DL31" i="6"/>
  <c r="DQ19" i="6" s="1"/>
  <c r="DF31" i="6"/>
  <c r="CZ31" i="6"/>
  <c r="DE19" i="6" s="1"/>
  <c r="CT31" i="6"/>
  <c r="CN31" i="6"/>
  <c r="CH31" i="6"/>
  <c r="CB31" i="6"/>
  <c r="BV31" i="6"/>
  <c r="BP31" i="6"/>
  <c r="BU19" i="6" s="1"/>
  <c r="BJ31" i="6"/>
  <c r="BD31" i="6"/>
  <c r="AX31" i="6"/>
  <c r="AR31" i="6"/>
  <c r="AL31" i="6"/>
  <c r="AF31" i="6"/>
  <c r="Z31" i="6"/>
  <c r="T31" i="6"/>
  <c r="N31" i="6"/>
  <c r="H31" i="6"/>
  <c r="B31" i="6"/>
  <c r="DX30" i="6"/>
  <c r="DR30" i="6"/>
  <c r="DL30" i="6"/>
  <c r="DF30" i="6"/>
  <c r="DF41" i="6" s="1"/>
  <c r="CZ30" i="6"/>
  <c r="CT30" i="6"/>
  <c r="CN30" i="6"/>
  <c r="CS18" i="6" s="1"/>
  <c r="CH30" i="6"/>
  <c r="CB30" i="6"/>
  <c r="BV30" i="6"/>
  <c r="BP30" i="6"/>
  <c r="BJ30" i="6"/>
  <c r="BD30" i="6"/>
  <c r="BI18" i="6" s="1"/>
  <c r="AX30" i="6"/>
  <c r="AR30" i="6"/>
  <c r="AW18" i="6" s="1"/>
  <c r="AL30" i="6"/>
  <c r="AF30" i="6"/>
  <c r="Z30" i="6"/>
  <c r="T30" i="6"/>
  <c r="N30" i="6"/>
  <c r="H30" i="6"/>
  <c r="B30" i="6"/>
  <c r="DX29" i="6"/>
  <c r="DR29" i="6"/>
  <c r="DL29" i="6"/>
  <c r="DF29" i="6"/>
  <c r="CZ29" i="6"/>
  <c r="CT29" i="6"/>
  <c r="CT41" i="6" s="1"/>
  <c r="CN29" i="6"/>
  <c r="CS17" i="6" s="1"/>
  <c r="CH29" i="6"/>
  <c r="CB29" i="6"/>
  <c r="BV29" i="6"/>
  <c r="BP29" i="6"/>
  <c r="BJ29" i="6"/>
  <c r="BD29" i="6"/>
  <c r="AX29" i="6"/>
  <c r="AX41" i="6" s="1"/>
  <c r="AR29" i="6"/>
  <c r="AL29" i="6"/>
  <c r="AF29" i="6"/>
  <c r="Z29" i="6"/>
  <c r="T29" i="6"/>
  <c r="N29" i="6"/>
  <c r="H29" i="6"/>
  <c r="B29" i="6"/>
  <c r="B41" i="6" s="1"/>
  <c r="EB28" i="6"/>
  <c r="DX28" i="6"/>
  <c r="DW28" i="6"/>
  <c r="DV28" i="6"/>
  <c r="DR28" i="6"/>
  <c r="DP28" i="6"/>
  <c r="DL28" i="6"/>
  <c r="DJ28" i="6"/>
  <c r="DF28" i="6"/>
  <c r="DE28" i="6"/>
  <c r="DD28" i="6"/>
  <c r="CZ28" i="6"/>
  <c r="CY28" i="6"/>
  <c r="CX28" i="6"/>
  <c r="CT28" i="6"/>
  <c r="CR28" i="6"/>
  <c r="CN28" i="6"/>
  <c r="CM28" i="6"/>
  <c r="CL28" i="6"/>
  <c r="CH28" i="6"/>
  <c r="CF28" i="6"/>
  <c r="CB28" i="6"/>
  <c r="CA28" i="6"/>
  <c r="BZ28" i="6"/>
  <c r="BV28" i="6"/>
  <c r="BT28" i="6"/>
  <c r="BP28" i="6"/>
  <c r="BN28" i="6"/>
  <c r="BJ28" i="6"/>
  <c r="BI28" i="6"/>
  <c r="BH28" i="6"/>
  <c r="BD28" i="6"/>
  <c r="BC28" i="6"/>
  <c r="BB28" i="6"/>
  <c r="AX28" i="6"/>
  <c r="AW28" i="6"/>
  <c r="AV28" i="6"/>
  <c r="AR28" i="6"/>
  <c r="AP28" i="6"/>
  <c r="AL28" i="6"/>
  <c r="AJ28" i="6"/>
  <c r="AF28" i="6"/>
  <c r="AE28" i="6"/>
  <c r="AD28" i="6"/>
  <c r="Z28" i="6"/>
  <c r="X28" i="6"/>
  <c r="T28" i="6"/>
  <c r="R28" i="6"/>
  <c r="N28" i="6"/>
  <c r="M28" i="6"/>
  <c r="L28" i="6"/>
  <c r="H28" i="6"/>
  <c r="F28" i="6"/>
  <c r="B28" i="6"/>
  <c r="EC27" i="6"/>
  <c r="EB27" i="6"/>
  <c r="DX27" i="6"/>
  <c r="DV27" i="6"/>
  <c r="DR27" i="6"/>
  <c r="DP27" i="6"/>
  <c r="DL27" i="6"/>
  <c r="DK27" i="6"/>
  <c r="DJ27" i="6"/>
  <c r="DF27" i="6"/>
  <c r="DD27" i="6"/>
  <c r="CZ27" i="6"/>
  <c r="CX27" i="6"/>
  <c r="CT27" i="6"/>
  <c r="CR27" i="6"/>
  <c r="CN27" i="6"/>
  <c r="CM27" i="6"/>
  <c r="CL27" i="6"/>
  <c r="CH27" i="6"/>
  <c r="CG27" i="6"/>
  <c r="CF27" i="6"/>
  <c r="CB27" i="6"/>
  <c r="BZ27" i="6"/>
  <c r="BV27" i="6"/>
  <c r="BT27" i="6"/>
  <c r="BP27" i="6"/>
  <c r="BO27" i="6"/>
  <c r="BN27" i="6"/>
  <c r="BJ27" i="6"/>
  <c r="BH27" i="6"/>
  <c r="BD27" i="6"/>
  <c r="BB27" i="6"/>
  <c r="AX27" i="6"/>
  <c r="AW27" i="6"/>
  <c r="AV27" i="6"/>
  <c r="AR27" i="6"/>
  <c r="AQ27" i="6"/>
  <c r="AP27" i="6"/>
  <c r="AL27" i="6"/>
  <c r="AK27" i="6"/>
  <c r="AJ27" i="6"/>
  <c r="AF27" i="6"/>
  <c r="AD27" i="6"/>
  <c r="Z27" i="6"/>
  <c r="Y27" i="6"/>
  <c r="X27" i="6"/>
  <c r="T27" i="6"/>
  <c r="R27" i="6"/>
  <c r="N27" i="6"/>
  <c r="L27" i="6"/>
  <c r="H27" i="6"/>
  <c r="F27" i="6"/>
  <c r="B27" i="6"/>
  <c r="EC26" i="6"/>
  <c r="EB26" i="6"/>
  <c r="DX26" i="6"/>
  <c r="DW26" i="6"/>
  <c r="DV26" i="6"/>
  <c r="DR26" i="6"/>
  <c r="DQ26" i="6"/>
  <c r="DP26" i="6"/>
  <c r="DL26" i="6"/>
  <c r="DJ26" i="6"/>
  <c r="DF26" i="6"/>
  <c r="DD26" i="6"/>
  <c r="CZ26" i="6"/>
  <c r="CY26" i="6"/>
  <c r="CX26" i="6"/>
  <c r="CT26" i="6"/>
  <c r="CR26" i="6"/>
  <c r="CN26" i="6"/>
  <c r="CL26" i="6"/>
  <c r="CH26" i="6"/>
  <c r="CG26" i="6"/>
  <c r="CF26" i="6"/>
  <c r="CB26" i="6"/>
  <c r="CA26" i="6"/>
  <c r="BZ26" i="6"/>
  <c r="BV26" i="6"/>
  <c r="BU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K26" i="6"/>
  <c r="AJ26" i="6"/>
  <c r="AF26" i="6"/>
  <c r="AE26" i="6"/>
  <c r="AD26" i="6"/>
  <c r="Z26" i="6"/>
  <c r="Y26" i="6"/>
  <c r="X26" i="6"/>
  <c r="T26" i="6"/>
  <c r="R26" i="6"/>
  <c r="N26" i="6"/>
  <c r="L26" i="6"/>
  <c r="H26" i="6"/>
  <c r="G26" i="6"/>
  <c r="F26" i="6"/>
  <c r="B26" i="6"/>
  <c r="EB25" i="6"/>
  <c r="DX25" i="6"/>
  <c r="DV25" i="6"/>
  <c r="DR25" i="6"/>
  <c r="DQ25" i="6"/>
  <c r="DP25" i="6"/>
  <c r="DL25" i="6"/>
  <c r="DK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U25" i="6"/>
  <c r="BT25" i="6"/>
  <c r="BP25" i="6"/>
  <c r="BO25" i="6"/>
  <c r="BN25" i="6"/>
  <c r="BJ25" i="6"/>
  <c r="BI25" i="6"/>
  <c r="BH25" i="6"/>
  <c r="BD25" i="6"/>
  <c r="BB25" i="6"/>
  <c r="AX25" i="6"/>
  <c r="AV25" i="6"/>
  <c r="AR25" i="6"/>
  <c r="AP25" i="6"/>
  <c r="AQ25" i="6" s="1"/>
  <c r="AL25" i="6"/>
  <c r="AJ25" i="6"/>
  <c r="AF25" i="6"/>
  <c r="AD25" i="6"/>
  <c r="Z25" i="6"/>
  <c r="Y25" i="6"/>
  <c r="X25" i="6"/>
  <c r="T25" i="6"/>
  <c r="R25" i="6"/>
  <c r="N25" i="6"/>
  <c r="M25" i="6"/>
  <c r="L25" i="6"/>
  <c r="H25" i="6"/>
  <c r="F25" i="6"/>
  <c r="B25" i="6"/>
  <c r="EB24" i="6"/>
  <c r="DX24" i="6"/>
  <c r="DW24" i="6"/>
  <c r="DV24" i="6"/>
  <c r="DR24" i="6"/>
  <c r="DP24" i="6"/>
  <c r="DL24" i="6"/>
  <c r="DJ24" i="6"/>
  <c r="DF24" i="6"/>
  <c r="DD24" i="6"/>
  <c r="CZ24" i="6"/>
  <c r="CY24" i="6"/>
  <c r="CX24" i="6"/>
  <c r="CT24" i="6"/>
  <c r="CS24" i="6"/>
  <c r="CR24" i="6"/>
  <c r="CN24" i="6"/>
  <c r="CL24" i="6"/>
  <c r="CH24" i="6"/>
  <c r="CF24" i="6"/>
  <c r="CB24" i="6"/>
  <c r="CA24" i="6"/>
  <c r="BZ24" i="6"/>
  <c r="BV24" i="6"/>
  <c r="BT24" i="6"/>
  <c r="BP24" i="6"/>
  <c r="BN24" i="6"/>
  <c r="BJ24" i="6"/>
  <c r="BI24" i="6"/>
  <c r="BH24" i="6"/>
  <c r="BD24" i="6"/>
  <c r="BC24" i="6"/>
  <c r="BB24" i="6"/>
  <c r="AX24" i="6"/>
  <c r="AW24" i="6"/>
  <c r="AV24" i="6"/>
  <c r="AR24" i="6"/>
  <c r="AP24" i="6"/>
  <c r="AL24" i="6"/>
  <c r="AK24" i="6"/>
  <c r="AJ24" i="6"/>
  <c r="AF24" i="6"/>
  <c r="AE24" i="6"/>
  <c r="AD24" i="6"/>
  <c r="Z24" i="6"/>
  <c r="X24" i="6"/>
  <c r="T24" i="6"/>
  <c r="R24" i="6"/>
  <c r="N24" i="6"/>
  <c r="M24" i="6"/>
  <c r="L24" i="6"/>
  <c r="H24" i="6"/>
  <c r="G24" i="6"/>
  <c r="F24" i="6"/>
  <c r="B24" i="6"/>
  <c r="EC23" i="6"/>
  <c r="EB23" i="6"/>
  <c r="DX23" i="6"/>
  <c r="DV23" i="6"/>
  <c r="DR23" i="6"/>
  <c r="DP23" i="6"/>
  <c r="DL23" i="6"/>
  <c r="DK23" i="6"/>
  <c r="DJ23" i="6"/>
  <c r="DF23" i="6"/>
  <c r="DD23" i="6"/>
  <c r="CZ23" i="6"/>
  <c r="CX23" i="6"/>
  <c r="CT23" i="6"/>
  <c r="CR23" i="6"/>
  <c r="CN23" i="6"/>
  <c r="CM23" i="6"/>
  <c r="CL23" i="6"/>
  <c r="CH23" i="6"/>
  <c r="CG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W23" i="6"/>
  <c r="AV23" i="6"/>
  <c r="AR23" i="6"/>
  <c r="AQ23" i="6"/>
  <c r="AP23" i="6"/>
  <c r="AL23" i="6"/>
  <c r="AK23" i="6"/>
  <c r="AJ23" i="6"/>
  <c r="AF23" i="6"/>
  <c r="AD23" i="6"/>
  <c r="Z23" i="6"/>
  <c r="X23" i="6"/>
  <c r="T23" i="6"/>
  <c r="S23" i="6"/>
  <c r="R23" i="6"/>
  <c r="N23" i="6"/>
  <c r="L23" i="6"/>
  <c r="H23" i="6"/>
  <c r="F23" i="6"/>
  <c r="B23" i="6"/>
  <c r="EC22" i="6"/>
  <c r="EB22" i="6"/>
  <c r="DX22" i="6"/>
  <c r="DW22" i="6"/>
  <c r="DV22" i="6"/>
  <c r="DR22" i="6"/>
  <c r="DQ22" i="6"/>
  <c r="DP22" i="6"/>
  <c r="DL22" i="6"/>
  <c r="DJ22" i="6"/>
  <c r="DF22" i="6"/>
  <c r="DD22" i="6"/>
  <c r="CZ22" i="6"/>
  <c r="CY22" i="6"/>
  <c r="CX22" i="6"/>
  <c r="CT22" i="6"/>
  <c r="CR22" i="6"/>
  <c r="CN22" i="6"/>
  <c r="CL22" i="6"/>
  <c r="CH22" i="6"/>
  <c r="CG22" i="6"/>
  <c r="CF22" i="6"/>
  <c r="CB22" i="6"/>
  <c r="CA22" i="6"/>
  <c r="BZ22" i="6"/>
  <c r="BV22" i="6"/>
  <c r="BU22" i="6"/>
  <c r="BT22" i="6"/>
  <c r="BP22" i="6"/>
  <c r="BN22" i="6"/>
  <c r="BJ22" i="6"/>
  <c r="BH22" i="6"/>
  <c r="BD22" i="6"/>
  <c r="BC22" i="6"/>
  <c r="BB22" i="6"/>
  <c r="AX22" i="6"/>
  <c r="AV22" i="6"/>
  <c r="AR22" i="6"/>
  <c r="AP22" i="6"/>
  <c r="AL22" i="6"/>
  <c r="AK22" i="6"/>
  <c r="AJ22" i="6"/>
  <c r="AF22" i="6"/>
  <c r="AE22" i="6"/>
  <c r="AD22" i="6"/>
  <c r="Z22" i="6"/>
  <c r="Y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K21" i="6"/>
  <c r="DJ21" i="6"/>
  <c r="DF21" i="6"/>
  <c r="DE21" i="6"/>
  <c r="DD21" i="6"/>
  <c r="CZ21" i="6"/>
  <c r="CX21" i="6"/>
  <c r="CT21" i="6"/>
  <c r="CR21" i="6"/>
  <c r="CN21" i="6"/>
  <c r="CM21" i="6"/>
  <c r="CL21" i="6"/>
  <c r="CH21" i="6"/>
  <c r="CF21" i="6"/>
  <c r="CB21" i="6"/>
  <c r="CA21" i="6"/>
  <c r="BZ21" i="6"/>
  <c r="BV21" i="6"/>
  <c r="BU21" i="6"/>
  <c r="BT21" i="6"/>
  <c r="BP21" i="6"/>
  <c r="BO21" i="6"/>
  <c r="BN21" i="6"/>
  <c r="BJ21" i="6"/>
  <c r="BH21" i="6"/>
  <c r="BD21" i="6"/>
  <c r="BB21" i="6"/>
  <c r="AX21" i="6"/>
  <c r="AV21" i="6"/>
  <c r="AR21" i="6"/>
  <c r="AQ21" i="6"/>
  <c r="AP21" i="6"/>
  <c r="AL21" i="6"/>
  <c r="AJ21" i="6"/>
  <c r="AF21" i="6"/>
  <c r="AE21" i="6"/>
  <c r="AD21" i="6"/>
  <c r="Z21" i="6"/>
  <c r="Y21" i="6"/>
  <c r="X21" i="6"/>
  <c r="T21" i="6"/>
  <c r="S21" i="6"/>
  <c r="R21" i="6"/>
  <c r="N21" i="6"/>
  <c r="M21" i="6"/>
  <c r="L21" i="6"/>
  <c r="H21" i="6"/>
  <c r="F21" i="6"/>
  <c r="B21" i="6"/>
  <c r="EB20" i="6"/>
  <c r="DX20" i="6"/>
  <c r="DW20" i="6"/>
  <c r="DV20" i="6"/>
  <c r="DR20" i="6"/>
  <c r="DP20" i="6"/>
  <c r="DL20" i="6"/>
  <c r="DK20" i="6"/>
  <c r="DJ20" i="6"/>
  <c r="DF20" i="6"/>
  <c r="DD20" i="6"/>
  <c r="CZ20" i="6"/>
  <c r="CY20" i="6"/>
  <c r="CX20" i="6"/>
  <c r="CT20" i="6"/>
  <c r="CS20" i="6"/>
  <c r="CR20" i="6"/>
  <c r="CN20" i="6"/>
  <c r="CM20" i="6"/>
  <c r="CL20" i="6"/>
  <c r="CH20" i="6"/>
  <c r="CF20" i="6"/>
  <c r="CB20" i="6"/>
  <c r="CA20" i="6"/>
  <c r="BZ20" i="6"/>
  <c r="BV20" i="6"/>
  <c r="BT20" i="6"/>
  <c r="BP20" i="6"/>
  <c r="BO20" i="6"/>
  <c r="BN20" i="6"/>
  <c r="BJ20" i="6"/>
  <c r="BI20" i="6"/>
  <c r="BH20" i="6"/>
  <c r="BD20" i="6"/>
  <c r="BB20" i="6"/>
  <c r="AX20" i="6"/>
  <c r="AW20" i="6"/>
  <c r="AV20" i="6"/>
  <c r="AR20" i="6"/>
  <c r="AQ20" i="6"/>
  <c r="AP20" i="6"/>
  <c r="AL20" i="6"/>
  <c r="AJ20" i="6"/>
  <c r="AF20" i="6"/>
  <c r="AD20" i="6"/>
  <c r="Z20" i="6"/>
  <c r="X20" i="6"/>
  <c r="T20" i="6"/>
  <c r="R20" i="6"/>
  <c r="N20" i="6"/>
  <c r="L20" i="6"/>
  <c r="M20" i="6" s="1"/>
  <c r="H20" i="6"/>
  <c r="F20" i="6"/>
  <c r="G20" i="6" s="1"/>
  <c r="B20" i="6"/>
  <c r="EC19" i="6"/>
  <c r="EB19" i="6"/>
  <c r="DX19" i="6"/>
  <c r="DV19" i="6"/>
  <c r="DR19" i="6"/>
  <c r="DP19" i="6"/>
  <c r="DL19" i="6"/>
  <c r="DK19" i="6"/>
  <c r="DJ19" i="6"/>
  <c r="DF19" i="6"/>
  <c r="DD19" i="6"/>
  <c r="CZ19" i="6"/>
  <c r="CX19" i="6"/>
  <c r="CY19" i="6" s="1"/>
  <c r="CT19" i="6"/>
  <c r="CR19" i="6"/>
  <c r="CS19" i="6" s="1"/>
  <c r="CN19" i="6"/>
  <c r="CM19" i="6"/>
  <c r="CL19" i="6"/>
  <c r="CH19" i="6"/>
  <c r="CG19" i="6"/>
  <c r="CF19" i="6"/>
  <c r="CB19" i="6"/>
  <c r="CA19" i="6"/>
  <c r="BZ19" i="6"/>
  <c r="BV19" i="6"/>
  <c r="BT19" i="6"/>
  <c r="BP19" i="6"/>
  <c r="BO19" i="6"/>
  <c r="BN19" i="6"/>
  <c r="BJ19" i="6"/>
  <c r="BH19" i="6"/>
  <c r="BD19" i="6"/>
  <c r="BB19" i="6"/>
  <c r="BC19" i="6" s="1"/>
  <c r="AX19" i="6"/>
  <c r="AW19" i="6"/>
  <c r="AV19" i="6"/>
  <c r="AR19" i="6"/>
  <c r="AP19" i="6"/>
  <c r="AQ19" i="6" s="1"/>
  <c r="AL19" i="6"/>
  <c r="AJ19" i="6"/>
  <c r="AK19" i="6" s="1"/>
  <c r="AF19" i="6"/>
  <c r="AD19" i="6"/>
  <c r="AE19" i="6" s="1"/>
  <c r="Z19" i="6"/>
  <c r="X19" i="6"/>
  <c r="T19" i="6"/>
  <c r="S19" i="6"/>
  <c r="R19" i="6"/>
  <c r="N19" i="6"/>
  <c r="L19" i="6"/>
  <c r="H19" i="6"/>
  <c r="F19" i="6"/>
  <c r="B19" i="6"/>
  <c r="EC18" i="6"/>
  <c r="EB18" i="6"/>
  <c r="DX18" i="6"/>
  <c r="DW18" i="6"/>
  <c r="DV18" i="6"/>
  <c r="DR18" i="6"/>
  <c r="DQ18" i="6"/>
  <c r="DP18" i="6"/>
  <c r="DL18" i="6"/>
  <c r="DJ18" i="6"/>
  <c r="DF18" i="6"/>
  <c r="DE18" i="6"/>
  <c r="DD18" i="6"/>
  <c r="CZ18" i="6"/>
  <c r="CY18" i="6"/>
  <c r="CX18" i="6"/>
  <c r="CT18" i="6"/>
  <c r="CR18" i="6"/>
  <c r="CN18" i="6"/>
  <c r="CL18" i="6"/>
  <c r="CM18" i="6" s="1"/>
  <c r="CH18" i="6"/>
  <c r="CF18" i="6"/>
  <c r="CG18" i="6" s="1"/>
  <c r="CB18" i="6"/>
  <c r="CA18" i="6"/>
  <c r="BZ18" i="6"/>
  <c r="BV18" i="6"/>
  <c r="BU18" i="6"/>
  <c r="BT18" i="6"/>
  <c r="BP18" i="6"/>
  <c r="BN18" i="6"/>
  <c r="BJ18" i="6"/>
  <c r="BH18" i="6"/>
  <c r="BD18" i="6"/>
  <c r="BC18" i="6"/>
  <c r="BB18" i="6"/>
  <c r="AX18" i="6"/>
  <c r="AV18" i="6"/>
  <c r="AR18" i="6"/>
  <c r="AQ18" i="6"/>
  <c r="AP18" i="6"/>
  <c r="AL18" i="6"/>
  <c r="AJ18" i="6"/>
  <c r="AF18" i="6"/>
  <c r="AD18" i="6"/>
  <c r="AE18" i="6" s="1"/>
  <c r="Z18" i="6"/>
  <c r="Y18" i="6"/>
  <c r="X18" i="6"/>
  <c r="T18" i="6"/>
  <c r="R18" i="6"/>
  <c r="S18" i="6" s="1"/>
  <c r="N18" i="6"/>
  <c r="L18" i="6"/>
  <c r="H18" i="6"/>
  <c r="F18" i="6"/>
  <c r="G18" i="6" s="1"/>
  <c r="B18" i="6"/>
  <c r="EB17" i="6"/>
  <c r="DX17" i="6"/>
  <c r="DW17" i="6"/>
  <c r="DV17" i="6"/>
  <c r="DR17" i="6"/>
  <c r="DQ17" i="6"/>
  <c r="DP17" i="6"/>
  <c r="DL17" i="6"/>
  <c r="DK17" i="6"/>
  <c r="DJ17" i="6"/>
  <c r="DF17" i="6"/>
  <c r="DD17" i="6"/>
  <c r="DE17" i="6" s="1"/>
  <c r="CZ17" i="6"/>
  <c r="CX17" i="6"/>
  <c r="CT17" i="6"/>
  <c r="CR17" i="6"/>
  <c r="CN17" i="6"/>
  <c r="CL17" i="6"/>
  <c r="CM17" i="6" s="1"/>
  <c r="CH17" i="6"/>
  <c r="CF17" i="6"/>
  <c r="CB17" i="6"/>
  <c r="CA17" i="6"/>
  <c r="BZ17" i="6"/>
  <c r="BV17" i="6"/>
  <c r="BU17" i="6"/>
  <c r="BT17" i="6"/>
  <c r="BP17" i="6"/>
  <c r="BN17" i="6"/>
  <c r="BO17" i="6" s="1"/>
  <c r="BJ17" i="6"/>
  <c r="BH17" i="6"/>
  <c r="BI17" i="6" s="1"/>
  <c r="BD17" i="6"/>
  <c r="BC17" i="6"/>
  <c r="BB17" i="6"/>
  <c r="AX17" i="6"/>
  <c r="AV17" i="6"/>
  <c r="AR17" i="6"/>
  <c r="AP17" i="6"/>
  <c r="AQ17" i="6" s="1"/>
  <c r="AL17" i="6"/>
  <c r="AJ17" i="6"/>
  <c r="AF17" i="6"/>
  <c r="AE17" i="6"/>
  <c r="AD17" i="6"/>
  <c r="Z17" i="6"/>
  <c r="Y17" i="6"/>
  <c r="X17" i="6"/>
  <c r="T17" i="6"/>
  <c r="R17" i="6"/>
  <c r="N17" i="6"/>
  <c r="M17" i="6"/>
  <c r="L17" i="6"/>
  <c r="H17" i="6"/>
  <c r="F17" i="6"/>
  <c r="G17" i="6" s="1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DR40" i="7"/>
  <c r="DL40" i="7"/>
  <c r="DQ28" i="7" s="1"/>
  <c r="DF40" i="7"/>
  <c r="DK28" i="7" s="1"/>
  <c r="CZ40" i="7"/>
  <c r="CT40" i="7"/>
  <c r="CN40" i="7"/>
  <c r="CH40" i="7"/>
  <c r="CM28" i="7" s="1"/>
  <c r="CB40" i="7"/>
  <c r="BV40" i="7"/>
  <c r="BP40" i="7"/>
  <c r="BU28" i="7" s="1"/>
  <c r="BJ40" i="7"/>
  <c r="BM40" i="7" s="1"/>
  <c r="BD40" i="7"/>
  <c r="BI28" i="7" s="1"/>
  <c r="AX40" i="7"/>
  <c r="BC28" i="7" s="1"/>
  <c r="AR40" i="7"/>
  <c r="AW28" i="7" s="1"/>
  <c r="AL40" i="7"/>
  <c r="AF40" i="7"/>
  <c r="Z40" i="7"/>
  <c r="AE28" i="7" s="1"/>
  <c r="T40" i="7"/>
  <c r="Y28" i="7" s="1"/>
  <c r="N40" i="7"/>
  <c r="H40" i="7"/>
  <c r="M28" i="7" s="1"/>
  <c r="B40" i="7"/>
  <c r="DX39" i="7"/>
  <c r="EC27" i="7" s="1"/>
  <c r="DR39" i="7"/>
  <c r="DL39" i="7"/>
  <c r="DF39" i="7"/>
  <c r="CZ39" i="7"/>
  <c r="DE27" i="7" s="1"/>
  <c r="CT39" i="7"/>
  <c r="CN39" i="7"/>
  <c r="CH39" i="7"/>
  <c r="CB39" i="7"/>
  <c r="CG27" i="7" s="1"/>
  <c r="BV39" i="7"/>
  <c r="BP39" i="7"/>
  <c r="BJ39" i="7"/>
  <c r="BD39" i="7"/>
  <c r="BI27" i="7" s="1"/>
  <c r="AX39" i="7"/>
  <c r="BC27" i="7" s="1"/>
  <c r="AR39" i="7"/>
  <c r="AW27" i="7" s="1"/>
  <c r="AL39" i="7"/>
  <c r="AQ27" i="7" s="1"/>
  <c r="AF39" i="7"/>
  <c r="AK27" i="7" s="1"/>
  <c r="Z39" i="7"/>
  <c r="T39" i="7"/>
  <c r="Y27" i="7" s="1"/>
  <c r="N39" i="7"/>
  <c r="S27" i="7" s="1"/>
  <c r="H39" i="7"/>
  <c r="B39" i="7"/>
  <c r="DX38" i="7"/>
  <c r="DR38" i="7"/>
  <c r="DW26" i="7" s="1"/>
  <c r="DL38" i="7"/>
  <c r="DQ26" i="7" s="1"/>
  <c r="DF38" i="7"/>
  <c r="CZ38" i="7"/>
  <c r="CT38" i="7"/>
  <c r="CN38" i="7"/>
  <c r="CS26" i="7" s="1"/>
  <c r="CH38" i="7"/>
  <c r="CB38" i="7"/>
  <c r="CG26" i="7" s="1"/>
  <c r="BV38" i="7"/>
  <c r="BP38" i="7"/>
  <c r="BU26" i="7" s="1"/>
  <c r="BJ38" i="7"/>
  <c r="BD38" i="7"/>
  <c r="AX38" i="7"/>
  <c r="AR38" i="7"/>
  <c r="AW26" i="7" s="1"/>
  <c r="AL38" i="7"/>
  <c r="AF38" i="7"/>
  <c r="AK26" i="7" s="1"/>
  <c r="Z38" i="7"/>
  <c r="T38" i="7"/>
  <c r="Y26" i="7" s="1"/>
  <c r="N38" i="7"/>
  <c r="H38" i="7"/>
  <c r="B38" i="7"/>
  <c r="G26" i="7" s="1"/>
  <c r="DX37" i="7"/>
  <c r="EC25" i="7" s="1"/>
  <c r="DR37" i="7"/>
  <c r="DL37" i="7"/>
  <c r="DF37" i="7"/>
  <c r="CZ37" i="7"/>
  <c r="DE25" i="7" s="1"/>
  <c r="CT37" i="7"/>
  <c r="CN37" i="7"/>
  <c r="CH37" i="7"/>
  <c r="CM25" i="7" s="1"/>
  <c r="CB37" i="7"/>
  <c r="BV37" i="7"/>
  <c r="BP37" i="7"/>
  <c r="BU25" i="7" s="1"/>
  <c r="BJ37" i="7"/>
  <c r="BD37" i="7"/>
  <c r="BI25" i="7" s="1"/>
  <c r="AX37" i="7"/>
  <c r="AR37" i="7"/>
  <c r="AL37" i="7"/>
  <c r="AF37" i="7"/>
  <c r="AK25" i="7" s="1"/>
  <c r="Z37" i="7"/>
  <c r="T37" i="7"/>
  <c r="Y25" i="7" s="1"/>
  <c r="N37" i="7"/>
  <c r="H37" i="7"/>
  <c r="M25" i="7" s="1"/>
  <c r="B37" i="7"/>
  <c r="G25" i="7" s="1"/>
  <c r="DX36" i="7"/>
  <c r="DR36" i="7"/>
  <c r="DL36" i="7"/>
  <c r="DQ24" i="7" s="1"/>
  <c r="DF36" i="7"/>
  <c r="CZ36" i="7"/>
  <c r="DE24" i="7" s="1"/>
  <c r="CT36" i="7"/>
  <c r="CN36" i="7"/>
  <c r="CH36" i="7"/>
  <c r="CB36" i="7"/>
  <c r="BV36" i="7"/>
  <c r="BP36" i="7"/>
  <c r="BU24" i="7" s="1"/>
  <c r="BJ36" i="7"/>
  <c r="BD36" i="7"/>
  <c r="AX36" i="7"/>
  <c r="AR36" i="7"/>
  <c r="AW24" i="7" s="1"/>
  <c r="AL36" i="7"/>
  <c r="AF36" i="7"/>
  <c r="AK24" i="7" s="1"/>
  <c r="Z36" i="7"/>
  <c r="T36" i="7"/>
  <c r="Y24" i="7" s="1"/>
  <c r="N36" i="7"/>
  <c r="H36" i="7"/>
  <c r="M24" i="7" s="1"/>
  <c r="B36" i="7"/>
  <c r="G24" i="7" s="1"/>
  <c r="DX35" i="7"/>
  <c r="EC23" i="7" s="1"/>
  <c r="DR35" i="7"/>
  <c r="DL35" i="7"/>
  <c r="DF35" i="7"/>
  <c r="CZ35" i="7"/>
  <c r="DE23" i="7" s="1"/>
  <c r="CT35" i="7"/>
  <c r="CY23" i="7" s="1"/>
  <c r="CN35" i="7"/>
  <c r="CH35" i="7"/>
  <c r="CB35" i="7"/>
  <c r="CG23" i="7" s="1"/>
  <c r="BV35" i="7"/>
  <c r="BP35" i="7"/>
  <c r="BU23" i="7" s="1"/>
  <c r="BJ35" i="7"/>
  <c r="BD35" i="7"/>
  <c r="BI23" i="7" s="1"/>
  <c r="AX35" i="7"/>
  <c r="AR35" i="7"/>
  <c r="AL35" i="7"/>
  <c r="AF35" i="7"/>
  <c r="AK23" i="7" s="1"/>
  <c r="Z35" i="7"/>
  <c r="T35" i="7"/>
  <c r="Y23" i="7" s="1"/>
  <c r="N35" i="7"/>
  <c r="S23" i="7" s="1"/>
  <c r="H35" i="7"/>
  <c r="M23" i="7" s="1"/>
  <c r="B35" i="7"/>
  <c r="DX34" i="7"/>
  <c r="DR34" i="7"/>
  <c r="DL34" i="7"/>
  <c r="DQ22" i="7" s="1"/>
  <c r="DF34" i="7"/>
  <c r="CZ34" i="7"/>
  <c r="CT34" i="7"/>
  <c r="CN34" i="7"/>
  <c r="CH34" i="7"/>
  <c r="CB34" i="7"/>
  <c r="CG22" i="7" s="1"/>
  <c r="BV34" i="7"/>
  <c r="BP34" i="7"/>
  <c r="BJ34" i="7"/>
  <c r="BD34" i="7"/>
  <c r="AX34" i="7"/>
  <c r="AR34" i="7"/>
  <c r="AL34" i="7"/>
  <c r="AF34" i="7"/>
  <c r="Z34" i="7"/>
  <c r="T34" i="7"/>
  <c r="N34" i="7"/>
  <c r="H34" i="7"/>
  <c r="B34" i="7"/>
  <c r="DX33" i="7"/>
  <c r="EC21" i="7" s="1"/>
  <c r="DR33" i="7"/>
  <c r="DL33" i="7"/>
  <c r="DF33" i="7"/>
  <c r="CZ33" i="7"/>
  <c r="DE21" i="7" s="1"/>
  <c r="CT33" i="7"/>
  <c r="CY21" i="7" s="1"/>
  <c r="CN33" i="7"/>
  <c r="CH33" i="7"/>
  <c r="CB33" i="7"/>
  <c r="CG21" i="7" s="1"/>
  <c r="BV33" i="7"/>
  <c r="BP33" i="7"/>
  <c r="BU21" i="7" s="1"/>
  <c r="BJ33" i="7"/>
  <c r="BD33" i="7"/>
  <c r="BI21" i="7" s="1"/>
  <c r="AX33" i="7"/>
  <c r="AR33" i="7"/>
  <c r="AL33" i="7"/>
  <c r="AF33" i="7"/>
  <c r="AK21" i="7" s="1"/>
  <c r="Z33" i="7"/>
  <c r="T33" i="7"/>
  <c r="Y21" i="7" s="1"/>
  <c r="N33" i="7"/>
  <c r="H33" i="7"/>
  <c r="B33" i="7"/>
  <c r="DX32" i="7"/>
  <c r="DR32" i="7"/>
  <c r="DL32" i="7"/>
  <c r="DQ20" i="7" s="1"/>
  <c r="DF32" i="7"/>
  <c r="CZ32" i="7"/>
  <c r="CT32" i="7"/>
  <c r="CN32" i="7"/>
  <c r="CH32" i="7"/>
  <c r="CB32" i="7"/>
  <c r="BV32" i="7"/>
  <c r="CA20" i="7" s="1"/>
  <c r="BP32" i="7"/>
  <c r="BU20" i="7" s="1"/>
  <c r="BJ32" i="7"/>
  <c r="BD32" i="7"/>
  <c r="BI20" i="7" s="1"/>
  <c r="AX32" i="7"/>
  <c r="AR32" i="7"/>
  <c r="AL32" i="7"/>
  <c r="AF32" i="7"/>
  <c r="AK20" i="7" s="1"/>
  <c r="Z32" i="7"/>
  <c r="T32" i="7"/>
  <c r="N32" i="7"/>
  <c r="H32" i="7"/>
  <c r="M20" i="7" s="1"/>
  <c r="B32" i="7"/>
  <c r="DX31" i="7"/>
  <c r="EC19" i="7" s="1"/>
  <c r="DR31" i="7"/>
  <c r="DL31" i="7"/>
  <c r="DF31" i="7"/>
  <c r="CZ31" i="7"/>
  <c r="DE19" i="7" s="1"/>
  <c r="CT31" i="7"/>
  <c r="CN31" i="7"/>
  <c r="CH31" i="7"/>
  <c r="CB31" i="7"/>
  <c r="CG19" i="7" s="1"/>
  <c r="BV31" i="7"/>
  <c r="BP31" i="7"/>
  <c r="BJ31" i="7"/>
  <c r="BD31" i="7"/>
  <c r="AX31" i="7"/>
  <c r="AR31" i="7"/>
  <c r="AL31" i="7"/>
  <c r="AF31" i="7"/>
  <c r="AK19" i="7" s="1"/>
  <c r="Z31" i="7"/>
  <c r="T31" i="7"/>
  <c r="Y19" i="7" s="1"/>
  <c r="N31" i="7"/>
  <c r="H31" i="7"/>
  <c r="B31" i="7"/>
  <c r="DX30" i="7"/>
  <c r="DR30" i="7"/>
  <c r="DL30" i="7"/>
  <c r="DQ18" i="7" s="1"/>
  <c r="DF30" i="7"/>
  <c r="CZ30" i="7"/>
  <c r="CT30" i="7"/>
  <c r="CN30" i="7"/>
  <c r="CS18" i="7" s="1"/>
  <c r="CH30" i="7"/>
  <c r="CB30" i="7"/>
  <c r="CG18" i="7" s="1"/>
  <c r="BV30" i="7"/>
  <c r="BP30" i="7"/>
  <c r="BU18" i="7" s="1"/>
  <c r="BJ30" i="7"/>
  <c r="BD30" i="7"/>
  <c r="AX30" i="7"/>
  <c r="AR30" i="7"/>
  <c r="AL30" i="7"/>
  <c r="AF30" i="7"/>
  <c r="Z30" i="7"/>
  <c r="T30" i="7"/>
  <c r="Y18" i="7" s="1"/>
  <c r="N30" i="7"/>
  <c r="H30" i="7"/>
  <c r="M18" i="7" s="1"/>
  <c r="B30" i="7"/>
  <c r="DX29" i="7"/>
  <c r="DR29" i="7"/>
  <c r="DL29" i="7"/>
  <c r="DF29" i="7"/>
  <c r="CZ29" i="7"/>
  <c r="DE17" i="7" s="1"/>
  <c r="CT29" i="7"/>
  <c r="CT41" i="7" s="1"/>
  <c r="CN29" i="7"/>
  <c r="CH29" i="7"/>
  <c r="CH41" i="7" s="1"/>
  <c r="CB29" i="7"/>
  <c r="CG17" i="7" s="1"/>
  <c r="BV29" i="7"/>
  <c r="BP29" i="7"/>
  <c r="BU17" i="7" s="1"/>
  <c r="BJ29" i="7"/>
  <c r="BD29" i="7"/>
  <c r="BI17" i="7" s="1"/>
  <c r="AX29" i="7"/>
  <c r="AR29" i="7"/>
  <c r="AL29" i="7"/>
  <c r="AL41" i="7" s="1"/>
  <c r="AF29" i="7"/>
  <c r="AK17" i="7" s="1"/>
  <c r="Z29" i="7"/>
  <c r="T29" i="7"/>
  <c r="N29" i="7"/>
  <c r="S17" i="7" s="1"/>
  <c r="H29" i="7"/>
  <c r="M17" i="7" s="1"/>
  <c r="B29" i="7"/>
  <c r="EC28" i="7"/>
  <c r="EB28" i="7"/>
  <c r="DX28" i="7"/>
  <c r="DV28" i="7"/>
  <c r="DR28" i="7"/>
  <c r="DP28" i="7"/>
  <c r="DL28" i="7"/>
  <c r="DJ28" i="7"/>
  <c r="DF28" i="7"/>
  <c r="DE28" i="7"/>
  <c r="DD28" i="7"/>
  <c r="CZ28" i="7"/>
  <c r="CY28" i="7"/>
  <c r="CX28" i="7"/>
  <c r="CT28" i="7"/>
  <c r="CS28" i="7"/>
  <c r="CR28" i="7"/>
  <c r="CN28" i="7"/>
  <c r="CL28" i="7"/>
  <c r="CH28" i="7"/>
  <c r="CG28" i="7"/>
  <c r="CF28" i="7"/>
  <c r="CB28" i="7"/>
  <c r="BZ28" i="7"/>
  <c r="BV28" i="7"/>
  <c r="BT28" i="7"/>
  <c r="BP28" i="7"/>
  <c r="BO28" i="7"/>
  <c r="BN28" i="7"/>
  <c r="BJ28" i="7"/>
  <c r="BH28" i="7"/>
  <c r="BD28" i="7"/>
  <c r="BB28" i="7"/>
  <c r="AX28" i="7"/>
  <c r="AV28" i="7"/>
  <c r="AR28" i="7"/>
  <c r="AQ28" i="7"/>
  <c r="AP28" i="7"/>
  <c r="AL28" i="7"/>
  <c r="AK28" i="7"/>
  <c r="AJ28" i="7"/>
  <c r="AF28" i="7"/>
  <c r="AD28" i="7"/>
  <c r="Z28" i="7"/>
  <c r="X28" i="7"/>
  <c r="T28" i="7"/>
  <c r="S28" i="7"/>
  <c r="R28" i="7"/>
  <c r="N28" i="7"/>
  <c r="L28" i="7"/>
  <c r="H28" i="7"/>
  <c r="G28" i="7"/>
  <c r="F28" i="7"/>
  <c r="B28" i="7"/>
  <c r="EB27" i="7"/>
  <c r="DX27" i="7"/>
  <c r="DW27" i="7"/>
  <c r="DV27" i="7"/>
  <c r="DR27" i="7"/>
  <c r="DQ27" i="7"/>
  <c r="DP27" i="7"/>
  <c r="DL27" i="7"/>
  <c r="DK27" i="7"/>
  <c r="DJ27" i="7"/>
  <c r="DF27" i="7"/>
  <c r="DD27" i="7"/>
  <c r="CZ27" i="7"/>
  <c r="CY27" i="7"/>
  <c r="CX27" i="7"/>
  <c r="CT27" i="7"/>
  <c r="CS27" i="7"/>
  <c r="CR27" i="7"/>
  <c r="CN27" i="7"/>
  <c r="CM27" i="7"/>
  <c r="CL27" i="7"/>
  <c r="CH27" i="7"/>
  <c r="CF27" i="7"/>
  <c r="CB27" i="7"/>
  <c r="CA27" i="7"/>
  <c r="BZ27" i="7"/>
  <c r="BV27" i="7"/>
  <c r="BU27" i="7"/>
  <c r="BT27" i="7"/>
  <c r="BP27" i="7"/>
  <c r="BO27" i="7"/>
  <c r="BN27" i="7"/>
  <c r="BJ27" i="7"/>
  <c r="BH27" i="7"/>
  <c r="BD27" i="7"/>
  <c r="BB27" i="7"/>
  <c r="AX27" i="7"/>
  <c r="AV27" i="7"/>
  <c r="AR27" i="7"/>
  <c r="AP27" i="7"/>
  <c r="AL27" i="7"/>
  <c r="AJ27" i="7"/>
  <c r="AF27" i="7"/>
  <c r="AE27" i="7"/>
  <c r="AD27" i="7"/>
  <c r="Z27" i="7"/>
  <c r="X27" i="7"/>
  <c r="T27" i="7"/>
  <c r="R27" i="7"/>
  <c r="N27" i="7"/>
  <c r="L27" i="7"/>
  <c r="H27" i="7"/>
  <c r="G27" i="7"/>
  <c r="F27" i="7"/>
  <c r="B27" i="7"/>
  <c r="EC26" i="7"/>
  <c r="EB26" i="7"/>
  <c r="DX26" i="7"/>
  <c r="DV26" i="7"/>
  <c r="DR26" i="7"/>
  <c r="DP26" i="7"/>
  <c r="DL26" i="7"/>
  <c r="DK26" i="7"/>
  <c r="DJ26" i="7"/>
  <c r="DF26" i="7"/>
  <c r="DE26" i="7"/>
  <c r="DD26" i="7"/>
  <c r="CZ26" i="7"/>
  <c r="CY26" i="7"/>
  <c r="CX26" i="7"/>
  <c r="CT26" i="7"/>
  <c r="CR26" i="7"/>
  <c r="CN26" i="7"/>
  <c r="CM26" i="7"/>
  <c r="CL26" i="7"/>
  <c r="CH26" i="7"/>
  <c r="CF26" i="7"/>
  <c r="CB26" i="7"/>
  <c r="CA26" i="7"/>
  <c r="BZ26" i="7"/>
  <c r="BV26" i="7"/>
  <c r="BT26" i="7"/>
  <c r="BP26" i="7"/>
  <c r="BO26" i="7"/>
  <c r="BN26" i="7"/>
  <c r="BJ26" i="7"/>
  <c r="BI26" i="7"/>
  <c r="BH26" i="7"/>
  <c r="BD26" i="7"/>
  <c r="BC26" i="7"/>
  <c r="BB26" i="7"/>
  <c r="AX26" i="7"/>
  <c r="AV26" i="7"/>
  <c r="AR26" i="7"/>
  <c r="AQ26" i="7"/>
  <c r="AP26" i="7"/>
  <c r="AL26" i="7"/>
  <c r="AJ26" i="7"/>
  <c r="AF26" i="7"/>
  <c r="AE26" i="7"/>
  <c r="AD26" i="7"/>
  <c r="Z26" i="7"/>
  <c r="X26" i="7"/>
  <c r="T26" i="7"/>
  <c r="S26" i="7"/>
  <c r="R26" i="7"/>
  <c r="N26" i="7"/>
  <c r="M26" i="7"/>
  <c r="L26" i="7"/>
  <c r="H26" i="7"/>
  <c r="F26" i="7"/>
  <c r="B26" i="7"/>
  <c r="EB25" i="7"/>
  <c r="DX25" i="7"/>
  <c r="DW25" i="7"/>
  <c r="DV25" i="7"/>
  <c r="DR25" i="7"/>
  <c r="DQ25" i="7"/>
  <c r="DP25" i="7"/>
  <c r="DL25" i="7"/>
  <c r="DK25" i="7"/>
  <c r="DJ25" i="7"/>
  <c r="DF25" i="7"/>
  <c r="DD25" i="7"/>
  <c r="CZ25" i="7"/>
  <c r="CY25" i="7"/>
  <c r="CX25" i="7"/>
  <c r="CT25" i="7"/>
  <c r="CS25" i="7"/>
  <c r="CR25" i="7"/>
  <c r="CN25" i="7"/>
  <c r="CL25" i="7"/>
  <c r="CH25" i="7"/>
  <c r="CG25" i="7"/>
  <c r="CF25" i="7"/>
  <c r="CB25" i="7"/>
  <c r="CA25" i="7"/>
  <c r="BZ25" i="7"/>
  <c r="BV25" i="7"/>
  <c r="BT25" i="7"/>
  <c r="BP25" i="7"/>
  <c r="BO25" i="7"/>
  <c r="BN25" i="7"/>
  <c r="BJ25" i="7"/>
  <c r="BH25" i="7"/>
  <c r="BD25" i="7"/>
  <c r="BC25" i="7"/>
  <c r="BB25" i="7"/>
  <c r="AX25" i="7"/>
  <c r="AW25" i="7"/>
  <c r="AV25" i="7"/>
  <c r="AR25" i="7"/>
  <c r="AP25" i="7"/>
  <c r="AQ25" i="7" s="1"/>
  <c r="AL25" i="7"/>
  <c r="AJ25" i="7"/>
  <c r="AF25" i="7"/>
  <c r="AE25" i="7"/>
  <c r="AD25" i="7"/>
  <c r="Z25" i="7"/>
  <c r="X25" i="7"/>
  <c r="T25" i="7"/>
  <c r="S25" i="7"/>
  <c r="R25" i="7"/>
  <c r="N25" i="7"/>
  <c r="L25" i="7"/>
  <c r="H25" i="7"/>
  <c r="F25" i="7"/>
  <c r="B25" i="7"/>
  <c r="EC24" i="7"/>
  <c r="EB24" i="7"/>
  <c r="DX24" i="7"/>
  <c r="DW24" i="7"/>
  <c r="DV24" i="7"/>
  <c r="DR24" i="7"/>
  <c r="DP24" i="7"/>
  <c r="DL24" i="7"/>
  <c r="DK24" i="7"/>
  <c r="DJ24" i="7"/>
  <c r="DF24" i="7"/>
  <c r="DD24" i="7"/>
  <c r="CZ24" i="7"/>
  <c r="CX24" i="7"/>
  <c r="CT24" i="7"/>
  <c r="CR24" i="7"/>
  <c r="CN24" i="7"/>
  <c r="CM24" i="7"/>
  <c r="CL24" i="7"/>
  <c r="CH24" i="7"/>
  <c r="CG24" i="7"/>
  <c r="CF24" i="7"/>
  <c r="CB24" i="7"/>
  <c r="CA24" i="7"/>
  <c r="BZ24" i="7"/>
  <c r="BV24" i="7"/>
  <c r="BT24" i="7"/>
  <c r="BP24" i="7"/>
  <c r="BN24" i="7"/>
  <c r="BJ24" i="7"/>
  <c r="BH24" i="7"/>
  <c r="BI24" i="7" s="1"/>
  <c r="BD24" i="7"/>
  <c r="BB24" i="7"/>
  <c r="AX24" i="7"/>
  <c r="AV24" i="7"/>
  <c r="AR24" i="7"/>
  <c r="AQ24" i="7"/>
  <c r="AP24" i="7"/>
  <c r="AL24" i="7"/>
  <c r="AJ24" i="7"/>
  <c r="AF24" i="7"/>
  <c r="AD24" i="7"/>
  <c r="Z24" i="7"/>
  <c r="X24" i="7"/>
  <c r="T24" i="7"/>
  <c r="S24" i="7"/>
  <c r="R24" i="7"/>
  <c r="N24" i="7"/>
  <c r="L24" i="7"/>
  <c r="H24" i="7"/>
  <c r="F24" i="7"/>
  <c r="B24" i="7"/>
  <c r="EB23" i="7"/>
  <c r="DX23" i="7"/>
  <c r="DW23" i="7"/>
  <c r="DV23" i="7"/>
  <c r="DR23" i="7"/>
  <c r="DQ23" i="7"/>
  <c r="DP23" i="7"/>
  <c r="DL23" i="7"/>
  <c r="DK23" i="7"/>
  <c r="DJ23" i="7"/>
  <c r="DF23" i="7"/>
  <c r="DD23" i="7"/>
  <c r="CZ23" i="7"/>
  <c r="CX23" i="7"/>
  <c r="CT23" i="7"/>
  <c r="CS23" i="7"/>
  <c r="CR23" i="7"/>
  <c r="CN23" i="7"/>
  <c r="CM23" i="7"/>
  <c r="CL23" i="7"/>
  <c r="CH23" i="7"/>
  <c r="CF23" i="7"/>
  <c r="CB23" i="7"/>
  <c r="CA23" i="7"/>
  <c r="BZ23" i="7"/>
  <c r="BV23" i="7"/>
  <c r="BT23" i="7"/>
  <c r="BP23" i="7"/>
  <c r="BO23" i="7"/>
  <c r="BN23" i="7"/>
  <c r="BJ23" i="7"/>
  <c r="BH23" i="7"/>
  <c r="BD23" i="7"/>
  <c r="BC23" i="7"/>
  <c r="BB23" i="7"/>
  <c r="AX23" i="7"/>
  <c r="AW23" i="7"/>
  <c r="AV23" i="7"/>
  <c r="AR23" i="7"/>
  <c r="AQ23" i="7"/>
  <c r="AP23" i="7"/>
  <c r="AL23" i="7"/>
  <c r="AJ23" i="7"/>
  <c r="AF23" i="7"/>
  <c r="AE23" i="7"/>
  <c r="AD23" i="7"/>
  <c r="Z23" i="7"/>
  <c r="X23" i="7"/>
  <c r="T23" i="7"/>
  <c r="R23" i="7"/>
  <c r="N23" i="7"/>
  <c r="L23" i="7"/>
  <c r="H23" i="7"/>
  <c r="G23" i="7"/>
  <c r="F23" i="7"/>
  <c r="B23" i="7"/>
  <c r="EC22" i="7"/>
  <c r="EB22" i="7"/>
  <c r="DX22" i="7"/>
  <c r="DW22" i="7"/>
  <c r="DV22" i="7"/>
  <c r="DR22" i="7"/>
  <c r="DP22" i="7"/>
  <c r="DL22" i="7"/>
  <c r="DK22" i="7"/>
  <c r="DJ22" i="7"/>
  <c r="DF22" i="7"/>
  <c r="DE22" i="7"/>
  <c r="DD22" i="7"/>
  <c r="CZ22" i="7"/>
  <c r="CX22" i="7"/>
  <c r="CT22" i="7"/>
  <c r="CR22" i="7"/>
  <c r="CN22" i="7"/>
  <c r="CM22" i="7"/>
  <c r="CL22" i="7"/>
  <c r="CH22" i="7"/>
  <c r="CF22" i="7"/>
  <c r="CB22" i="7"/>
  <c r="BZ22" i="7"/>
  <c r="CA22" i="7" s="1"/>
  <c r="BV22" i="7"/>
  <c r="BT22" i="7"/>
  <c r="BP22" i="7"/>
  <c r="BN22" i="7"/>
  <c r="BO22" i="7" s="1"/>
  <c r="BJ22" i="7"/>
  <c r="BI22" i="7"/>
  <c r="BH22" i="7"/>
  <c r="BD22" i="7"/>
  <c r="BC22" i="7"/>
  <c r="BB22" i="7"/>
  <c r="AX22" i="7"/>
  <c r="AV22" i="7"/>
  <c r="AR22" i="7"/>
  <c r="AP22" i="7"/>
  <c r="AQ22" i="7" s="1"/>
  <c r="AL22" i="7"/>
  <c r="AK22" i="7"/>
  <c r="AJ22" i="7"/>
  <c r="AF22" i="7"/>
  <c r="AD22" i="7"/>
  <c r="AE22" i="7" s="1"/>
  <c r="Z22" i="7"/>
  <c r="X22" i="7"/>
  <c r="T22" i="7"/>
  <c r="R22" i="7"/>
  <c r="S22" i="7" s="1"/>
  <c r="N22" i="7"/>
  <c r="L22" i="7"/>
  <c r="H22" i="7"/>
  <c r="F22" i="7"/>
  <c r="B22" i="7"/>
  <c r="EB21" i="7"/>
  <c r="DX21" i="7"/>
  <c r="DW21" i="7"/>
  <c r="DV21" i="7"/>
  <c r="DR21" i="7"/>
  <c r="DQ21" i="7"/>
  <c r="DP21" i="7"/>
  <c r="DL21" i="7"/>
  <c r="DK21" i="7"/>
  <c r="DJ21" i="7"/>
  <c r="DF21" i="7"/>
  <c r="DD21" i="7"/>
  <c r="CZ21" i="7"/>
  <c r="CX21" i="7"/>
  <c r="CT21" i="7"/>
  <c r="CS21" i="7"/>
  <c r="CR21" i="7"/>
  <c r="CN21" i="7"/>
  <c r="CM21" i="7"/>
  <c r="CL21" i="7"/>
  <c r="CH21" i="7"/>
  <c r="CF21" i="7"/>
  <c r="CB21" i="7"/>
  <c r="CA21" i="7"/>
  <c r="BZ21" i="7"/>
  <c r="BV21" i="7"/>
  <c r="BT21" i="7"/>
  <c r="BP21" i="7"/>
  <c r="BO21" i="7"/>
  <c r="BN21" i="7"/>
  <c r="BJ21" i="7"/>
  <c r="BH21" i="7"/>
  <c r="BD21" i="7"/>
  <c r="BC21" i="7"/>
  <c r="BB21" i="7"/>
  <c r="AX21" i="7"/>
  <c r="AW21" i="7"/>
  <c r="AV21" i="7"/>
  <c r="AR21" i="7"/>
  <c r="AQ21" i="7"/>
  <c r="AP21" i="7"/>
  <c r="AL21" i="7"/>
  <c r="AJ21" i="7"/>
  <c r="AF21" i="7"/>
  <c r="AE21" i="7"/>
  <c r="AD21" i="7"/>
  <c r="Z21" i="7"/>
  <c r="X21" i="7"/>
  <c r="T21" i="7"/>
  <c r="R21" i="7"/>
  <c r="S21" i="7" s="1"/>
  <c r="N21" i="7"/>
  <c r="L21" i="7"/>
  <c r="H21" i="7"/>
  <c r="F21" i="7"/>
  <c r="G21" i="7" s="1"/>
  <c r="B21" i="7"/>
  <c r="EC20" i="7"/>
  <c r="EB20" i="7"/>
  <c r="DX20" i="7"/>
  <c r="DW20" i="7"/>
  <c r="DV20" i="7"/>
  <c r="DR20" i="7"/>
  <c r="DP20" i="7"/>
  <c r="DL20" i="7"/>
  <c r="DK20" i="7"/>
  <c r="DJ20" i="7"/>
  <c r="DF20" i="7"/>
  <c r="DE20" i="7"/>
  <c r="DD20" i="7"/>
  <c r="CZ20" i="7"/>
  <c r="CY20" i="7"/>
  <c r="CX20" i="7"/>
  <c r="CT20" i="7"/>
  <c r="CR20" i="7"/>
  <c r="CN20" i="7"/>
  <c r="CM20" i="7"/>
  <c r="CL20" i="7"/>
  <c r="CH20" i="7"/>
  <c r="CG20" i="7"/>
  <c r="CF20" i="7"/>
  <c r="CB20" i="7"/>
  <c r="BZ20" i="7"/>
  <c r="BV20" i="7"/>
  <c r="BT20" i="7"/>
  <c r="BP20" i="7"/>
  <c r="BN20" i="7"/>
  <c r="BJ20" i="7"/>
  <c r="BH20" i="7"/>
  <c r="BD20" i="7"/>
  <c r="BB20" i="7"/>
  <c r="BC20" i="7" s="1"/>
  <c r="AX20" i="7"/>
  <c r="AV20" i="7"/>
  <c r="AR20" i="7"/>
  <c r="AQ20" i="7"/>
  <c r="AP20" i="7"/>
  <c r="AL20" i="7"/>
  <c r="AJ20" i="7"/>
  <c r="AF20" i="7"/>
  <c r="AD20" i="7"/>
  <c r="Z20" i="7"/>
  <c r="X20" i="7"/>
  <c r="T20" i="7"/>
  <c r="S20" i="7"/>
  <c r="R20" i="7"/>
  <c r="N20" i="7"/>
  <c r="L20" i="7"/>
  <c r="H20" i="7"/>
  <c r="F20" i="7"/>
  <c r="G20" i="7" s="1"/>
  <c r="B20" i="7"/>
  <c r="EB19" i="7"/>
  <c r="DX19" i="7"/>
  <c r="DW19" i="7"/>
  <c r="DV19" i="7"/>
  <c r="DR19" i="7"/>
  <c r="DQ19" i="7"/>
  <c r="DP19" i="7"/>
  <c r="DL19" i="7"/>
  <c r="DK19" i="7"/>
  <c r="DJ19" i="7"/>
  <c r="DF19" i="7"/>
  <c r="DD19" i="7"/>
  <c r="CZ19" i="7"/>
  <c r="CY19" i="7"/>
  <c r="CX19" i="7"/>
  <c r="CT19" i="7"/>
  <c r="CR19" i="7"/>
  <c r="CS19" i="7" s="1"/>
  <c r="CN19" i="7"/>
  <c r="CM19" i="7"/>
  <c r="CL19" i="7"/>
  <c r="CH19" i="7"/>
  <c r="CF19" i="7"/>
  <c r="CB19" i="7"/>
  <c r="CA19" i="7"/>
  <c r="BZ19" i="7"/>
  <c r="BV19" i="7"/>
  <c r="BT19" i="7"/>
  <c r="BU19" i="7" s="1"/>
  <c r="BP19" i="7"/>
  <c r="BO19" i="7"/>
  <c r="BN19" i="7"/>
  <c r="BJ19" i="7"/>
  <c r="BH19" i="7"/>
  <c r="BD19" i="7"/>
  <c r="BC19" i="7"/>
  <c r="BB19" i="7"/>
  <c r="AX19" i="7"/>
  <c r="AW19" i="7"/>
  <c r="AV19" i="7"/>
  <c r="AR19" i="7"/>
  <c r="AP19" i="7"/>
  <c r="AQ19" i="7" s="1"/>
  <c r="AL19" i="7"/>
  <c r="AJ19" i="7"/>
  <c r="AF19" i="7"/>
  <c r="AD19" i="7"/>
  <c r="AE19" i="7" s="1"/>
  <c r="Z19" i="7"/>
  <c r="X19" i="7"/>
  <c r="T19" i="7"/>
  <c r="R19" i="7"/>
  <c r="S19" i="7" s="1"/>
  <c r="N19" i="7"/>
  <c r="L19" i="7"/>
  <c r="H19" i="7"/>
  <c r="F19" i="7"/>
  <c r="G19" i="7" s="1"/>
  <c r="B19" i="7"/>
  <c r="EC18" i="7"/>
  <c r="EB18" i="7"/>
  <c r="DX18" i="7"/>
  <c r="DW18" i="7"/>
  <c r="DV18" i="7"/>
  <c r="DR18" i="7"/>
  <c r="DP18" i="7"/>
  <c r="DL18" i="7"/>
  <c r="DK18" i="7"/>
  <c r="DJ18" i="7"/>
  <c r="DF18" i="7"/>
  <c r="DE18" i="7"/>
  <c r="DD18" i="7"/>
  <c r="CZ18" i="7"/>
  <c r="CX18" i="7"/>
  <c r="CY18" i="7" s="1"/>
  <c r="CT18" i="7"/>
  <c r="CR18" i="7"/>
  <c r="CN18" i="7"/>
  <c r="CM18" i="7"/>
  <c r="CL18" i="7"/>
  <c r="CH18" i="7"/>
  <c r="CF18" i="7"/>
  <c r="CB18" i="7"/>
  <c r="CA18" i="7"/>
  <c r="BZ18" i="7"/>
  <c r="BV18" i="7"/>
  <c r="BT18" i="7"/>
  <c r="BP18" i="7"/>
  <c r="BO18" i="7"/>
  <c r="BN18" i="7"/>
  <c r="BJ18" i="7"/>
  <c r="BH18" i="7"/>
  <c r="BI18" i="7" s="1"/>
  <c r="BD18" i="7"/>
  <c r="BC18" i="7"/>
  <c r="BB18" i="7"/>
  <c r="AX18" i="7"/>
  <c r="AV18" i="7"/>
  <c r="AR18" i="7"/>
  <c r="AQ18" i="7"/>
  <c r="AP18" i="7"/>
  <c r="AL18" i="7"/>
  <c r="AK18" i="7"/>
  <c r="AJ18" i="7"/>
  <c r="AF18" i="7"/>
  <c r="AE18" i="7"/>
  <c r="AD18" i="7"/>
  <c r="Z18" i="7"/>
  <c r="X18" i="7"/>
  <c r="T18" i="7"/>
  <c r="R18" i="7"/>
  <c r="S18" i="7" s="1"/>
  <c r="N18" i="7"/>
  <c r="L18" i="7"/>
  <c r="H18" i="7"/>
  <c r="F18" i="7"/>
  <c r="G18" i="7" s="1"/>
  <c r="B18" i="7"/>
  <c r="EB17" i="7"/>
  <c r="DX17" i="7"/>
  <c r="DW17" i="7"/>
  <c r="DV17" i="7"/>
  <c r="DR17" i="7"/>
  <c r="DQ17" i="7"/>
  <c r="DP17" i="7"/>
  <c r="DL17" i="7"/>
  <c r="DK17" i="7"/>
  <c r="DJ17" i="7"/>
  <c r="DF17" i="7"/>
  <c r="DD17" i="7"/>
  <c r="CZ17" i="7"/>
  <c r="CX17" i="7"/>
  <c r="CT17" i="7"/>
  <c r="CS17" i="7"/>
  <c r="CR17" i="7"/>
  <c r="CN17" i="7"/>
  <c r="CM17" i="7"/>
  <c r="CL17" i="7"/>
  <c r="CH17" i="7"/>
  <c r="CF17" i="7"/>
  <c r="CB17" i="7"/>
  <c r="CA17" i="7"/>
  <c r="BZ17" i="7"/>
  <c r="BV17" i="7"/>
  <c r="BT17" i="7"/>
  <c r="BP17" i="7"/>
  <c r="BO17" i="7"/>
  <c r="BN17" i="7"/>
  <c r="BJ17" i="7"/>
  <c r="BH17" i="7"/>
  <c r="BD17" i="7"/>
  <c r="BC17" i="7"/>
  <c r="BB17" i="7"/>
  <c r="AX17" i="7"/>
  <c r="AW17" i="7"/>
  <c r="AV17" i="7"/>
  <c r="AR17" i="7"/>
  <c r="AP17" i="7"/>
  <c r="AL17" i="7"/>
  <c r="AJ17" i="7"/>
  <c r="AF17" i="7"/>
  <c r="AE17" i="7"/>
  <c r="AD17" i="7"/>
  <c r="Z17" i="7"/>
  <c r="Y17" i="7"/>
  <c r="X17" i="7"/>
  <c r="T17" i="7"/>
  <c r="R17" i="7"/>
  <c r="N17" i="7"/>
  <c r="L17" i="7"/>
  <c r="H17" i="7"/>
  <c r="F17" i="7"/>
  <c r="G17" i="7" s="1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DR40" i="8"/>
  <c r="DL40" i="8"/>
  <c r="DF40" i="8"/>
  <c r="DK28" i="8" s="1"/>
  <c r="CZ40" i="8"/>
  <c r="DE28" i="8" s="1"/>
  <c r="CT40" i="8"/>
  <c r="CN40" i="8"/>
  <c r="CS28" i="8" s="1"/>
  <c r="CH40" i="8"/>
  <c r="CM28" i="8" s="1"/>
  <c r="CB40" i="8"/>
  <c r="BV40" i="8"/>
  <c r="BP40" i="8"/>
  <c r="BJ40" i="8"/>
  <c r="BD40" i="8"/>
  <c r="AX40" i="8"/>
  <c r="AR40" i="8"/>
  <c r="AL40" i="8"/>
  <c r="AF40" i="8"/>
  <c r="Z40" i="8"/>
  <c r="T40" i="8"/>
  <c r="Y28" i="8" s="1"/>
  <c r="N40" i="8"/>
  <c r="S28" i="8" s="1"/>
  <c r="H40" i="8"/>
  <c r="B40" i="8"/>
  <c r="G28" i="8" s="1"/>
  <c r="DX39" i="8"/>
  <c r="EC27" i="8" s="1"/>
  <c r="DR39" i="8"/>
  <c r="DL39" i="8"/>
  <c r="DF39" i="8"/>
  <c r="CZ39" i="8"/>
  <c r="DE27" i="8" s="1"/>
  <c r="CT39" i="8"/>
  <c r="CY27" i="8" s="1"/>
  <c r="CN39" i="8"/>
  <c r="CH39" i="8"/>
  <c r="CM27" i="8" s="1"/>
  <c r="CB39" i="8"/>
  <c r="CG27" i="8" s="1"/>
  <c r="BV39" i="8"/>
  <c r="BP39" i="8"/>
  <c r="BJ39" i="8"/>
  <c r="BD39" i="8"/>
  <c r="BI27" i="8" s="1"/>
  <c r="AX39" i="8"/>
  <c r="BC27" i="8" s="1"/>
  <c r="AR39" i="8"/>
  <c r="AL39" i="8"/>
  <c r="AQ27" i="8" s="1"/>
  <c r="AF39" i="8"/>
  <c r="AK27" i="8" s="1"/>
  <c r="Z39" i="8"/>
  <c r="T39" i="8"/>
  <c r="N39" i="8"/>
  <c r="H39" i="8"/>
  <c r="M27" i="8" s="1"/>
  <c r="B39" i="8"/>
  <c r="G27" i="8" s="1"/>
  <c r="DX38" i="8"/>
  <c r="DR38" i="8"/>
  <c r="DW26" i="8" s="1"/>
  <c r="DL38" i="8"/>
  <c r="DF38" i="8"/>
  <c r="CZ38" i="8"/>
  <c r="CT38" i="8"/>
  <c r="CY26" i="8" s="1"/>
  <c r="CN38" i="8"/>
  <c r="CS26" i="8" s="1"/>
  <c r="CH38" i="8"/>
  <c r="CM26" i="8" s="1"/>
  <c r="CB38" i="8"/>
  <c r="BV38" i="8"/>
  <c r="CA26" i="8" s="1"/>
  <c r="BP38" i="8"/>
  <c r="BJ38" i="8"/>
  <c r="BD38" i="8"/>
  <c r="AX38" i="8"/>
  <c r="AR38" i="8"/>
  <c r="AL38" i="8"/>
  <c r="AQ26" i="8" s="1"/>
  <c r="AF38" i="8"/>
  <c r="Z38" i="8"/>
  <c r="AE26" i="8" s="1"/>
  <c r="T38" i="8"/>
  <c r="N38" i="8"/>
  <c r="H38" i="8"/>
  <c r="B38" i="8"/>
  <c r="G26" i="8" s="1"/>
  <c r="DX37" i="8"/>
  <c r="DR37" i="8"/>
  <c r="DW25" i="8" s="1"/>
  <c r="DL37" i="8"/>
  <c r="DF37" i="8"/>
  <c r="DK25" i="8" s="1"/>
  <c r="CZ37" i="8"/>
  <c r="CT37" i="8"/>
  <c r="CY25" i="8" s="1"/>
  <c r="CN37" i="8"/>
  <c r="CS25" i="8" s="1"/>
  <c r="CH37" i="8"/>
  <c r="CM25" i="8" s="1"/>
  <c r="CB37" i="8"/>
  <c r="BV37" i="8"/>
  <c r="CA25" i="8" s="1"/>
  <c r="BP37" i="8"/>
  <c r="BJ37" i="8"/>
  <c r="BD37" i="8"/>
  <c r="AX37" i="8"/>
  <c r="AR37" i="8"/>
  <c r="AL37" i="8"/>
  <c r="AF37" i="8"/>
  <c r="Z37" i="8"/>
  <c r="AE25" i="8" s="1"/>
  <c r="T37" i="8"/>
  <c r="N37" i="8"/>
  <c r="S25" i="8" s="1"/>
  <c r="H37" i="8"/>
  <c r="B37" i="8"/>
  <c r="G25" i="8" s="1"/>
  <c r="DX36" i="8"/>
  <c r="DR36" i="8"/>
  <c r="DL36" i="8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BP36" i="8"/>
  <c r="BJ36" i="8"/>
  <c r="BO24" i="8" s="1"/>
  <c r="BD36" i="8"/>
  <c r="AX36" i="8"/>
  <c r="AR36" i="8"/>
  <c r="AL36" i="8"/>
  <c r="AF36" i="8"/>
  <c r="Z36" i="8"/>
  <c r="AE24" i="8" s="1"/>
  <c r="T36" i="8"/>
  <c r="N36" i="8"/>
  <c r="S24" i="8" s="1"/>
  <c r="H36" i="8"/>
  <c r="B36" i="8"/>
  <c r="DX35" i="8"/>
  <c r="DR35" i="8"/>
  <c r="DL35" i="8"/>
  <c r="DF35" i="8"/>
  <c r="CZ35" i="8"/>
  <c r="DE23" i="8" s="1"/>
  <c r="CT35" i="8"/>
  <c r="CY23" i="8" s="1"/>
  <c r="CN35" i="8"/>
  <c r="CH35" i="8"/>
  <c r="CB35" i="8"/>
  <c r="CG23" i="8" s="1"/>
  <c r="BV35" i="8"/>
  <c r="BP35" i="8"/>
  <c r="BJ35" i="8"/>
  <c r="BD35" i="8"/>
  <c r="AX35" i="8"/>
  <c r="BC23" i="8" s="1"/>
  <c r="AR35" i="8"/>
  <c r="AL35" i="8"/>
  <c r="AF35" i="8"/>
  <c r="Z35" i="8"/>
  <c r="AE23" i="8" s="1"/>
  <c r="T35" i="8"/>
  <c r="Y23" i="8" s="1"/>
  <c r="N35" i="8"/>
  <c r="H35" i="8"/>
  <c r="B35" i="8"/>
  <c r="G23" i="8" s="1"/>
  <c r="DX34" i="8"/>
  <c r="DR34" i="8"/>
  <c r="DL34" i="8"/>
  <c r="DF34" i="8"/>
  <c r="CZ34" i="8"/>
  <c r="CT34" i="8"/>
  <c r="CN34" i="8"/>
  <c r="CH34" i="8"/>
  <c r="CM22" i="8" s="1"/>
  <c r="CB34" i="8"/>
  <c r="BV34" i="8"/>
  <c r="CA22" i="8" s="1"/>
  <c r="BP34" i="8"/>
  <c r="BJ34" i="8"/>
  <c r="BD34" i="8"/>
  <c r="AX34" i="8"/>
  <c r="AR34" i="8"/>
  <c r="AL34" i="8"/>
  <c r="AQ22" i="8" s="1"/>
  <c r="AF34" i="8"/>
  <c r="Z34" i="8"/>
  <c r="AE22" i="8" s="1"/>
  <c r="T34" i="8"/>
  <c r="N34" i="8"/>
  <c r="H34" i="8"/>
  <c r="B34" i="8"/>
  <c r="DX33" i="8"/>
  <c r="DR33" i="8"/>
  <c r="DW21" i="8" s="1"/>
  <c r="DL33" i="8"/>
  <c r="DF33" i="8"/>
  <c r="CZ33" i="8"/>
  <c r="DE21" i="8" s="1"/>
  <c r="CT33" i="8"/>
  <c r="CN33" i="8"/>
  <c r="CH33" i="8"/>
  <c r="CM21" i="8" s="1"/>
  <c r="CB33" i="8"/>
  <c r="CG21" i="8" s="1"/>
  <c r="BV33" i="8"/>
  <c r="CA21" i="8" s="1"/>
  <c r="BP33" i="8"/>
  <c r="BJ33" i="8"/>
  <c r="BD33" i="8"/>
  <c r="AX33" i="8"/>
  <c r="AR33" i="8"/>
  <c r="AL33" i="8"/>
  <c r="AF33" i="8"/>
  <c r="Z33" i="8"/>
  <c r="AE21" i="8" s="1"/>
  <c r="T33" i="8"/>
  <c r="N33" i="8"/>
  <c r="H33" i="8"/>
  <c r="B33" i="8"/>
  <c r="DX32" i="8"/>
  <c r="DR32" i="8"/>
  <c r="DL32" i="8"/>
  <c r="DF32" i="8"/>
  <c r="DK20" i="8" s="1"/>
  <c r="CZ32" i="8"/>
  <c r="DE20" i="8" s="1"/>
  <c r="CT32" i="8"/>
  <c r="CN32" i="8"/>
  <c r="CH32" i="8"/>
  <c r="CM20" i="8" s="1"/>
  <c r="CB32" i="8"/>
  <c r="BV32" i="8"/>
  <c r="BP32" i="8"/>
  <c r="BJ32" i="8"/>
  <c r="BO20" i="8" s="1"/>
  <c r="BD32" i="8"/>
  <c r="AX32" i="8"/>
  <c r="BC20" i="8" s="1"/>
  <c r="AR32" i="8"/>
  <c r="AL32" i="8"/>
  <c r="AF32" i="8"/>
  <c r="Z32" i="8"/>
  <c r="T32" i="8"/>
  <c r="N32" i="8"/>
  <c r="H32" i="8"/>
  <c r="B32" i="8"/>
  <c r="DX31" i="8"/>
  <c r="DR31" i="8"/>
  <c r="DL31" i="8"/>
  <c r="DF31" i="8"/>
  <c r="CZ31" i="8"/>
  <c r="CT31" i="8"/>
  <c r="CN31" i="8"/>
  <c r="CH31" i="8"/>
  <c r="CB31" i="8"/>
  <c r="BV31" i="8"/>
  <c r="BP31" i="8"/>
  <c r="BJ31" i="8"/>
  <c r="BD31" i="8"/>
  <c r="AX31" i="8"/>
  <c r="BC19" i="8" s="1"/>
  <c r="AR31" i="8"/>
  <c r="AL31" i="8"/>
  <c r="AQ19" i="8" s="1"/>
  <c r="AF31" i="8"/>
  <c r="Z31" i="8"/>
  <c r="T31" i="8"/>
  <c r="N31" i="8"/>
  <c r="H31" i="8"/>
  <c r="B31" i="8"/>
  <c r="DX30" i="8"/>
  <c r="DR30" i="8"/>
  <c r="DL30" i="8"/>
  <c r="DF30" i="8"/>
  <c r="CZ30" i="8"/>
  <c r="CT30" i="8"/>
  <c r="CN30" i="8"/>
  <c r="CH30" i="8"/>
  <c r="CB30" i="8"/>
  <c r="CG18" i="8" s="1"/>
  <c r="BV30" i="8"/>
  <c r="BP30" i="8"/>
  <c r="BJ30" i="8"/>
  <c r="BD30" i="8"/>
  <c r="AX30" i="8"/>
  <c r="AR30" i="8"/>
  <c r="AL30" i="8"/>
  <c r="AQ18" i="8" s="1"/>
  <c r="AF30" i="8"/>
  <c r="Z30" i="8"/>
  <c r="T30" i="8"/>
  <c r="N30" i="8"/>
  <c r="H30" i="8"/>
  <c r="B30" i="8"/>
  <c r="DX29" i="8"/>
  <c r="DX41" i="8" s="1"/>
  <c r="DR29" i="8"/>
  <c r="DW17" i="8" s="1"/>
  <c r="DL29" i="8"/>
  <c r="DF29" i="8"/>
  <c r="CZ29" i="8"/>
  <c r="CT29" i="8"/>
  <c r="CN29" i="8"/>
  <c r="CH29" i="8"/>
  <c r="CB29" i="8"/>
  <c r="CB41" i="8" s="1"/>
  <c r="BV29" i="8"/>
  <c r="BP29" i="8"/>
  <c r="BJ29" i="8"/>
  <c r="BD29" i="8"/>
  <c r="AX29" i="8"/>
  <c r="AR29" i="8"/>
  <c r="AL29" i="8"/>
  <c r="AF29" i="8"/>
  <c r="AF41" i="8" s="1"/>
  <c r="Z29" i="8"/>
  <c r="T29" i="8"/>
  <c r="N29" i="8"/>
  <c r="H29" i="8"/>
  <c r="B29" i="8"/>
  <c r="EC28" i="8"/>
  <c r="EB28" i="8"/>
  <c r="DX28" i="8"/>
  <c r="DV28" i="8"/>
  <c r="DR28" i="8"/>
  <c r="DQ28" i="8"/>
  <c r="DP28" i="8"/>
  <c r="DL28" i="8"/>
  <c r="DJ28" i="8"/>
  <c r="DF28" i="8"/>
  <c r="DD28" i="8"/>
  <c r="CZ28" i="8"/>
  <c r="CY28" i="8"/>
  <c r="CX28" i="8"/>
  <c r="CT28" i="8"/>
  <c r="CR28" i="8"/>
  <c r="CN28" i="8"/>
  <c r="CL28" i="8"/>
  <c r="CH28" i="8"/>
  <c r="CG28" i="8"/>
  <c r="CF28" i="8"/>
  <c r="CB28" i="8"/>
  <c r="BZ28" i="8"/>
  <c r="BV28" i="8"/>
  <c r="BU28" i="8"/>
  <c r="BT28" i="8"/>
  <c r="BP28" i="8"/>
  <c r="BN28" i="8"/>
  <c r="BJ28" i="8"/>
  <c r="BI28" i="8"/>
  <c r="BH28" i="8"/>
  <c r="BD28" i="8"/>
  <c r="BC28" i="8"/>
  <c r="BB28" i="8"/>
  <c r="AX28" i="8"/>
  <c r="AW28" i="8"/>
  <c r="AV28" i="8"/>
  <c r="AR28" i="8"/>
  <c r="AQ28" i="8"/>
  <c r="AP28" i="8"/>
  <c r="AL28" i="8"/>
  <c r="AJ28" i="8"/>
  <c r="AF28" i="8"/>
  <c r="AE28" i="8"/>
  <c r="AD28" i="8"/>
  <c r="Z28" i="8"/>
  <c r="X28" i="8"/>
  <c r="T28" i="8"/>
  <c r="R28" i="8"/>
  <c r="N28" i="8"/>
  <c r="M28" i="8"/>
  <c r="L28" i="8"/>
  <c r="H28" i="8"/>
  <c r="F28" i="8"/>
  <c r="B28" i="8"/>
  <c r="EB27" i="8"/>
  <c r="DX27" i="8"/>
  <c r="DW27" i="8"/>
  <c r="DV27" i="8"/>
  <c r="DR27" i="8"/>
  <c r="DQ27" i="8"/>
  <c r="DP27" i="8"/>
  <c r="DL27" i="8"/>
  <c r="DK27" i="8"/>
  <c r="DJ27" i="8"/>
  <c r="DF27" i="8"/>
  <c r="DD27" i="8"/>
  <c r="CZ27" i="8"/>
  <c r="CX27" i="8"/>
  <c r="CT27" i="8"/>
  <c r="CS27" i="8"/>
  <c r="CR27" i="8"/>
  <c r="CN27" i="8"/>
  <c r="CL27" i="8"/>
  <c r="CH27" i="8"/>
  <c r="CF27" i="8"/>
  <c r="CB27" i="8"/>
  <c r="CA27" i="8"/>
  <c r="BZ27" i="8"/>
  <c r="BV27" i="8"/>
  <c r="BU27" i="8"/>
  <c r="BT27" i="8"/>
  <c r="BP27" i="8"/>
  <c r="BO27" i="8"/>
  <c r="BN27" i="8"/>
  <c r="BJ27" i="8"/>
  <c r="BH27" i="8"/>
  <c r="BD27" i="8"/>
  <c r="BB27" i="8"/>
  <c r="AX27" i="8"/>
  <c r="AW27" i="8"/>
  <c r="AV27" i="8"/>
  <c r="AR27" i="8"/>
  <c r="AP27" i="8"/>
  <c r="AL27" i="8"/>
  <c r="AJ27" i="8"/>
  <c r="AF27" i="8"/>
  <c r="AE27" i="8"/>
  <c r="AD27" i="8"/>
  <c r="Z27" i="8"/>
  <c r="Y27" i="8"/>
  <c r="X27" i="8"/>
  <c r="T27" i="8"/>
  <c r="S27" i="8"/>
  <c r="R27" i="8"/>
  <c r="N27" i="8"/>
  <c r="L27" i="8"/>
  <c r="H27" i="8"/>
  <c r="F27" i="8"/>
  <c r="B27" i="8"/>
  <c r="EC26" i="8"/>
  <c r="EB26" i="8"/>
  <c r="DX26" i="8"/>
  <c r="DV26" i="8"/>
  <c r="DR26" i="8"/>
  <c r="DQ26" i="8"/>
  <c r="DP26" i="8"/>
  <c r="DL26" i="8"/>
  <c r="DK26" i="8"/>
  <c r="DJ26" i="8"/>
  <c r="DF26" i="8"/>
  <c r="DE26" i="8"/>
  <c r="DD26" i="8"/>
  <c r="CZ26" i="8"/>
  <c r="CX26" i="8"/>
  <c r="CT26" i="8"/>
  <c r="CR26" i="8"/>
  <c r="CN26" i="8"/>
  <c r="CL26" i="8"/>
  <c r="CH26" i="8"/>
  <c r="CG26" i="8"/>
  <c r="CF26" i="8"/>
  <c r="CB26" i="8"/>
  <c r="BZ26" i="8"/>
  <c r="BV26" i="8"/>
  <c r="BU26" i="8"/>
  <c r="BT26" i="8"/>
  <c r="BP26" i="8"/>
  <c r="BO26" i="8"/>
  <c r="BN26" i="8"/>
  <c r="BJ26" i="8"/>
  <c r="BI26" i="8"/>
  <c r="BH26" i="8"/>
  <c r="BD26" i="8"/>
  <c r="BC26" i="8"/>
  <c r="BB26" i="8"/>
  <c r="AX26" i="8"/>
  <c r="AW26" i="8"/>
  <c r="AV26" i="8"/>
  <c r="AR26" i="8"/>
  <c r="AP26" i="8"/>
  <c r="AL26" i="8"/>
  <c r="AK26" i="8"/>
  <c r="AJ26" i="8"/>
  <c r="AF26" i="8"/>
  <c r="AD26" i="8"/>
  <c r="Z26" i="8"/>
  <c r="Y26" i="8"/>
  <c r="X26" i="8"/>
  <c r="T26" i="8"/>
  <c r="S26" i="8"/>
  <c r="R26" i="8"/>
  <c r="N26" i="8"/>
  <c r="M26" i="8"/>
  <c r="L26" i="8"/>
  <c r="H26" i="8"/>
  <c r="F26" i="8"/>
  <c r="B26" i="8"/>
  <c r="EC25" i="8"/>
  <c r="EB25" i="8"/>
  <c r="DX25" i="8"/>
  <c r="DV25" i="8"/>
  <c r="DR25" i="8"/>
  <c r="DQ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G25" i="8"/>
  <c r="CF25" i="8"/>
  <c r="CB25" i="8"/>
  <c r="BZ25" i="8"/>
  <c r="BV25" i="8"/>
  <c r="BU25" i="8"/>
  <c r="BT25" i="8"/>
  <c r="BP25" i="8"/>
  <c r="BO25" i="8"/>
  <c r="BN25" i="8"/>
  <c r="BJ25" i="8"/>
  <c r="BI25" i="8"/>
  <c r="BH25" i="8"/>
  <c r="BD25" i="8"/>
  <c r="BC25" i="8"/>
  <c r="BB25" i="8"/>
  <c r="AX25" i="8"/>
  <c r="AW25" i="8"/>
  <c r="AV25" i="8"/>
  <c r="AR25" i="8"/>
  <c r="AQ25" i="8"/>
  <c r="AP25" i="8"/>
  <c r="AL25" i="8"/>
  <c r="AK25" i="8"/>
  <c r="AJ25" i="8"/>
  <c r="AF25" i="8"/>
  <c r="AD25" i="8"/>
  <c r="Z25" i="8"/>
  <c r="Y25" i="8"/>
  <c r="X25" i="8"/>
  <c r="T25" i="8"/>
  <c r="R25" i="8"/>
  <c r="N25" i="8"/>
  <c r="M25" i="8"/>
  <c r="L25" i="8"/>
  <c r="H25" i="8"/>
  <c r="F25" i="8"/>
  <c r="B25" i="8"/>
  <c r="EC24" i="8"/>
  <c r="EB24" i="8"/>
  <c r="DX24" i="8"/>
  <c r="DW24" i="8"/>
  <c r="DV24" i="8"/>
  <c r="DR24" i="8"/>
  <c r="DQ24" i="8"/>
  <c r="DP24" i="8"/>
  <c r="DL24" i="8"/>
  <c r="DJ24" i="8"/>
  <c r="DF24" i="8"/>
  <c r="DD24" i="8"/>
  <c r="CZ24" i="8"/>
  <c r="CX24" i="8"/>
  <c r="CY24" i="8" s="1"/>
  <c r="CT24" i="8"/>
  <c r="CR24" i="8"/>
  <c r="CN24" i="8"/>
  <c r="CL24" i="8"/>
  <c r="CH24" i="8"/>
  <c r="CF24" i="8"/>
  <c r="CB24" i="8"/>
  <c r="CA24" i="8"/>
  <c r="BZ24" i="8"/>
  <c r="BV24" i="8"/>
  <c r="BU24" i="8"/>
  <c r="BT24" i="8"/>
  <c r="BP24" i="8"/>
  <c r="BN24" i="8"/>
  <c r="BJ24" i="8"/>
  <c r="BI24" i="8"/>
  <c r="BH24" i="8"/>
  <c r="BD24" i="8"/>
  <c r="BB24" i="8"/>
  <c r="AX24" i="8"/>
  <c r="AV24" i="8"/>
  <c r="AR24" i="8"/>
  <c r="AP24" i="8"/>
  <c r="AL24" i="8"/>
  <c r="AK24" i="8"/>
  <c r="AJ24" i="8"/>
  <c r="AF24" i="8"/>
  <c r="AD24" i="8"/>
  <c r="Z24" i="8"/>
  <c r="Y24" i="8"/>
  <c r="X24" i="8"/>
  <c r="T24" i="8"/>
  <c r="R24" i="8"/>
  <c r="N24" i="8"/>
  <c r="M24" i="8"/>
  <c r="L24" i="8"/>
  <c r="H24" i="8"/>
  <c r="F24" i="8"/>
  <c r="B24" i="8"/>
  <c r="EC23" i="8"/>
  <c r="EB23" i="8"/>
  <c r="DX23" i="8"/>
  <c r="DW23" i="8"/>
  <c r="DV23" i="8"/>
  <c r="DR23" i="8"/>
  <c r="DQ23" i="8"/>
  <c r="DP23" i="8"/>
  <c r="DL23" i="8"/>
  <c r="DK23" i="8"/>
  <c r="DJ23" i="8"/>
  <c r="DF23" i="8"/>
  <c r="DD23" i="8"/>
  <c r="CZ23" i="8"/>
  <c r="CX23" i="8"/>
  <c r="CT23" i="8"/>
  <c r="CS23" i="8"/>
  <c r="CR23" i="8"/>
  <c r="CN23" i="8"/>
  <c r="CM23" i="8"/>
  <c r="CL23" i="8"/>
  <c r="CH23" i="8"/>
  <c r="CF23" i="8"/>
  <c r="CB23" i="8"/>
  <c r="CA23" i="8"/>
  <c r="BZ23" i="8"/>
  <c r="BV23" i="8"/>
  <c r="BU23" i="8"/>
  <c r="BT23" i="8"/>
  <c r="BP23" i="8"/>
  <c r="BO23" i="8"/>
  <c r="BN23" i="8"/>
  <c r="BJ23" i="8"/>
  <c r="BI23" i="8"/>
  <c r="BH23" i="8"/>
  <c r="BD23" i="8"/>
  <c r="BB23" i="8"/>
  <c r="AX23" i="8"/>
  <c r="AW23" i="8"/>
  <c r="AV23" i="8"/>
  <c r="AR23" i="8"/>
  <c r="AQ23" i="8"/>
  <c r="AP23" i="8"/>
  <c r="AL23" i="8"/>
  <c r="AK23" i="8"/>
  <c r="AJ23" i="8"/>
  <c r="AF23" i="8"/>
  <c r="AD23" i="8"/>
  <c r="Z23" i="8"/>
  <c r="X23" i="8"/>
  <c r="T23" i="8"/>
  <c r="S23" i="8"/>
  <c r="R23" i="8"/>
  <c r="N23" i="8"/>
  <c r="M23" i="8"/>
  <c r="L23" i="8"/>
  <c r="H23" i="8"/>
  <c r="F23" i="8"/>
  <c r="B23" i="8"/>
  <c r="EC22" i="8"/>
  <c r="EB22" i="8"/>
  <c r="DX22" i="8"/>
  <c r="DW22" i="8"/>
  <c r="DV22" i="8"/>
  <c r="DR22" i="8"/>
  <c r="DQ22" i="8"/>
  <c r="DP22" i="8"/>
  <c r="DL22" i="8"/>
  <c r="DK22" i="8"/>
  <c r="DJ22" i="8"/>
  <c r="DF22" i="8"/>
  <c r="DD22" i="8"/>
  <c r="CZ22" i="8"/>
  <c r="CY22" i="8"/>
  <c r="CX22" i="8"/>
  <c r="CT22" i="8"/>
  <c r="CS22" i="8"/>
  <c r="CR22" i="8"/>
  <c r="CN22" i="8"/>
  <c r="CL22" i="8"/>
  <c r="CH22" i="8"/>
  <c r="CG22" i="8"/>
  <c r="CF22" i="8"/>
  <c r="CB22" i="8"/>
  <c r="BZ22" i="8"/>
  <c r="BV22" i="8"/>
  <c r="BT22" i="8"/>
  <c r="BP22" i="8"/>
  <c r="BO22" i="8"/>
  <c r="BN22" i="8"/>
  <c r="BJ22" i="8"/>
  <c r="BI22" i="8"/>
  <c r="BH22" i="8"/>
  <c r="BD22" i="8"/>
  <c r="BC22" i="8"/>
  <c r="BB22" i="8"/>
  <c r="AX22" i="8"/>
  <c r="AW22" i="8"/>
  <c r="AV22" i="8"/>
  <c r="AR22" i="8"/>
  <c r="AP22" i="8"/>
  <c r="AL22" i="8"/>
  <c r="AK22" i="8"/>
  <c r="AJ22" i="8"/>
  <c r="AF22" i="8"/>
  <c r="AD22" i="8"/>
  <c r="Z22" i="8"/>
  <c r="X22" i="8"/>
  <c r="Y22" i="8" s="1"/>
  <c r="T22" i="8"/>
  <c r="R22" i="8"/>
  <c r="N22" i="8"/>
  <c r="M22" i="8"/>
  <c r="L22" i="8"/>
  <c r="H22" i="8"/>
  <c r="F22" i="8"/>
  <c r="B22" i="8"/>
  <c r="EC21" i="8"/>
  <c r="EB21" i="8"/>
  <c r="DX21" i="8"/>
  <c r="DV21" i="8"/>
  <c r="DR21" i="8"/>
  <c r="DQ21" i="8"/>
  <c r="DP21" i="8"/>
  <c r="DL21" i="8"/>
  <c r="DK21" i="8"/>
  <c r="DJ21" i="8"/>
  <c r="DF21" i="8"/>
  <c r="DD21" i="8"/>
  <c r="CZ21" i="8"/>
  <c r="CX21" i="8"/>
  <c r="CY21" i="8" s="1"/>
  <c r="CT21" i="8"/>
  <c r="CS21" i="8"/>
  <c r="CR21" i="8"/>
  <c r="CN21" i="8"/>
  <c r="CL21" i="8"/>
  <c r="CH21" i="8"/>
  <c r="CF21" i="8"/>
  <c r="CB21" i="8"/>
  <c r="BZ21" i="8"/>
  <c r="BV21" i="8"/>
  <c r="BU21" i="8"/>
  <c r="BT21" i="8"/>
  <c r="BP21" i="8"/>
  <c r="BO21" i="8"/>
  <c r="BN21" i="8"/>
  <c r="BJ21" i="8"/>
  <c r="BI21" i="8"/>
  <c r="BH21" i="8"/>
  <c r="BD21" i="8"/>
  <c r="BC21" i="8"/>
  <c r="BB21" i="8"/>
  <c r="AX21" i="8"/>
  <c r="AV21" i="8"/>
  <c r="AW21" i="8" s="1"/>
  <c r="AR21" i="8"/>
  <c r="AQ21" i="8"/>
  <c r="AP21" i="8"/>
  <c r="AL21" i="8"/>
  <c r="AK21" i="8"/>
  <c r="AJ21" i="8"/>
  <c r="AF21" i="8"/>
  <c r="AD21" i="8"/>
  <c r="Z21" i="8"/>
  <c r="Y21" i="8"/>
  <c r="X21" i="8"/>
  <c r="T21" i="8"/>
  <c r="R21" i="8"/>
  <c r="N21" i="8"/>
  <c r="M21" i="8"/>
  <c r="L21" i="8"/>
  <c r="H21" i="8"/>
  <c r="F21" i="8"/>
  <c r="B21" i="8"/>
  <c r="EC20" i="8"/>
  <c r="EB20" i="8"/>
  <c r="DX20" i="8"/>
  <c r="DW20" i="8"/>
  <c r="DV20" i="8"/>
  <c r="DR20" i="8"/>
  <c r="DQ20" i="8"/>
  <c r="DP20" i="8"/>
  <c r="DL20" i="8"/>
  <c r="DJ20" i="8"/>
  <c r="DF20" i="8"/>
  <c r="DD20" i="8"/>
  <c r="CZ20" i="8"/>
  <c r="CY20" i="8"/>
  <c r="CX20" i="8"/>
  <c r="CT20" i="8"/>
  <c r="CR20" i="8"/>
  <c r="CS20" i="8" s="1"/>
  <c r="CN20" i="8"/>
  <c r="CL20" i="8"/>
  <c r="CH20" i="8"/>
  <c r="CG20" i="8"/>
  <c r="CF20" i="8"/>
  <c r="CB20" i="8"/>
  <c r="BZ20" i="8"/>
  <c r="CA20" i="8" s="1"/>
  <c r="BV20" i="8"/>
  <c r="BT20" i="8"/>
  <c r="BP20" i="8"/>
  <c r="BN20" i="8"/>
  <c r="BJ20" i="8"/>
  <c r="BI20" i="8"/>
  <c r="BH20" i="8"/>
  <c r="BD20" i="8"/>
  <c r="BB20" i="8"/>
  <c r="AX20" i="8"/>
  <c r="AW20" i="8"/>
  <c r="AV20" i="8"/>
  <c r="AR20" i="8"/>
  <c r="AQ20" i="8"/>
  <c r="AP20" i="8"/>
  <c r="AL20" i="8"/>
  <c r="AK20" i="8"/>
  <c r="AJ20" i="8"/>
  <c r="AF20" i="8"/>
  <c r="AD20" i="8"/>
  <c r="Z20" i="8"/>
  <c r="Y20" i="8"/>
  <c r="X20" i="8"/>
  <c r="T20" i="8"/>
  <c r="R20" i="8"/>
  <c r="N20" i="8"/>
  <c r="L20" i="8"/>
  <c r="M20" i="8" s="1"/>
  <c r="H20" i="8"/>
  <c r="F20" i="8"/>
  <c r="B20" i="8"/>
  <c r="EC19" i="8"/>
  <c r="EB19" i="8"/>
  <c r="DX19" i="8"/>
  <c r="DW19" i="8"/>
  <c r="DV19" i="8"/>
  <c r="DR19" i="8"/>
  <c r="DQ19" i="8"/>
  <c r="DP19" i="8"/>
  <c r="DL19" i="8"/>
  <c r="DK19" i="8"/>
  <c r="DJ19" i="8"/>
  <c r="DF19" i="8"/>
  <c r="DE19" i="8"/>
  <c r="DD19" i="8"/>
  <c r="CZ19" i="8"/>
  <c r="CX19" i="8"/>
  <c r="CT19" i="8"/>
  <c r="CS19" i="8"/>
  <c r="CR19" i="8"/>
  <c r="CN19" i="8"/>
  <c r="CM19" i="8"/>
  <c r="CL19" i="8"/>
  <c r="CH19" i="8"/>
  <c r="CG19" i="8"/>
  <c r="CF19" i="8"/>
  <c r="CB19" i="8"/>
  <c r="BZ19" i="8"/>
  <c r="BV19" i="8"/>
  <c r="BU19" i="8"/>
  <c r="BT19" i="8"/>
  <c r="BP19" i="8"/>
  <c r="BO19" i="8"/>
  <c r="BN19" i="8"/>
  <c r="BJ19" i="8"/>
  <c r="BI19" i="8"/>
  <c r="BH19" i="8"/>
  <c r="BD19" i="8"/>
  <c r="BB19" i="8"/>
  <c r="AX19" i="8"/>
  <c r="AW19" i="8"/>
  <c r="AV19" i="8"/>
  <c r="AR19" i="8"/>
  <c r="AP19" i="8"/>
  <c r="AL19" i="8"/>
  <c r="AJ19" i="8"/>
  <c r="AK19" i="8" s="1"/>
  <c r="AF19" i="8"/>
  <c r="AD19" i="8"/>
  <c r="AE19" i="8" s="1"/>
  <c r="Z19" i="8"/>
  <c r="X19" i="8"/>
  <c r="Y19" i="8" s="1"/>
  <c r="T19" i="8"/>
  <c r="S19" i="8"/>
  <c r="R19" i="8"/>
  <c r="N19" i="8"/>
  <c r="M19" i="8"/>
  <c r="L19" i="8"/>
  <c r="H19" i="8"/>
  <c r="F19" i="8"/>
  <c r="B19" i="8"/>
  <c r="EC18" i="8"/>
  <c r="EB18" i="8"/>
  <c r="DX18" i="8"/>
  <c r="DW18" i="8"/>
  <c r="DV18" i="8"/>
  <c r="DR18" i="8"/>
  <c r="DQ18" i="8"/>
  <c r="DP18" i="8"/>
  <c r="DL18" i="8"/>
  <c r="DK18" i="8"/>
  <c r="DJ18" i="8"/>
  <c r="DF18" i="8"/>
  <c r="DE18" i="8"/>
  <c r="DD18" i="8"/>
  <c r="CZ18" i="8"/>
  <c r="CY18" i="8"/>
  <c r="CX18" i="8"/>
  <c r="CT18" i="8"/>
  <c r="CR18" i="8"/>
  <c r="CS18" i="8" s="1"/>
  <c r="CN18" i="8"/>
  <c r="CL18" i="8"/>
  <c r="CH18" i="8"/>
  <c r="CF18" i="8"/>
  <c r="CB18" i="8"/>
  <c r="BZ18" i="8"/>
  <c r="CA18" i="8" s="1"/>
  <c r="BV18" i="8"/>
  <c r="BT18" i="8"/>
  <c r="BU18" i="8" s="1"/>
  <c r="BP18" i="8"/>
  <c r="BO18" i="8"/>
  <c r="BN18" i="8"/>
  <c r="BJ18" i="8"/>
  <c r="BI18" i="8"/>
  <c r="BH18" i="8"/>
  <c r="BD18" i="8"/>
  <c r="BB18" i="8"/>
  <c r="BC18" i="8" s="1"/>
  <c r="AX18" i="8"/>
  <c r="AW18" i="8"/>
  <c r="AV18" i="8"/>
  <c r="AR18" i="8"/>
  <c r="AP18" i="8"/>
  <c r="AL18" i="8"/>
  <c r="AJ18" i="8"/>
  <c r="AK18" i="8" s="1"/>
  <c r="AF18" i="8"/>
  <c r="AD18" i="8"/>
  <c r="Z18" i="8"/>
  <c r="X18" i="8"/>
  <c r="Y18" i="8" s="1"/>
  <c r="T18" i="8"/>
  <c r="R18" i="8"/>
  <c r="N18" i="8"/>
  <c r="L18" i="8"/>
  <c r="M18" i="8" s="1"/>
  <c r="H18" i="8"/>
  <c r="F18" i="8"/>
  <c r="G18" i="8" s="1"/>
  <c r="B18" i="8"/>
  <c r="EC17" i="8"/>
  <c r="EB17" i="8"/>
  <c r="DX17" i="8"/>
  <c r="DV17" i="8"/>
  <c r="DR17" i="8"/>
  <c r="DQ17" i="8"/>
  <c r="DP17" i="8"/>
  <c r="DL17" i="8"/>
  <c r="DK17" i="8"/>
  <c r="DJ17" i="8"/>
  <c r="DF17" i="8"/>
  <c r="DD17" i="8"/>
  <c r="CZ17" i="8"/>
  <c r="CY17" i="8"/>
  <c r="CX17" i="8"/>
  <c r="CT17" i="8"/>
  <c r="CS17" i="8"/>
  <c r="CR17" i="8"/>
  <c r="CN17" i="8"/>
  <c r="CM17" i="8"/>
  <c r="CL17" i="8"/>
  <c r="CH17" i="8"/>
  <c r="CF17" i="8"/>
  <c r="CB17" i="8"/>
  <c r="BZ17" i="8"/>
  <c r="BV17" i="8"/>
  <c r="BT17" i="8"/>
  <c r="BU17" i="8" s="1"/>
  <c r="BP17" i="8"/>
  <c r="BO17" i="8"/>
  <c r="BN17" i="8"/>
  <c r="BJ17" i="8"/>
  <c r="BI17" i="8"/>
  <c r="BH17" i="8"/>
  <c r="BD17" i="8"/>
  <c r="BB17" i="8"/>
  <c r="BC17" i="8" s="1"/>
  <c r="AX17" i="8"/>
  <c r="AW17" i="8"/>
  <c r="AV17" i="8"/>
  <c r="AR17" i="8"/>
  <c r="AQ17" i="8"/>
  <c r="AP17" i="8"/>
  <c r="AL17" i="8"/>
  <c r="AK17" i="8"/>
  <c r="AJ17" i="8"/>
  <c r="AF17" i="8"/>
  <c r="AD17" i="8"/>
  <c r="Z17" i="8"/>
  <c r="Y17" i="8"/>
  <c r="X17" i="8"/>
  <c r="T17" i="8"/>
  <c r="R17" i="8"/>
  <c r="N17" i="8"/>
  <c r="M17" i="8"/>
  <c r="L17" i="8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BV40" i="9"/>
  <c r="CA28" i="9" s="1"/>
  <c r="BP40" i="9"/>
  <c r="BJ40" i="9"/>
  <c r="BM40" i="9" s="1"/>
  <c r="BD40" i="9"/>
  <c r="AX40" i="9"/>
  <c r="BC28" i="9" s="1"/>
  <c r="AR40" i="9"/>
  <c r="AW28" i="9" s="1"/>
  <c r="AL40" i="9"/>
  <c r="AF40" i="9"/>
  <c r="Z40" i="9"/>
  <c r="T40" i="9"/>
  <c r="N40" i="9"/>
  <c r="H40" i="9"/>
  <c r="B40" i="9"/>
  <c r="G28" i="9" s="1"/>
  <c r="DX39" i="9"/>
  <c r="DR39" i="9"/>
  <c r="DL39" i="9"/>
  <c r="DF39" i="9"/>
  <c r="CZ39" i="9"/>
  <c r="CT39" i="9"/>
  <c r="CY27" i="9" s="1"/>
  <c r="CN39" i="9"/>
  <c r="CS27" i="9" s="1"/>
  <c r="CH39" i="9"/>
  <c r="CB39" i="9"/>
  <c r="CG27" i="9" s="1"/>
  <c r="BV39" i="9"/>
  <c r="BP39" i="9"/>
  <c r="BJ39" i="9"/>
  <c r="BD39" i="9"/>
  <c r="AX39" i="9"/>
  <c r="BC27" i="9" s="1"/>
  <c r="AR39" i="9"/>
  <c r="AL39" i="9"/>
  <c r="AF39" i="9"/>
  <c r="Z39" i="9"/>
  <c r="AE27" i="9" s="1"/>
  <c r="T39" i="9"/>
  <c r="N39" i="9"/>
  <c r="S27" i="9" s="1"/>
  <c r="H39" i="9"/>
  <c r="B39" i="9"/>
  <c r="G27" i="9" s="1"/>
  <c r="DX38" i="9"/>
  <c r="DR38" i="9"/>
  <c r="DL38" i="9"/>
  <c r="DF38" i="9"/>
  <c r="CZ38" i="9"/>
  <c r="CT38" i="9"/>
  <c r="CN38" i="9"/>
  <c r="CH38" i="9"/>
  <c r="CM26" i="9" s="1"/>
  <c r="CB38" i="9"/>
  <c r="BV38" i="9"/>
  <c r="BP38" i="9"/>
  <c r="BJ38" i="9"/>
  <c r="BD38" i="9"/>
  <c r="AX38" i="9"/>
  <c r="AR38" i="9"/>
  <c r="AL38" i="9"/>
  <c r="AF38" i="9"/>
  <c r="Z38" i="9"/>
  <c r="T38" i="9"/>
  <c r="N38" i="9"/>
  <c r="H38" i="9"/>
  <c r="B38" i="9"/>
  <c r="G26" i="9" s="1"/>
  <c r="DX37" i="9"/>
  <c r="DR37" i="9"/>
  <c r="DW25" i="9" s="1"/>
  <c r="DL37" i="9"/>
  <c r="DF37" i="9"/>
  <c r="CZ37" i="9"/>
  <c r="CT37" i="9"/>
  <c r="CN37" i="9"/>
  <c r="CH37" i="9"/>
  <c r="CB37" i="9"/>
  <c r="BV37" i="9"/>
  <c r="CA25" i="9" s="1"/>
  <c r="BP37" i="9"/>
  <c r="BJ37" i="9"/>
  <c r="BD37" i="9"/>
  <c r="AX37" i="9"/>
  <c r="AR37" i="9"/>
  <c r="AL37" i="9"/>
  <c r="AF37" i="9"/>
  <c r="Z37" i="9"/>
  <c r="AE25" i="9" s="1"/>
  <c r="T37" i="9"/>
  <c r="N37" i="9"/>
  <c r="H37" i="9"/>
  <c r="B37" i="9"/>
  <c r="G25" i="9" s="1"/>
  <c r="DX36" i="9"/>
  <c r="DR36" i="9"/>
  <c r="DL36" i="9"/>
  <c r="DF36" i="9"/>
  <c r="DK24" i="9" s="1"/>
  <c r="CZ36" i="9"/>
  <c r="CT36" i="9"/>
  <c r="CN36" i="9"/>
  <c r="CH36" i="9"/>
  <c r="CB36" i="9"/>
  <c r="BV36" i="9"/>
  <c r="BP36" i="9"/>
  <c r="BJ36" i="9"/>
  <c r="BO24" i="9" s="1"/>
  <c r="BD36" i="9"/>
  <c r="BI24" i="9" s="1"/>
  <c r="AX36" i="9"/>
  <c r="AR36" i="9"/>
  <c r="AW24" i="9" s="1"/>
  <c r="AL36" i="9"/>
  <c r="AF36" i="9"/>
  <c r="Z36" i="9"/>
  <c r="T36" i="9"/>
  <c r="N36" i="9"/>
  <c r="H36" i="9"/>
  <c r="B36" i="9"/>
  <c r="G24" i="9" s="1"/>
  <c r="DX35" i="9"/>
  <c r="DR35" i="9"/>
  <c r="DL35" i="9"/>
  <c r="DF35" i="9"/>
  <c r="CZ35" i="9"/>
  <c r="CT35" i="9"/>
  <c r="CY23" i="9" s="1"/>
  <c r="CN35" i="9"/>
  <c r="CH35" i="9"/>
  <c r="CB35" i="9"/>
  <c r="BV35" i="9"/>
  <c r="BP35" i="9"/>
  <c r="BJ35" i="9"/>
  <c r="BD35" i="9"/>
  <c r="AX35" i="9"/>
  <c r="BC23" i="9" s="1"/>
  <c r="AR35" i="9"/>
  <c r="AL35" i="9"/>
  <c r="AF35" i="9"/>
  <c r="Z35" i="9"/>
  <c r="T35" i="9"/>
  <c r="N35" i="9"/>
  <c r="H35" i="9"/>
  <c r="B35" i="9"/>
  <c r="DX34" i="9"/>
  <c r="DR34" i="9"/>
  <c r="DL34" i="9"/>
  <c r="DF34" i="9"/>
  <c r="CZ34" i="9"/>
  <c r="CT34" i="9"/>
  <c r="CN34" i="9"/>
  <c r="CH34" i="9"/>
  <c r="CB34" i="9"/>
  <c r="BV34" i="9"/>
  <c r="BP34" i="9"/>
  <c r="BJ34" i="9"/>
  <c r="BD34" i="9"/>
  <c r="AX34" i="9"/>
  <c r="AR34" i="9"/>
  <c r="AL34" i="9"/>
  <c r="AF34" i="9"/>
  <c r="Z34" i="9"/>
  <c r="AE22" i="9" s="1"/>
  <c r="T34" i="9"/>
  <c r="N34" i="9"/>
  <c r="H34" i="9"/>
  <c r="B34" i="9"/>
  <c r="DX33" i="9"/>
  <c r="DR33" i="9"/>
  <c r="DL33" i="9"/>
  <c r="DF33" i="9"/>
  <c r="CZ33" i="9"/>
  <c r="CT33" i="9"/>
  <c r="CN33" i="9"/>
  <c r="CS21" i="9" s="1"/>
  <c r="CH33" i="9"/>
  <c r="CB33" i="9"/>
  <c r="BV33" i="9"/>
  <c r="BP33" i="9"/>
  <c r="BJ33" i="9"/>
  <c r="BD33" i="9"/>
  <c r="BI21" i="9" s="1"/>
  <c r="AX33" i="9"/>
  <c r="AR33" i="9"/>
  <c r="AL33" i="9"/>
  <c r="AF33" i="9"/>
  <c r="Z33" i="9"/>
  <c r="T33" i="9"/>
  <c r="N33" i="9"/>
  <c r="H33" i="9"/>
  <c r="B33" i="9"/>
  <c r="DX32" i="9"/>
  <c r="DR32" i="9"/>
  <c r="DL32" i="9"/>
  <c r="DF32" i="9"/>
  <c r="DK20" i="9" s="1"/>
  <c r="CZ32" i="9"/>
  <c r="CT32" i="9"/>
  <c r="CN32" i="9"/>
  <c r="CH32" i="9"/>
  <c r="CB32" i="9"/>
  <c r="BV32" i="9"/>
  <c r="BP32" i="9"/>
  <c r="BJ32" i="9"/>
  <c r="BO20" i="9" s="1"/>
  <c r="BD32" i="9"/>
  <c r="AX32" i="9"/>
  <c r="AR32" i="9"/>
  <c r="AL32" i="9"/>
  <c r="AF32" i="9"/>
  <c r="Z32" i="9"/>
  <c r="AE20" i="9" s="1"/>
  <c r="T32" i="9"/>
  <c r="N32" i="9"/>
  <c r="H32" i="9"/>
  <c r="M20" i="9" s="1"/>
  <c r="B32" i="9"/>
  <c r="DX31" i="9"/>
  <c r="DR31" i="9"/>
  <c r="DL31" i="9"/>
  <c r="DF31" i="9"/>
  <c r="CZ31" i="9"/>
  <c r="CT31" i="9"/>
  <c r="CY19" i="9" s="1"/>
  <c r="CN31" i="9"/>
  <c r="CS19" i="9" s="1"/>
  <c r="CH31" i="9"/>
  <c r="CB31" i="9"/>
  <c r="BV31" i="9"/>
  <c r="CA19" i="9" s="1"/>
  <c r="BP31" i="9"/>
  <c r="BJ31" i="9"/>
  <c r="BD31" i="9"/>
  <c r="AX31" i="9"/>
  <c r="AR31" i="9"/>
  <c r="AL31" i="9"/>
  <c r="AF31" i="9"/>
  <c r="Z31" i="9"/>
  <c r="AE19" i="9" s="1"/>
  <c r="T31" i="9"/>
  <c r="N31" i="9"/>
  <c r="H31" i="9"/>
  <c r="B31" i="9"/>
  <c r="DX30" i="9"/>
  <c r="DR30" i="9"/>
  <c r="DL30" i="9"/>
  <c r="DF30" i="9"/>
  <c r="CZ30" i="9"/>
  <c r="CT30" i="9"/>
  <c r="CN30" i="9"/>
  <c r="CH30" i="9"/>
  <c r="CM18" i="9" s="1"/>
  <c r="CB30" i="9"/>
  <c r="BV30" i="9"/>
  <c r="BP30" i="9"/>
  <c r="BJ30" i="9"/>
  <c r="BD30" i="9"/>
  <c r="AX30" i="9"/>
  <c r="AR30" i="9"/>
  <c r="AL30" i="9"/>
  <c r="AQ18" i="9" s="1"/>
  <c r="AF30" i="9"/>
  <c r="Z30" i="9"/>
  <c r="T30" i="9"/>
  <c r="N30" i="9"/>
  <c r="H30" i="9"/>
  <c r="B30" i="9"/>
  <c r="DX29" i="9"/>
  <c r="DR29" i="9"/>
  <c r="DR41" i="9" s="1"/>
  <c r="DL29" i="9"/>
  <c r="DF29" i="9"/>
  <c r="CZ29" i="9"/>
  <c r="CT29" i="9"/>
  <c r="CN29" i="9"/>
  <c r="CN41" i="9" s="1"/>
  <c r="CH29" i="9"/>
  <c r="CB29" i="9"/>
  <c r="BV29" i="9"/>
  <c r="CA17" i="9" s="1"/>
  <c r="BP29" i="9"/>
  <c r="BJ29" i="9"/>
  <c r="BD29" i="9"/>
  <c r="AX29" i="9"/>
  <c r="AR29" i="9"/>
  <c r="AW17" i="9" s="1"/>
  <c r="AL29" i="9"/>
  <c r="AF29" i="9"/>
  <c r="Z29" i="9"/>
  <c r="AE17" i="9" s="1"/>
  <c r="T29" i="9"/>
  <c r="N29" i="9"/>
  <c r="H29" i="9"/>
  <c r="B29" i="9"/>
  <c r="EC28" i="9"/>
  <c r="EB28" i="9"/>
  <c r="DX28" i="9"/>
  <c r="DV28" i="9"/>
  <c r="DR28" i="9"/>
  <c r="DQ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G28" i="9"/>
  <c r="CF28" i="9"/>
  <c r="CB28" i="9"/>
  <c r="BZ28" i="9"/>
  <c r="BV28" i="9"/>
  <c r="BU28" i="9"/>
  <c r="BT28" i="9"/>
  <c r="BP28" i="9"/>
  <c r="BN28" i="9"/>
  <c r="BJ28" i="9"/>
  <c r="BI28" i="9"/>
  <c r="BH28" i="9"/>
  <c r="BD28" i="9"/>
  <c r="BB28" i="9"/>
  <c r="AX28" i="9"/>
  <c r="AV28" i="9"/>
  <c r="AR28" i="9"/>
  <c r="AQ28" i="9"/>
  <c r="AP28" i="9"/>
  <c r="AL28" i="9"/>
  <c r="AK28" i="9"/>
  <c r="AJ28" i="9"/>
  <c r="AF28" i="9"/>
  <c r="AE28" i="9"/>
  <c r="AD28" i="9"/>
  <c r="Z28" i="9"/>
  <c r="Y28" i="9"/>
  <c r="X28" i="9"/>
  <c r="T28" i="9"/>
  <c r="S28" i="9"/>
  <c r="R28" i="9"/>
  <c r="N28" i="9"/>
  <c r="M28" i="9"/>
  <c r="L28" i="9"/>
  <c r="H28" i="9"/>
  <c r="F28" i="9"/>
  <c r="B28" i="9"/>
  <c r="EC27" i="9"/>
  <c r="EB27" i="9"/>
  <c r="DX27" i="9"/>
  <c r="DW27" i="9"/>
  <c r="DV27" i="9"/>
  <c r="DR27" i="9"/>
  <c r="DQ27" i="9"/>
  <c r="DP27" i="9"/>
  <c r="DL27" i="9"/>
  <c r="DK27" i="9"/>
  <c r="DJ27" i="9"/>
  <c r="DF27" i="9"/>
  <c r="DE27" i="9"/>
  <c r="DD27" i="9"/>
  <c r="CZ27" i="9"/>
  <c r="CX27" i="9"/>
  <c r="CT27" i="9"/>
  <c r="CR27" i="9"/>
  <c r="CN27" i="9"/>
  <c r="CL27" i="9"/>
  <c r="CH27" i="9"/>
  <c r="CF27" i="9"/>
  <c r="CB27" i="9"/>
  <c r="CA27" i="9"/>
  <c r="BZ27" i="9"/>
  <c r="BV27" i="9"/>
  <c r="BU27" i="9"/>
  <c r="BT27" i="9"/>
  <c r="BP27" i="9"/>
  <c r="BO27" i="9"/>
  <c r="BN27" i="9"/>
  <c r="BJ27" i="9"/>
  <c r="BI27" i="9"/>
  <c r="BH27" i="9"/>
  <c r="BD27" i="9"/>
  <c r="BB27" i="9"/>
  <c r="AX27" i="9"/>
  <c r="AW27" i="9"/>
  <c r="AV27" i="9"/>
  <c r="AR27" i="9"/>
  <c r="AQ27" i="9"/>
  <c r="AP27" i="9"/>
  <c r="AL27" i="9"/>
  <c r="AK27" i="9"/>
  <c r="AJ27" i="9"/>
  <c r="AF27" i="9"/>
  <c r="AD27" i="9"/>
  <c r="Z27" i="9"/>
  <c r="Y27" i="9"/>
  <c r="X27" i="9"/>
  <c r="T27" i="9"/>
  <c r="R27" i="9"/>
  <c r="N27" i="9"/>
  <c r="M27" i="9"/>
  <c r="L27" i="9"/>
  <c r="H27" i="9"/>
  <c r="F27" i="9"/>
  <c r="B27" i="9"/>
  <c r="EC26" i="9"/>
  <c r="EB26" i="9"/>
  <c r="DX26" i="9"/>
  <c r="DW26" i="9"/>
  <c r="DV26" i="9"/>
  <c r="DR26" i="9"/>
  <c r="DQ26" i="9"/>
  <c r="DP26" i="9"/>
  <c r="DL26" i="9"/>
  <c r="DK26" i="9"/>
  <c r="DJ26" i="9"/>
  <c r="DF26" i="9"/>
  <c r="DE26" i="9"/>
  <c r="DD26" i="9"/>
  <c r="CZ26" i="9"/>
  <c r="CY26" i="9"/>
  <c r="CX26" i="9"/>
  <c r="CT26" i="9"/>
  <c r="CR26" i="9"/>
  <c r="CN26" i="9"/>
  <c r="CL26" i="9"/>
  <c r="CH26" i="9"/>
  <c r="CG26" i="9"/>
  <c r="CF26" i="9"/>
  <c r="CB26" i="9"/>
  <c r="CA26" i="9"/>
  <c r="BZ26" i="9"/>
  <c r="BV26" i="9"/>
  <c r="BU26" i="9"/>
  <c r="BT26" i="9"/>
  <c r="BP26" i="9"/>
  <c r="BO26" i="9"/>
  <c r="BN26" i="9"/>
  <c r="BJ26" i="9"/>
  <c r="BI26" i="9"/>
  <c r="BH26" i="9"/>
  <c r="BD26" i="9"/>
  <c r="BC26" i="9"/>
  <c r="BB26" i="9"/>
  <c r="AX26" i="9"/>
  <c r="AV26" i="9"/>
  <c r="AW26" i="9" s="1"/>
  <c r="AR26" i="9"/>
  <c r="AP26" i="9"/>
  <c r="AL26" i="9"/>
  <c r="AK26" i="9"/>
  <c r="AJ26" i="9"/>
  <c r="AF26" i="9"/>
  <c r="AE26" i="9"/>
  <c r="AD26" i="9"/>
  <c r="Z26" i="9"/>
  <c r="Y26" i="9"/>
  <c r="X26" i="9"/>
  <c r="T26" i="9"/>
  <c r="S26" i="9"/>
  <c r="R26" i="9"/>
  <c r="N26" i="9"/>
  <c r="M26" i="9"/>
  <c r="L26" i="9"/>
  <c r="H26" i="9"/>
  <c r="F26" i="9"/>
  <c r="B26" i="9"/>
  <c r="EC25" i="9"/>
  <c r="EB25" i="9"/>
  <c r="DX25" i="9"/>
  <c r="DV25" i="9"/>
  <c r="DR25" i="9"/>
  <c r="DQ25" i="9"/>
  <c r="DP25" i="9"/>
  <c r="DL25" i="9"/>
  <c r="DK25" i="9"/>
  <c r="DJ25" i="9"/>
  <c r="DF25" i="9"/>
  <c r="DE25" i="9"/>
  <c r="DD25" i="9"/>
  <c r="CZ25" i="9"/>
  <c r="CX25" i="9"/>
  <c r="CY25" i="9" s="1"/>
  <c r="CT25" i="9"/>
  <c r="CR25" i="9"/>
  <c r="CS25" i="9" s="1"/>
  <c r="CN25" i="9"/>
  <c r="CM25" i="9"/>
  <c r="CL25" i="9"/>
  <c r="CH25" i="9"/>
  <c r="CG25" i="9"/>
  <c r="CF25" i="9"/>
  <c r="CB25" i="9"/>
  <c r="BZ25" i="9"/>
  <c r="BV25" i="9"/>
  <c r="BU25" i="9"/>
  <c r="BT25" i="9"/>
  <c r="BP25" i="9"/>
  <c r="BO25" i="9"/>
  <c r="BN25" i="9"/>
  <c r="BJ25" i="9"/>
  <c r="BI25" i="9"/>
  <c r="BH25" i="9"/>
  <c r="BD25" i="9"/>
  <c r="BB25" i="9"/>
  <c r="AX25" i="9"/>
  <c r="AW25" i="9"/>
  <c r="AV25" i="9"/>
  <c r="AR25" i="9"/>
  <c r="AP25" i="9"/>
  <c r="AQ25" i="9" s="1"/>
  <c r="AL25" i="9"/>
  <c r="AJ25" i="9"/>
  <c r="AK25" i="9" s="1"/>
  <c r="AF25" i="9"/>
  <c r="AD25" i="9"/>
  <c r="Z25" i="9"/>
  <c r="X25" i="9"/>
  <c r="Y25" i="9" s="1"/>
  <c r="T25" i="9"/>
  <c r="S25" i="9"/>
  <c r="R25" i="9"/>
  <c r="N25" i="9"/>
  <c r="M25" i="9"/>
  <c r="L25" i="9"/>
  <c r="H25" i="9"/>
  <c r="F25" i="9"/>
  <c r="B25" i="9"/>
  <c r="EC24" i="9"/>
  <c r="EB24" i="9"/>
  <c r="DX24" i="9"/>
  <c r="DW24" i="9"/>
  <c r="DV24" i="9"/>
  <c r="DR24" i="9"/>
  <c r="DQ24" i="9"/>
  <c r="DP24" i="9"/>
  <c r="DL24" i="9"/>
  <c r="DJ24" i="9"/>
  <c r="DF24" i="9"/>
  <c r="DE24" i="9"/>
  <c r="DD24" i="9"/>
  <c r="CZ24" i="9"/>
  <c r="CY24" i="9"/>
  <c r="CX24" i="9"/>
  <c r="CT24" i="9"/>
  <c r="CS24" i="9"/>
  <c r="CR24" i="9"/>
  <c r="CN24" i="9"/>
  <c r="CM24" i="9"/>
  <c r="CL24" i="9"/>
  <c r="CH24" i="9"/>
  <c r="CG24" i="9"/>
  <c r="CF24" i="9"/>
  <c r="CB24" i="9"/>
  <c r="CA24" i="9"/>
  <c r="BZ24" i="9"/>
  <c r="BV24" i="9"/>
  <c r="BU24" i="9"/>
  <c r="BT24" i="9"/>
  <c r="BP24" i="9"/>
  <c r="BN24" i="9"/>
  <c r="BJ24" i="9"/>
  <c r="BH24" i="9"/>
  <c r="BD24" i="9"/>
  <c r="BC24" i="9"/>
  <c r="BB24" i="9"/>
  <c r="AX24" i="9"/>
  <c r="AV24" i="9"/>
  <c r="AR24" i="9"/>
  <c r="AQ24" i="9"/>
  <c r="AP24" i="9"/>
  <c r="AL24" i="9"/>
  <c r="AK24" i="9"/>
  <c r="AJ24" i="9"/>
  <c r="AF24" i="9"/>
  <c r="AE24" i="9"/>
  <c r="AD24" i="9"/>
  <c r="Z24" i="9"/>
  <c r="Y24" i="9"/>
  <c r="X24" i="9"/>
  <c r="T24" i="9"/>
  <c r="R24" i="9"/>
  <c r="N24" i="9"/>
  <c r="M24" i="9"/>
  <c r="L24" i="9"/>
  <c r="H24" i="9"/>
  <c r="F24" i="9"/>
  <c r="B24" i="9"/>
  <c r="EC23" i="9"/>
  <c r="EB23" i="9"/>
  <c r="DX23" i="9"/>
  <c r="DW23" i="9"/>
  <c r="DV23" i="9"/>
  <c r="DR23" i="9"/>
  <c r="DQ23" i="9"/>
  <c r="DP23" i="9"/>
  <c r="DL23" i="9"/>
  <c r="DK23" i="9"/>
  <c r="DJ23" i="9"/>
  <c r="DF23" i="9"/>
  <c r="DE23" i="9"/>
  <c r="DD23" i="9"/>
  <c r="CZ23" i="9"/>
  <c r="CX23" i="9"/>
  <c r="CT23" i="9"/>
  <c r="CS23" i="9"/>
  <c r="CR23" i="9"/>
  <c r="CN23" i="9"/>
  <c r="CM23" i="9"/>
  <c r="CL23" i="9"/>
  <c r="CH23" i="9"/>
  <c r="CG23" i="9"/>
  <c r="CF23" i="9"/>
  <c r="CB23" i="9"/>
  <c r="CA23" i="9"/>
  <c r="BZ23" i="9"/>
  <c r="BV23" i="9"/>
  <c r="BU23" i="9"/>
  <c r="BT23" i="9"/>
  <c r="BP23" i="9"/>
  <c r="BO23" i="9"/>
  <c r="BN23" i="9"/>
  <c r="BJ23" i="9"/>
  <c r="BI23" i="9"/>
  <c r="BH23" i="9"/>
  <c r="BD23" i="9"/>
  <c r="BB23" i="9"/>
  <c r="AX23" i="9"/>
  <c r="AW23" i="9"/>
  <c r="AV23" i="9"/>
  <c r="AR23" i="9"/>
  <c r="AQ23" i="9"/>
  <c r="AP23" i="9"/>
  <c r="AL23" i="9"/>
  <c r="AK23" i="9"/>
  <c r="AJ23" i="9"/>
  <c r="AF23" i="9"/>
  <c r="AE23" i="9"/>
  <c r="AD23" i="9"/>
  <c r="Z23" i="9"/>
  <c r="Y23" i="9"/>
  <c r="X23" i="9"/>
  <c r="T23" i="9"/>
  <c r="S23" i="9"/>
  <c r="R23" i="9"/>
  <c r="N23" i="9"/>
  <c r="M23" i="9"/>
  <c r="L23" i="9"/>
  <c r="H23" i="9"/>
  <c r="F23" i="9"/>
  <c r="B23" i="9"/>
  <c r="EC22" i="9"/>
  <c r="EB22" i="9"/>
  <c r="DX22" i="9"/>
  <c r="DW22" i="9"/>
  <c r="DV22" i="9"/>
  <c r="DR22" i="9"/>
  <c r="DQ22" i="9"/>
  <c r="DP22" i="9"/>
  <c r="DL22" i="9"/>
  <c r="DK22" i="9"/>
  <c r="DJ22" i="9"/>
  <c r="DF22" i="9"/>
  <c r="DD22" i="9"/>
  <c r="DE22" i="9" s="1"/>
  <c r="CZ22" i="9"/>
  <c r="CY22" i="9"/>
  <c r="CX22" i="9"/>
  <c r="CT22" i="9"/>
  <c r="CS22" i="9"/>
  <c r="CR22" i="9"/>
  <c r="CN22" i="9"/>
  <c r="CM22" i="9"/>
  <c r="CL22" i="9"/>
  <c r="CH22" i="9"/>
  <c r="CG22" i="9"/>
  <c r="CF22" i="9"/>
  <c r="CB22" i="9"/>
  <c r="BZ22" i="9"/>
  <c r="CA22" i="9" s="1"/>
  <c r="BV22" i="9"/>
  <c r="BU22" i="9"/>
  <c r="BT22" i="9"/>
  <c r="BP22" i="9"/>
  <c r="BO22" i="9"/>
  <c r="BN22" i="9"/>
  <c r="BJ22" i="9"/>
  <c r="BI22" i="9"/>
  <c r="BH22" i="9"/>
  <c r="BD22" i="9"/>
  <c r="BC22" i="9"/>
  <c r="BB22" i="9"/>
  <c r="AX22" i="9"/>
  <c r="AW22" i="9"/>
  <c r="AV22" i="9"/>
  <c r="AR22" i="9"/>
  <c r="AQ22" i="9"/>
  <c r="AP22" i="9"/>
  <c r="AL22" i="9"/>
  <c r="AK22" i="9"/>
  <c r="AJ22" i="9"/>
  <c r="AF22" i="9"/>
  <c r="AD22" i="9"/>
  <c r="Z22" i="9"/>
  <c r="X22" i="9"/>
  <c r="Y22" i="9" s="1"/>
  <c r="T22" i="9"/>
  <c r="R22" i="9"/>
  <c r="S22" i="9" s="1"/>
  <c r="N22" i="9"/>
  <c r="L22" i="9"/>
  <c r="M22" i="9" s="1"/>
  <c r="H22" i="9"/>
  <c r="G22" i="9"/>
  <c r="F22" i="9"/>
  <c r="B22" i="9"/>
  <c r="EC21" i="9"/>
  <c r="EB21" i="9"/>
  <c r="DX21" i="9"/>
  <c r="DW21" i="9"/>
  <c r="DV21" i="9"/>
  <c r="DR21" i="9"/>
  <c r="DQ21" i="9"/>
  <c r="DP21" i="9"/>
  <c r="DL21" i="9"/>
  <c r="DK21" i="9"/>
  <c r="DJ21" i="9"/>
  <c r="DF21" i="9"/>
  <c r="DE21" i="9"/>
  <c r="DD21" i="9"/>
  <c r="CZ21" i="9"/>
  <c r="CY21" i="9"/>
  <c r="CX21" i="9"/>
  <c r="CT21" i="9"/>
  <c r="CR21" i="9"/>
  <c r="CN21" i="9"/>
  <c r="CM21" i="9"/>
  <c r="CL21" i="9"/>
  <c r="CH21" i="9"/>
  <c r="CF21" i="9"/>
  <c r="CG21" i="9" s="1"/>
  <c r="CB21" i="9"/>
  <c r="BZ21" i="9"/>
  <c r="CA21" i="9" s="1"/>
  <c r="BV21" i="9"/>
  <c r="BU21" i="9"/>
  <c r="BT21" i="9"/>
  <c r="BP21" i="9"/>
  <c r="BO21" i="9"/>
  <c r="BN21" i="9"/>
  <c r="BJ21" i="9"/>
  <c r="BH21" i="9"/>
  <c r="BD21" i="9"/>
  <c r="BC21" i="9"/>
  <c r="BB21" i="9"/>
  <c r="AX21" i="9"/>
  <c r="AW21" i="9"/>
  <c r="AV21" i="9"/>
  <c r="AR21" i="9"/>
  <c r="AQ21" i="9"/>
  <c r="AP21" i="9"/>
  <c r="AL21" i="9"/>
  <c r="AK21" i="9"/>
  <c r="AJ21" i="9"/>
  <c r="AF21" i="9"/>
  <c r="AE21" i="9"/>
  <c r="AD21" i="9"/>
  <c r="Z21" i="9"/>
  <c r="Y21" i="9"/>
  <c r="X21" i="9"/>
  <c r="T21" i="9"/>
  <c r="S21" i="9"/>
  <c r="R21" i="9"/>
  <c r="N21" i="9"/>
  <c r="M21" i="9"/>
  <c r="L21" i="9"/>
  <c r="H21" i="9"/>
  <c r="F21" i="9"/>
  <c r="B21" i="9"/>
  <c r="EC20" i="9"/>
  <c r="EB20" i="9"/>
  <c r="DX20" i="9"/>
  <c r="DW20" i="9"/>
  <c r="DV20" i="9"/>
  <c r="DR20" i="9"/>
  <c r="DQ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M20" i="9" s="1"/>
  <c r="CH20" i="9"/>
  <c r="CG20" i="9"/>
  <c r="CF20" i="9"/>
  <c r="CB20" i="9"/>
  <c r="BZ20" i="9"/>
  <c r="BV20" i="9"/>
  <c r="BU20" i="9"/>
  <c r="BT20" i="9"/>
  <c r="BP20" i="9"/>
  <c r="BN20" i="9"/>
  <c r="BJ20" i="9"/>
  <c r="BI20" i="9"/>
  <c r="BH20" i="9"/>
  <c r="BD20" i="9"/>
  <c r="BB20" i="9"/>
  <c r="BC20" i="9" s="1"/>
  <c r="AX20" i="9"/>
  <c r="AV20" i="9"/>
  <c r="AW20" i="9" s="1"/>
  <c r="AR20" i="9"/>
  <c r="AP20" i="9"/>
  <c r="AQ20" i="9" s="1"/>
  <c r="AL20" i="9"/>
  <c r="AK20" i="9"/>
  <c r="AJ20" i="9"/>
  <c r="AF20" i="9"/>
  <c r="AD20" i="9"/>
  <c r="Z20" i="9"/>
  <c r="Y20" i="9"/>
  <c r="X20" i="9"/>
  <c r="T20" i="9"/>
  <c r="R20" i="9"/>
  <c r="N20" i="9"/>
  <c r="L20" i="9"/>
  <c r="H20" i="9"/>
  <c r="F20" i="9"/>
  <c r="B20" i="9"/>
  <c r="EC19" i="9"/>
  <c r="EB19" i="9"/>
  <c r="DX19" i="9"/>
  <c r="DW19" i="9"/>
  <c r="DV19" i="9"/>
  <c r="DR19" i="9"/>
  <c r="DQ19" i="9"/>
  <c r="DP19" i="9"/>
  <c r="DL19" i="9"/>
  <c r="DK19" i="9"/>
  <c r="DJ19" i="9"/>
  <c r="DF19" i="9"/>
  <c r="DE19" i="9"/>
  <c r="DD19" i="9"/>
  <c r="CZ19" i="9"/>
  <c r="CX19" i="9"/>
  <c r="CT19" i="9"/>
  <c r="CR19" i="9"/>
  <c r="CN19" i="9"/>
  <c r="CM19" i="9"/>
  <c r="CL19" i="9"/>
  <c r="CH19" i="9"/>
  <c r="CG19" i="9"/>
  <c r="CF19" i="9"/>
  <c r="CB19" i="9"/>
  <c r="BZ19" i="9"/>
  <c r="BV19" i="9"/>
  <c r="BU19" i="9"/>
  <c r="BT19" i="9"/>
  <c r="BP19" i="9"/>
  <c r="BO19" i="9"/>
  <c r="BN19" i="9"/>
  <c r="BJ19" i="9"/>
  <c r="BI19" i="9"/>
  <c r="BH19" i="9"/>
  <c r="BD19" i="9"/>
  <c r="BB19" i="9"/>
  <c r="AX19" i="9"/>
  <c r="AV19" i="9"/>
  <c r="AW19" i="9" s="1"/>
  <c r="AR19" i="9"/>
  <c r="AP19" i="9"/>
  <c r="AQ19" i="9" s="1"/>
  <c r="AL19" i="9"/>
  <c r="AK19" i="9"/>
  <c r="AJ19" i="9"/>
  <c r="AF19" i="9"/>
  <c r="AD19" i="9"/>
  <c r="Z19" i="9"/>
  <c r="Y19" i="9"/>
  <c r="X19" i="9"/>
  <c r="T19" i="9"/>
  <c r="S19" i="9"/>
  <c r="R19" i="9"/>
  <c r="N19" i="9"/>
  <c r="M19" i="9"/>
  <c r="L19" i="9"/>
  <c r="H19" i="9"/>
  <c r="F19" i="9"/>
  <c r="B19" i="9"/>
  <c r="EC18" i="9"/>
  <c r="EB18" i="9"/>
  <c r="DX18" i="9"/>
  <c r="DW18" i="9"/>
  <c r="DV18" i="9"/>
  <c r="DR18" i="9"/>
  <c r="DQ18" i="9"/>
  <c r="DP18" i="9"/>
  <c r="DL18" i="9"/>
  <c r="DK18" i="9"/>
  <c r="DJ18" i="9"/>
  <c r="DF18" i="9"/>
  <c r="DE18" i="9"/>
  <c r="DD18" i="9"/>
  <c r="CZ18" i="9"/>
  <c r="CY18" i="9"/>
  <c r="CX18" i="9"/>
  <c r="CT18" i="9"/>
  <c r="CR18" i="9"/>
  <c r="CN18" i="9"/>
  <c r="CL18" i="9"/>
  <c r="CH18" i="9"/>
  <c r="CG18" i="9"/>
  <c r="CF18" i="9"/>
  <c r="CB18" i="9"/>
  <c r="BZ18" i="9"/>
  <c r="BV18" i="9"/>
  <c r="BU18" i="9"/>
  <c r="BT18" i="9"/>
  <c r="BP18" i="9"/>
  <c r="BO18" i="9"/>
  <c r="BN18" i="9"/>
  <c r="BJ18" i="9"/>
  <c r="BI18" i="9"/>
  <c r="BH18" i="9"/>
  <c r="BD18" i="9"/>
  <c r="BC18" i="9"/>
  <c r="BB18" i="9"/>
  <c r="AX18" i="9"/>
  <c r="AW18" i="9"/>
  <c r="AV18" i="9"/>
  <c r="AR18" i="9"/>
  <c r="AP18" i="9"/>
  <c r="AL18" i="9"/>
  <c r="AK18" i="9"/>
  <c r="AJ18" i="9"/>
  <c r="AF18" i="9"/>
  <c r="AE18" i="9"/>
  <c r="AD18" i="9"/>
  <c r="Z18" i="9"/>
  <c r="Y18" i="9"/>
  <c r="X18" i="9"/>
  <c r="T18" i="9"/>
  <c r="R18" i="9"/>
  <c r="S18" i="9" s="1"/>
  <c r="N18" i="9"/>
  <c r="L18" i="9"/>
  <c r="M18" i="9" s="1"/>
  <c r="H18" i="9"/>
  <c r="F18" i="9"/>
  <c r="B18" i="9"/>
  <c r="EC17" i="9"/>
  <c r="EB17" i="9"/>
  <c r="DX17" i="9"/>
  <c r="DV17" i="9"/>
  <c r="DR17" i="9"/>
  <c r="DQ17" i="9"/>
  <c r="DP17" i="9"/>
  <c r="DL17" i="9"/>
  <c r="DK17" i="9"/>
  <c r="DJ17" i="9"/>
  <c r="DF17" i="9"/>
  <c r="DE17" i="9"/>
  <c r="DD17" i="9"/>
  <c r="CZ17" i="9"/>
  <c r="CY17" i="9"/>
  <c r="CX17" i="9"/>
  <c r="CT17" i="9"/>
  <c r="CR17" i="9"/>
  <c r="CN17" i="9"/>
  <c r="CM17" i="9"/>
  <c r="CL17" i="9"/>
  <c r="CH17" i="9"/>
  <c r="CG17" i="9"/>
  <c r="CF17" i="9"/>
  <c r="CB17" i="9"/>
  <c r="BZ17" i="9"/>
  <c r="BV17" i="9"/>
  <c r="BU17" i="9"/>
  <c r="BT17" i="9"/>
  <c r="BP17" i="9"/>
  <c r="BO17" i="9"/>
  <c r="BN17" i="9"/>
  <c r="BJ17" i="9"/>
  <c r="BI17" i="9"/>
  <c r="BH17" i="9"/>
  <c r="BD17" i="9"/>
  <c r="BC17" i="9"/>
  <c r="BB17" i="9"/>
  <c r="AX17" i="9"/>
  <c r="AV17" i="9"/>
  <c r="AR17" i="9"/>
  <c r="AQ17" i="9"/>
  <c r="AP17" i="9"/>
  <c r="AL17" i="9"/>
  <c r="AK17" i="9"/>
  <c r="AJ17" i="9"/>
  <c r="AF17" i="9"/>
  <c r="AD17" i="9"/>
  <c r="Z17" i="9"/>
  <c r="X17" i="9"/>
  <c r="Y17" i="9" s="1"/>
  <c r="T17" i="9"/>
  <c r="R17" i="9"/>
  <c r="S17" i="9" s="1"/>
  <c r="N17" i="9"/>
  <c r="M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DR40" i="10"/>
  <c r="DW28" i="10" s="1"/>
  <c r="DL40" i="10"/>
  <c r="DF40" i="10"/>
  <c r="DK28" i="10" s="1"/>
  <c r="CZ40" i="10"/>
  <c r="DE28" i="10" s="1"/>
  <c r="CT40" i="10"/>
  <c r="CN40" i="10"/>
  <c r="CS28" i="10" s="1"/>
  <c r="CH40" i="10"/>
  <c r="CB40" i="10"/>
  <c r="BV40" i="10"/>
  <c r="CA28" i="10" s="1"/>
  <c r="BP40" i="10"/>
  <c r="BJ40" i="10"/>
  <c r="BO28" i="10" s="1"/>
  <c r="BD40" i="10"/>
  <c r="BI28" i="10" s="1"/>
  <c r="AX40" i="10"/>
  <c r="AR40" i="10"/>
  <c r="AL40" i="10"/>
  <c r="AF40" i="10"/>
  <c r="Z40" i="10"/>
  <c r="T40" i="10"/>
  <c r="Y28" i="10" s="1"/>
  <c r="N40" i="10"/>
  <c r="S28" i="10" s="1"/>
  <c r="H40" i="10"/>
  <c r="M28" i="10" s="1"/>
  <c r="B40" i="10"/>
  <c r="DX39" i="10"/>
  <c r="DR39" i="10"/>
  <c r="DL39" i="10"/>
  <c r="DF39" i="10"/>
  <c r="CZ39" i="10"/>
  <c r="DE27" i="10" s="1"/>
  <c r="CT39" i="10"/>
  <c r="CY27" i="10" s="1"/>
  <c r="CN39" i="10"/>
  <c r="CS27" i="10" s="1"/>
  <c r="CH39" i="10"/>
  <c r="CB39" i="10"/>
  <c r="BV39" i="10"/>
  <c r="BP39" i="10"/>
  <c r="BJ39" i="10"/>
  <c r="BD39" i="10"/>
  <c r="BI27" i="10" s="1"/>
  <c r="AX39" i="10"/>
  <c r="BC27" i="10" s="1"/>
  <c r="AR39" i="10"/>
  <c r="AL39" i="10"/>
  <c r="AF39" i="10"/>
  <c r="Z39" i="10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L38" i="10"/>
  <c r="DF38" i="10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BP38" i="10"/>
  <c r="BU26" i="10" s="1"/>
  <c r="BJ38" i="10"/>
  <c r="BD38" i="10"/>
  <c r="AX38" i="10"/>
  <c r="AR38" i="10"/>
  <c r="AW26" i="10" s="1"/>
  <c r="AL38" i="10"/>
  <c r="AQ26" i="10" s="1"/>
  <c r="AF38" i="10"/>
  <c r="AK26" i="10" s="1"/>
  <c r="Z38" i="10"/>
  <c r="T38" i="10"/>
  <c r="Y26" i="10" s="1"/>
  <c r="N38" i="10"/>
  <c r="H38" i="10"/>
  <c r="M26" i="10" s="1"/>
  <c r="B38" i="10"/>
  <c r="G26" i="10" s="1"/>
  <c r="DX37" i="10"/>
  <c r="EC25" i="10" s="1"/>
  <c r="DR37" i="10"/>
  <c r="DW25" i="10" s="1"/>
  <c r="DL37" i="10"/>
  <c r="DQ25" i="10" s="1"/>
  <c r="DF37" i="10"/>
  <c r="CZ37" i="10"/>
  <c r="CT37" i="10"/>
  <c r="CN37" i="10"/>
  <c r="CS25" i="10" s="1"/>
  <c r="CH37" i="10"/>
  <c r="CB37" i="10"/>
  <c r="CG25" i="10" s="1"/>
  <c r="BV37" i="10"/>
  <c r="CA25" i="10" s="1"/>
  <c r="BP37" i="10"/>
  <c r="BU25" i="10" s="1"/>
  <c r="BJ37" i="10"/>
  <c r="BD37" i="10"/>
  <c r="AX37" i="10"/>
  <c r="AR37" i="10"/>
  <c r="AL37" i="10"/>
  <c r="AF37" i="10"/>
  <c r="AK25" i="10" s="1"/>
  <c r="Z37" i="10"/>
  <c r="AE25" i="10" s="1"/>
  <c r="T37" i="10"/>
  <c r="Y25" i="10" s="1"/>
  <c r="N37" i="10"/>
  <c r="S25" i="10" s="1"/>
  <c r="H37" i="10"/>
  <c r="B37" i="10"/>
  <c r="DX36" i="10"/>
  <c r="DR36" i="10"/>
  <c r="DL36" i="10"/>
  <c r="DQ24" i="10" s="1"/>
  <c r="DF36" i="10"/>
  <c r="DK24" i="10" s="1"/>
  <c r="CZ36" i="10"/>
  <c r="DE24" i="10" s="1"/>
  <c r="CT36" i="10"/>
  <c r="CN36" i="10"/>
  <c r="CS24" i="10" s="1"/>
  <c r="CH36" i="10"/>
  <c r="CB36" i="10"/>
  <c r="BV36" i="10"/>
  <c r="BP36" i="10"/>
  <c r="BU24" i="10" s="1"/>
  <c r="BJ36" i="10"/>
  <c r="BO24" i="10" s="1"/>
  <c r="BD36" i="10"/>
  <c r="BI24" i="10" s="1"/>
  <c r="AX36" i="10"/>
  <c r="AR36" i="10"/>
  <c r="AL36" i="10"/>
  <c r="AQ24" i="10" s="1"/>
  <c r="AF36" i="10"/>
  <c r="Z36" i="10"/>
  <c r="T36" i="10"/>
  <c r="Y24" i="10" s="1"/>
  <c r="N36" i="10"/>
  <c r="S24" i="10" s="1"/>
  <c r="H36" i="10"/>
  <c r="M24" i="10" s="1"/>
  <c r="B36" i="10"/>
  <c r="DX35" i="10"/>
  <c r="DR35" i="10"/>
  <c r="DL35" i="10"/>
  <c r="DF35" i="10"/>
  <c r="CZ35" i="10"/>
  <c r="DE23" i="10" s="1"/>
  <c r="CT35" i="10"/>
  <c r="CN35" i="10"/>
  <c r="CS23" i="10" s="1"/>
  <c r="CH35" i="10"/>
  <c r="CB35" i="10"/>
  <c r="BV35" i="10"/>
  <c r="BP35" i="10"/>
  <c r="BJ35" i="10"/>
  <c r="BD35" i="10"/>
  <c r="BI23" i="10" s="1"/>
  <c r="AX35" i="10"/>
  <c r="AR35" i="10"/>
  <c r="AW23" i="10" s="1"/>
  <c r="AL35" i="10"/>
  <c r="AF35" i="10"/>
  <c r="Z35" i="10"/>
  <c r="T35" i="10"/>
  <c r="N35" i="10"/>
  <c r="H35" i="10"/>
  <c r="B35" i="10"/>
  <c r="G23" i="10" s="1"/>
  <c r="DX34" i="10"/>
  <c r="DR34" i="10"/>
  <c r="DL34" i="10"/>
  <c r="DF34" i="10"/>
  <c r="CZ34" i="10"/>
  <c r="CT34" i="10"/>
  <c r="CN34" i="10"/>
  <c r="CS22" i="10" s="1"/>
  <c r="CH34" i="10"/>
  <c r="CB34" i="10"/>
  <c r="CG22" i="10" s="1"/>
  <c r="BV34" i="10"/>
  <c r="BP34" i="10"/>
  <c r="BJ34" i="10"/>
  <c r="BD34" i="10"/>
  <c r="AX34" i="10"/>
  <c r="AR34" i="10"/>
  <c r="AW22" i="10" s="1"/>
  <c r="AL34" i="10"/>
  <c r="AF34" i="10"/>
  <c r="AK22" i="10" s="1"/>
  <c r="Z34" i="10"/>
  <c r="T34" i="10"/>
  <c r="Y22" i="10" s="1"/>
  <c r="N34" i="10"/>
  <c r="S22" i="10" s="1"/>
  <c r="H34" i="10"/>
  <c r="B34" i="10"/>
  <c r="DX33" i="10"/>
  <c r="DR33" i="10"/>
  <c r="DL33" i="10"/>
  <c r="DQ21" i="10" s="1"/>
  <c r="DF33" i="10"/>
  <c r="CZ33" i="10"/>
  <c r="CT33" i="10"/>
  <c r="CN33" i="10"/>
  <c r="CH33" i="10"/>
  <c r="CB33" i="10"/>
  <c r="BV33" i="10"/>
  <c r="BP33" i="10"/>
  <c r="BU21" i="10" s="1"/>
  <c r="BJ33" i="10"/>
  <c r="BD33" i="10"/>
  <c r="AX33" i="10"/>
  <c r="AR33" i="10"/>
  <c r="AL33" i="10"/>
  <c r="AF33" i="10"/>
  <c r="Z33" i="10"/>
  <c r="T33" i="10"/>
  <c r="Y21" i="10" s="1"/>
  <c r="N33" i="10"/>
  <c r="H33" i="10"/>
  <c r="B33" i="10"/>
  <c r="DX32" i="10"/>
  <c r="DR32" i="10"/>
  <c r="DL32" i="10"/>
  <c r="DF32" i="10"/>
  <c r="CZ32" i="10"/>
  <c r="CT32" i="10"/>
  <c r="CN32" i="10"/>
  <c r="CS20" i="10" s="1"/>
  <c r="CH32" i="10"/>
  <c r="CB32" i="10"/>
  <c r="BV32" i="10"/>
  <c r="BP32" i="10"/>
  <c r="BJ32" i="10"/>
  <c r="BD32" i="10"/>
  <c r="BI20" i="10" s="1"/>
  <c r="AX32" i="10"/>
  <c r="AR32" i="10"/>
  <c r="AL32" i="10"/>
  <c r="AF32" i="10"/>
  <c r="Z32" i="10"/>
  <c r="T32" i="10"/>
  <c r="Y20" i="10" s="1"/>
  <c r="N32" i="10"/>
  <c r="H32" i="10"/>
  <c r="M20" i="10" s="1"/>
  <c r="B32" i="10"/>
  <c r="DX31" i="10"/>
  <c r="DR31" i="10"/>
  <c r="DL31" i="10"/>
  <c r="DF31" i="10"/>
  <c r="CZ31" i="10"/>
  <c r="CT31" i="10"/>
  <c r="CN31" i="10"/>
  <c r="CS19" i="10" s="1"/>
  <c r="CH31" i="10"/>
  <c r="CB31" i="10"/>
  <c r="BV31" i="10"/>
  <c r="BP31" i="10"/>
  <c r="BU19" i="10" s="1"/>
  <c r="BJ31" i="10"/>
  <c r="BD31" i="10"/>
  <c r="AX31" i="10"/>
  <c r="AR31" i="10"/>
  <c r="AW19" i="10" s="1"/>
  <c r="AL31" i="10"/>
  <c r="AF31" i="10"/>
  <c r="Z31" i="10"/>
  <c r="T31" i="10"/>
  <c r="N31" i="10"/>
  <c r="S19" i="10" s="1"/>
  <c r="H31" i="10"/>
  <c r="M19" i="10" s="1"/>
  <c r="B31" i="10"/>
  <c r="DX30" i="10"/>
  <c r="EC18" i="10" s="1"/>
  <c r="DR30" i="10"/>
  <c r="DL30" i="10"/>
  <c r="DF30" i="10"/>
  <c r="CZ30" i="10"/>
  <c r="CT30" i="10"/>
  <c r="CN30" i="10"/>
  <c r="CH30" i="10"/>
  <c r="CB30" i="10"/>
  <c r="CG18" i="10" s="1"/>
  <c r="BV30" i="10"/>
  <c r="BP30" i="10"/>
  <c r="BJ30" i="10"/>
  <c r="BO18" i="10" s="1"/>
  <c r="BD30" i="10"/>
  <c r="AX30" i="10"/>
  <c r="AR30" i="10"/>
  <c r="AL30" i="10"/>
  <c r="AF30" i="10"/>
  <c r="AK18" i="10" s="1"/>
  <c r="Z30" i="10"/>
  <c r="T30" i="10"/>
  <c r="N30" i="10"/>
  <c r="H30" i="10"/>
  <c r="M18" i="10" s="1"/>
  <c r="B30" i="10"/>
  <c r="DX29" i="10"/>
  <c r="DR29" i="10"/>
  <c r="DR41" i="10" s="1"/>
  <c r="DL29" i="10"/>
  <c r="DQ17" i="10" s="1"/>
  <c r="DF29" i="10"/>
  <c r="CZ29" i="10"/>
  <c r="CT29" i="10"/>
  <c r="CN29" i="10"/>
  <c r="CS17" i="10" s="1"/>
  <c r="CH29" i="10"/>
  <c r="CM17" i="10" s="1"/>
  <c r="CB29" i="10"/>
  <c r="BV29" i="10"/>
  <c r="BV41" i="10" s="1"/>
  <c r="BP29" i="10"/>
  <c r="BU17" i="10" s="1"/>
  <c r="BJ29" i="10"/>
  <c r="BJ41" i="10" s="1"/>
  <c r="BD29" i="10"/>
  <c r="AX29" i="10"/>
  <c r="AR29" i="10"/>
  <c r="AL29" i="10"/>
  <c r="AQ17" i="10" s="1"/>
  <c r="AF29" i="10"/>
  <c r="Z29" i="10"/>
  <c r="Z41" i="10" s="1"/>
  <c r="T29" i="10"/>
  <c r="Y17" i="10" s="1"/>
  <c r="N29" i="10"/>
  <c r="N41" i="10" s="1"/>
  <c r="H29" i="10"/>
  <c r="M17" i="10" s="1"/>
  <c r="B29" i="10"/>
  <c r="EC28" i="10"/>
  <c r="EB28" i="10"/>
  <c r="DX28" i="10"/>
  <c r="DV28" i="10"/>
  <c r="DR28" i="10"/>
  <c r="DQ28" i="10"/>
  <c r="DP28" i="10"/>
  <c r="DL28" i="10"/>
  <c r="DJ28" i="10"/>
  <c r="DF28" i="10"/>
  <c r="DD28" i="10"/>
  <c r="CZ28" i="10"/>
  <c r="CY28" i="10"/>
  <c r="CX28" i="10"/>
  <c r="CT28" i="10"/>
  <c r="CR28" i="10"/>
  <c r="CN28" i="10"/>
  <c r="CM28" i="10"/>
  <c r="CL28" i="10"/>
  <c r="CH28" i="10"/>
  <c r="CG28" i="10"/>
  <c r="CF28" i="10"/>
  <c r="CB28" i="10"/>
  <c r="BZ28" i="10"/>
  <c r="BV28" i="10"/>
  <c r="BU28" i="10"/>
  <c r="BT28" i="10"/>
  <c r="BP28" i="10"/>
  <c r="BN28" i="10"/>
  <c r="BJ28" i="10"/>
  <c r="BH28" i="10"/>
  <c r="BD28" i="10"/>
  <c r="BC28" i="10"/>
  <c r="BB28" i="10"/>
  <c r="AX28" i="10"/>
  <c r="AW28" i="10"/>
  <c r="AV28" i="10"/>
  <c r="AR28" i="10"/>
  <c r="AQ28" i="10"/>
  <c r="AP28" i="10"/>
  <c r="AL28" i="10"/>
  <c r="AK28" i="10"/>
  <c r="AJ28" i="10"/>
  <c r="AF28" i="10"/>
  <c r="AE28" i="10"/>
  <c r="AD28" i="10"/>
  <c r="Z28" i="10"/>
  <c r="X28" i="10"/>
  <c r="T28" i="10"/>
  <c r="R28" i="10"/>
  <c r="N28" i="10"/>
  <c r="L28" i="10"/>
  <c r="H28" i="10"/>
  <c r="G28" i="10"/>
  <c r="F28" i="10"/>
  <c r="B28" i="10"/>
  <c r="EC27" i="10"/>
  <c r="EB27" i="10"/>
  <c r="DX27" i="10"/>
  <c r="DW27" i="10"/>
  <c r="DV27" i="10"/>
  <c r="DR27" i="10"/>
  <c r="DQ27" i="10"/>
  <c r="DP27" i="10"/>
  <c r="DL27" i="10"/>
  <c r="DK27" i="10"/>
  <c r="DJ27" i="10"/>
  <c r="DF27" i="10"/>
  <c r="DD27" i="10"/>
  <c r="CZ27" i="10"/>
  <c r="CX27" i="10"/>
  <c r="CT27" i="10"/>
  <c r="CR27" i="10"/>
  <c r="CN27" i="10"/>
  <c r="CM27" i="10"/>
  <c r="CL27" i="10"/>
  <c r="CH27" i="10"/>
  <c r="CG27" i="10"/>
  <c r="CF27" i="10"/>
  <c r="CB27" i="10"/>
  <c r="CA27" i="10"/>
  <c r="BZ27" i="10"/>
  <c r="BV27" i="10"/>
  <c r="BU27" i="10"/>
  <c r="BT27" i="10"/>
  <c r="BP27" i="10"/>
  <c r="BO27" i="10"/>
  <c r="BN27" i="10"/>
  <c r="BJ27" i="10"/>
  <c r="BH27" i="10"/>
  <c r="BD27" i="10"/>
  <c r="BB27" i="10"/>
  <c r="AX27" i="10"/>
  <c r="AV27" i="10"/>
  <c r="AR27" i="10"/>
  <c r="AQ27" i="10"/>
  <c r="AP27" i="10"/>
  <c r="AL27" i="10"/>
  <c r="AK27" i="10"/>
  <c r="AJ27" i="10"/>
  <c r="AF27" i="10"/>
  <c r="AE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W26" i="10"/>
  <c r="DV26" i="10"/>
  <c r="DR26" i="10"/>
  <c r="DQ26" i="10"/>
  <c r="DP26" i="10"/>
  <c r="DL26" i="10"/>
  <c r="DK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CA26" i="10"/>
  <c r="BZ26" i="10"/>
  <c r="BV26" i="10"/>
  <c r="BT26" i="10"/>
  <c r="BP26" i="10"/>
  <c r="BO26" i="10"/>
  <c r="BN26" i="10"/>
  <c r="BJ26" i="10"/>
  <c r="BI26" i="10"/>
  <c r="BH26" i="10"/>
  <c r="BD26" i="10"/>
  <c r="BC26" i="10"/>
  <c r="BB26" i="10"/>
  <c r="AX26" i="10"/>
  <c r="AV26" i="10"/>
  <c r="AR26" i="10"/>
  <c r="AP26" i="10"/>
  <c r="AL26" i="10"/>
  <c r="AJ26" i="10"/>
  <c r="AF26" i="10"/>
  <c r="AE26" i="10"/>
  <c r="AD26" i="10"/>
  <c r="Z26" i="10"/>
  <c r="X26" i="10"/>
  <c r="T26" i="10"/>
  <c r="S26" i="10"/>
  <c r="R26" i="10"/>
  <c r="N26" i="10"/>
  <c r="L26" i="10"/>
  <c r="H26" i="10"/>
  <c r="F26" i="10"/>
  <c r="B26" i="10"/>
  <c r="EB25" i="10"/>
  <c r="DX25" i="10"/>
  <c r="DV25" i="10"/>
  <c r="DR25" i="10"/>
  <c r="DP25" i="10"/>
  <c r="DL25" i="10"/>
  <c r="DK25" i="10"/>
  <c r="DJ25" i="10"/>
  <c r="DF25" i="10"/>
  <c r="DE25" i="10"/>
  <c r="DD25" i="10"/>
  <c r="CZ25" i="10"/>
  <c r="CY25" i="10"/>
  <c r="CX25" i="10"/>
  <c r="CT25" i="10"/>
  <c r="CR25" i="10"/>
  <c r="CN25" i="10"/>
  <c r="CM25" i="10"/>
  <c r="CL25" i="10"/>
  <c r="CH25" i="10"/>
  <c r="CF25" i="10"/>
  <c r="CB25" i="10"/>
  <c r="BZ25" i="10"/>
  <c r="BV25" i="10"/>
  <c r="BT25" i="10"/>
  <c r="BP25" i="10"/>
  <c r="BO25" i="10"/>
  <c r="BN25" i="10"/>
  <c r="BJ25" i="10"/>
  <c r="BI25" i="10"/>
  <c r="BH25" i="10"/>
  <c r="BD25" i="10"/>
  <c r="BC25" i="10"/>
  <c r="BB25" i="10"/>
  <c r="AX25" i="10"/>
  <c r="AW25" i="10"/>
  <c r="AV25" i="10"/>
  <c r="AR25" i="10"/>
  <c r="AQ25" i="10"/>
  <c r="AP25" i="10"/>
  <c r="AL25" i="10"/>
  <c r="AJ25" i="10"/>
  <c r="AF25" i="10"/>
  <c r="AD25" i="10"/>
  <c r="Z25" i="10"/>
  <c r="X25" i="10"/>
  <c r="T25" i="10"/>
  <c r="R25" i="10"/>
  <c r="N25" i="10"/>
  <c r="M25" i="10"/>
  <c r="L25" i="10"/>
  <c r="H25" i="10"/>
  <c r="G25" i="10"/>
  <c r="F25" i="10"/>
  <c r="B25" i="10"/>
  <c r="EC24" i="10"/>
  <c r="EB24" i="10"/>
  <c r="DX24" i="10"/>
  <c r="DW24" i="10"/>
  <c r="DV24" i="10"/>
  <c r="DR24" i="10"/>
  <c r="DP24" i="10"/>
  <c r="DL24" i="10"/>
  <c r="DJ24" i="10"/>
  <c r="DF24" i="10"/>
  <c r="DD24" i="10"/>
  <c r="CZ24" i="10"/>
  <c r="CY24" i="10"/>
  <c r="CX24" i="10"/>
  <c r="CT24" i="10"/>
  <c r="CR24" i="10"/>
  <c r="CN24" i="10"/>
  <c r="CM24" i="10"/>
  <c r="CL24" i="10"/>
  <c r="CH24" i="10"/>
  <c r="CG24" i="10"/>
  <c r="CF24" i="10"/>
  <c r="CB24" i="10"/>
  <c r="CA24" i="10"/>
  <c r="BZ24" i="10"/>
  <c r="BV24" i="10"/>
  <c r="BT24" i="10"/>
  <c r="BP24" i="10"/>
  <c r="BN24" i="10"/>
  <c r="BJ24" i="10"/>
  <c r="BH24" i="10"/>
  <c r="BD24" i="10"/>
  <c r="BC24" i="10"/>
  <c r="BB24" i="10"/>
  <c r="AX24" i="10"/>
  <c r="AW24" i="10"/>
  <c r="AV24" i="10"/>
  <c r="AR24" i="10"/>
  <c r="AP24" i="10"/>
  <c r="AL24" i="10"/>
  <c r="AK24" i="10"/>
  <c r="AJ24" i="10"/>
  <c r="AF24" i="10"/>
  <c r="AE24" i="10"/>
  <c r="AD24" i="10"/>
  <c r="Z24" i="10"/>
  <c r="X24" i="10"/>
  <c r="T24" i="10"/>
  <c r="R24" i="10"/>
  <c r="N24" i="10"/>
  <c r="L24" i="10"/>
  <c r="H24" i="10"/>
  <c r="G24" i="10"/>
  <c r="F24" i="10"/>
  <c r="B24" i="10"/>
  <c r="EC23" i="10"/>
  <c r="EB23" i="10"/>
  <c r="DX23" i="10"/>
  <c r="DW23" i="10"/>
  <c r="DV23" i="10"/>
  <c r="DR23" i="10"/>
  <c r="DQ23" i="10"/>
  <c r="DP23" i="10"/>
  <c r="DL23" i="10"/>
  <c r="DK23" i="10"/>
  <c r="DJ23" i="10"/>
  <c r="DF23" i="10"/>
  <c r="DD23" i="10"/>
  <c r="CZ23" i="10"/>
  <c r="CY23" i="10"/>
  <c r="CX23" i="10"/>
  <c r="CT23" i="10"/>
  <c r="CR23" i="10"/>
  <c r="CN23" i="10"/>
  <c r="CM23" i="10"/>
  <c r="CL23" i="10"/>
  <c r="CH23" i="10"/>
  <c r="CG23" i="10"/>
  <c r="CF23" i="10"/>
  <c r="CB23" i="10"/>
  <c r="CA23" i="10"/>
  <c r="BZ23" i="10"/>
  <c r="BV23" i="10"/>
  <c r="BU23" i="10"/>
  <c r="BT23" i="10"/>
  <c r="BP23" i="10"/>
  <c r="BO23" i="10"/>
  <c r="BN23" i="10"/>
  <c r="BJ23" i="10"/>
  <c r="BH23" i="10"/>
  <c r="BD23" i="10"/>
  <c r="BC23" i="10"/>
  <c r="BB23" i="10"/>
  <c r="AX23" i="10"/>
  <c r="AV23" i="10"/>
  <c r="AR23" i="10"/>
  <c r="AQ23" i="10"/>
  <c r="AP23" i="10"/>
  <c r="AL23" i="10"/>
  <c r="AK23" i="10"/>
  <c r="AJ23" i="10"/>
  <c r="AF23" i="10"/>
  <c r="AE23" i="10"/>
  <c r="AD23" i="10"/>
  <c r="Z23" i="10"/>
  <c r="Y23" i="10"/>
  <c r="X23" i="10"/>
  <c r="T23" i="10"/>
  <c r="S23" i="10"/>
  <c r="R23" i="10"/>
  <c r="N23" i="10"/>
  <c r="L23" i="10"/>
  <c r="H23" i="10"/>
  <c r="F23" i="10"/>
  <c r="B23" i="10"/>
  <c r="EC22" i="10"/>
  <c r="EB22" i="10"/>
  <c r="DX22" i="10"/>
  <c r="DW22" i="10"/>
  <c r="DV22" i="10"/>
  <c r="DR22" i="10"/>
  <c r="DQ22" i="10"/>
  <c r="DP22" i="10"/>
  <c r="DL22" i="10"/>
  <c r="DK22" i="10"/>
  <c r="DJ22" i="10"/>
  <c r="DF22" i="10"/>
  <c r="DE22" i="10"/>
  <c r="DD22" i="10"/>
  <c r="CZ22" i="10"/>
  <c r="CY22" i="10"/>
  <c r="CX22" i="10"/>
  <c r="CT22" i="10"/>
  <c r="CR22" i="10"/>
  <c r="CN22" i="10"/>
  <c r="CM22" i="10"/>
  <c r="CL22" i="10"/>
  <c r="CH22" i="10"/>
  <c r="CF22" i="10"/>
  <c r="CB22" i="10"/>
  <c r="CA22" i="10"/>
  <c r="BZ22" i="10"/>
  <c r="BV22" i="10"/>
  <c r="BU22" i="10"/>
  <c r="BT22" i="10"/>
  <c r="BP22" i="10"/>
  <c r="BO22" i="10"/>
  <c r="BN22" i="10"/>
  <c r="BJ22" i="10"/>
  <c r="BI22" i="10"/>
  <c r="BH22" i="10"/>
  <c r="BD22" i="10"/>
  <c r="BC22" i="10"/>
  <c r="BB22" i="10"/>
  <c r="AX22" i="10"/>
  <c r="AV22" i="10"/>
  <c r="AR22" i="10"/>
  <c r="AQ22" i="10"/>
  <c r="AP22" i="10"/>
  <c r="AL22" i="10"/>
  <c r="AJ22" i="10"/>
  <c r="AF22" i="10"/>
  <c r="AE22" i="10"/>
  <c r="AD22" i="10"/>
  <c r="Z22" i="10"/>
  <c r="X22" i="10"/>
  <c r="T22" i="10"/>
  <c r="R22" i="10"/>
  <c r="N22" i="10"/>
  <c r="M22" i="10"/>
  <c r="L22" i="10"/>
  <c r="H22" i="10"/>
  <c r="F22" i="10"/>
  <c r="B22" i="10"/>
  <c r="EC21" i="10"/>
  <c r="EB21" i="10"/>
  <c r="DX21" i="10"/>
  <c r="DW21" i="10"/>
  <c r="DV21" i="10"/>
  <c r="DR21" i="10"/>
  <c r="DP21" i="10"/>
  <c r="DL21" i="10"/>
  <c r="DK21" i="10"/>
  <c r="DJ21" i="10"/>
  <c r="DF21" i="10"/>
  <c r="DE21" i="10"/>
  <c r="DD21" i="10"/>
  <c r="CZ21" i="10"/>
  <c r="CY21" i="10"/>
  <c r="CX21" i="10"/>
  <c r="CT21" i="10"/>
  <c r="CS21" i="10"/>
  <c r="CR21" i="10"/>
  <c r="CN21" i="10"/>
  <c r="CM21" i="10"/>
  <c r="CL21" i="10"/>
  <c r="CH21" i="10"/>
  <c r="CG21" i="10"/>
  <c r="CF21" i="10"/>
  <c r="CB21" i="10"/>
  <c r="CA21" i="10"/>
  <c r="BZ21" i="10"/>
  <c r="BV21" i="10"/>
  <c r="BT21" i="10"/>
  <c r="BP21" i="10"/>
  <c r="BO21" i="10"/>
  <c r="BN21" i="10"/>
  <c r="BJ21" i="10"/>
  <c r="BI21" i="10"/>
  <c r="BH21" i="10"/>
  <c r="BD21" i="10"/>
  <c r="BC21" i="10"/>
  <c r="BB21" i="10"/>
  <c r="AX21" i="10"/>
  <c r="AW21" i="10"/>
  <c r="AV21" i="10"/>
  <c r="AR21" i="10"/>
  <c r="AQ21" i="10"/>
  <c r="AP21" i="10"/>
  <c r="AL21" i="10"/>
  <c r="AK21" i="10"/>
  <c r="AJ21" i="10"/>
  <c r="AF21" i="10"/>
  <c r="AE21" i="10"/>
  <c r="AD21" i="10"/>
  <c r="Z21" i="10"/>
  <c r="X21" i="10"/>
  <c r="T21" i="10"/>
  <c r="S21" i="10"/>
  <c r="R21" i="10"/>
  <c r="N21" i="10"/>
  <c r="M21" i="10"/>
  <c r="L21" i="10"/>
  <c r="H21" i="10"/>
  <c r="G21" i="10"/>
  <c r="F21" i="10"/>
  <c r="B21" i="10"/>
  <c r="EC20" i="10"/>
  <c r="EB20" i="10"/>
  <c r="DX20" i="10"/>
  <c r="DW20" i="10"/>
  <c r="DV20" i="10"/>
  <c r="DR20" i="10"/>
  <c r="DQ20" i="10"/>
  <c r="DP20" i="10"/>
  <c r="DL20" i="10"/>
  <c r="DK20" i="10"/>
  <c r="DJ20" i="10"/>
  <c r="DF20" i="10"/>
  <c r="DD20" i="10"/>
  <c r="CZ20" i="10"/>
  <c r="CY20" i="10"/>
  <c r="CX20" i="10"/>
  <c r="CT20" i="10"/>
  <c r="CR20" i="10"/>
  <c r="CN20" i="10"/>
  <c r="CM20" i="10"/>
  <c r="CL20" i="10"/>
  <c r="CH20" i="10"/>
  <c r="CG20" i="10"/>
  <c r="CF20" i="10"/>
  <c r="CB20" i="10"/>
  <c r="CA20" i="10"/>
  <c r="BZ20" i="10"/>
  <c r="BV20" i="10"/>
  <c r="BU20" i="10"/>
  <c r="BT20" i="10"/>
  <c r="BP20" i="10"/>
  <c r="BO20" i="10"/>
  <c r="BN20" i="10"/>
  <c r="BJ20" i="10"/>
  <c r="BH20" i="10"/>
  <c r="BD20" i="10"/>
  <c r="BC20" i="10"/>
  <c r="BB20" i="10"/>
  <c r="AX20" i="10"/>
  <c r="AV20" i="10"/>
  <c r="AR20" i="10"/>
  <c r="AQ20" i="10"/>
  <c r="AP20" i="10"/>
  <c r="AL20" i="10"/>
  <c r="AK20" i="10"/>
  <c r="AJ20" i="10"/>
  <c r="AF20" i="10"/>
  <c r="AE20" i="10"/>
  <c r="AD20" i="10"/>
  <c r="Z20" i="10"/>
  <c r="X20" i="10"/>
  <c r="T20" i="10"/>
  <c r="S20" i="10"/>
  <c r="R20" i="10"/>
  <c r="N20" i="10"/>
  <c r="L20" i="10"/>
  <c r="H20" i="10"/>
  <c r="F20" i="10"/>
  <c r="G20" i="10" s="1"/>
  <c r="B20" i="10"/>
  <c r="EC19" i="10"/>
  <c r="EB19" i="10"/>
  <c r="DX19" i="10"/>
  <c r="DW19" i="10"/>
  <c r="DV19" i="10"/>
  <c r="DR19" i="10"/>
  <c r="DQ19" i="10"/>
  <c r="DP19" i="10"/>
  <c r="DL19" i="10"/>
  <c r="DK19" i="10"/>
  <c r="DJ19" i="10"/>
  <c r="DF19" i="10"/>
  <c r="DE19" i="10"/>
  <c r="DD19" i="10"/>
  <c r="CZ19" i="10"/>
  <c r="CY19" i="10"/>
  <c r="CX19" i="10"/>
  <c r="CT19" i="10"/>
  <c r="CR19" i="10"/>
  <c r="CN19" i="10"/>
  <c r="CM19" i="10"/>
  <c r="CL19" i="10"/>
  <c r="CH19" i="10"/>
  <c r="CG19" i="10"/>
  <c r="CF19" i="10"/>
  <c r="CB19" i="10"/>
  <c r="CA19" i="10"/>
  <c r="BZ19" i="10"/>
  <c r="BV19" i="10"/>
  <c r="BT19" i="10"/>
  <c r="BP19" i="10"/>
  <c r="BO19" i="10"/>
  <c r="BN19" i="10"/>
  <c r="BJ19" i="10"/>
  <c r="BI19" i="10"/>
  <c r="BH19" i="10"/>
  <c r="BD19" i="10"/>
  <c r="BC19" i="10"/>
  <c r="BB19" i="10"/>
  <c r="AX19" i="10"/>
  <c r="AV19" i="10"/>
  <c r="AR19" i="10"/>
  <c r="AQ19" i="10"/>
  <c r="AP19" i="10"/>
  <c r="AL19" i="10"/>
  <c r="AK19" i="10"/>
  <c r="AJ19" i="10"/>
  <c r="AF19" i="10"/>
  <c r="AE19" i="10"/>
  <c r="AD19" i="10"/>
  <c r="Z19" i="10"/>
  <c r="Y19" i="10"/>
  <c r="X19" i="10"/>
  <c r="T19" i="10"/>
  <c r="R19" i="10"/>
  <c r="N19" i="10"/>
  <c r="L19" i="10"/>
  <c r="H19" i="10"/>
  <c r="F19" i="10"/>
  <c r="G19" i="10" s="1"/>
  <c r="B19" i="10"/>
  <c r="EB18" i="10"/>
  <c r="DX18" i="10"/>
  <c r="DW18" i="10"/>
  <c r="DV18" i="10"/>
  <c r="DR18" i="10"/>
  <c r="DQ18" i="10"/>
  <c r="DP18" i="10"/>
  <c r="DL18" i="10"/>
  <c r="DK18" i="10"/>
  <c r="DJ18" i="10"/>
  <c r="DF18" i="10"/>
  <c r="DE18" i="10"/>
  <c r="DD18" i="10"/>
  <c r="CZ18" i="10"/>
  <c r="CY18" i="10"/>
  <c r="CX18" i="10"/>
  <c r="CT18" i="10"/>
  <c r="CS18" i="10"/>
  <c r="CR18" i="10"/>
  <c r="CN18" i="10"/>
  <c r="CM18" i="10"/>
  <c r="CL18" i="10"/>
  <c r="CH18" i="10"/>
  <c r="CF18" i="10"/>
  <c r="CB18" i="10"/>
  <c r="CA18" i="10"/>
  <c r="BZ18" i="10"/>
  <c r="BV18" i="10"/>
  <c r="BU18" i="10"/>
  <c r="BT18" i="10"/>
  <c r="BP18" i="10"/>
  <c r="BN18" i="10"/>
  <c r="BJ18" i="10"/>
  <c r="BI18" i="10"/>
  <c r="BH18" i="10"/>
  <c r="BD18" i="10"/>
  <c r="BC18" i="10"/>
  <c r="BB18" i="10"/>
  <c r="AX18" i="10"/>
  <c r="AW18" i="10"/>
  <c r="AV18" i="10"/>
  <c r="AR18" i="10"/>
  <c r="AQ18" i="10"/>
  <c r="AP18" i="10"/>
  <c r="AL18" i="10"/>
  <c r="AJ18" i="10"/>
  <c r="AF18" i="10"/>
  <c r="AD18" i="10"/>
  <c r="AE18" i="10" s="1"/>
  <c r="Z18" i="10"/>
  <c r="Y18" i="10"/>
  <c r="X18" i="10"/>
  <c r="T18" i="10"/>
  <c r="R18" i="10"/>
  <c r="S18" i="10" s="1"/>
  <c r="N18" i="10"/>
  <c r="L18" i="10"/>
  <c r="H18" i="10"/>
  <c r="F18" i="10"/>
  <c r="G18" i="10" s="1"/>
  <c r="B18" i="10"/>
  <c r="EC17" i="10"/>
  <c r="EB17" i="10"/>
  <c r="DX17" i="10"/>
  <c r="DW17" i="10"/>
  <c r="DV17" i="10"/>
  <c r="DR17" i="10"/>
  <c r="DP17" i="10"/>
  <c r="DL17" i="10"/>
  <c r="DK17" i="10"/>
  <c r="DJ17" i="10"/>
  <c r="DF17" i="10"/>
  <c r="DE17" i="10"/>
  <c r="DD17" i="10"/>
  <c r="CZ17" i="10"/>
  <c r="CY17" i="10"/>
  <c r="CX17" i="10"/>
  <c r="CT17" i="10"/>
  <c r="CR17" i="10"/>
  <c r="CN17" i="10"/>
  <c r="CL17" i="10"/>
  <c r="CH17" i="10"/>
  <c r="CG17" i="10"/>
  <c r="CF17" i="10"/>
  <c r="CB17" i="10"/>
  <c r="CA17" i="10"/>
  <c r="BZ17" i="10"/>
  <c r="BV17" i="10"/>
  <c r="BT17" i="10"/>
  <c r="BP17" i="10"/>
  <c r="BO17" i="10"/>
  <c r="BN17" i="10"/>
  <c r="BJ17" i="10"/>
  <c r="BI17" i="10"/>
  <c r="BH17" i="10"/>
  <c r="BD17" i="10"/>
  <c r="BC17" i="10"/>
  <c r="BB17" i="10"/>
  <c r="AX17" i="10"/>
  <c r="AW17" i="10"/>
  <c r="AV17" i="10"/>
  <c r="AR17" i="10"/>
  <c r="AP17" i="10"/>
  <c r="AL17" i="10"/>
  <c r="AK17" i="10"/>
  <c r="AJ17" i="10"/>
  <c r="AF17" i="10"/>
  <c r="AE17" i="10"/>
  <c r="AD17" i="10"/>
  <c r="Z17" i="10"/>
  <c r="X17" i="10"/>
  <c r="T17" i="10"/>
  <c r="R17" i="10"/>
  <c r="N17" i="10"/>
  <c r="L17" i="10"/>
  <c r="H17" i="10"/>
  <c r="G17" i="10"/>
  <c r="F17" i="10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DR40" i="11"/>
  <c r="DW28" i="11" s="1"/>
  <c r="DL40" i="11"/>
  <c r="DF40" i="11"/>
  <c r="DK28" i="11" s="1"/>
  <c r="CZ40" i="11"/>
  <c r="CT40" i="11"/>
  <c r="CN40" i="11"/>
  <c r="CH40" i="11"/>
  <c r="CB40" i="11"/>
  <c r="BV40" i="11"/>
  <c r="CA28" i="11" s="1"/>
  <c r="BP40" i="11"/>
  <c r="BJ40" i="11"/>
  <c r="BM40" i="11" s="1"/>
  <c r="BD40" i="11"/>
  <c r="AX40" i="11"/>
  <c r="AR40" i="11"/>
  <c r="AL40" i="11"/>
  <c r="AF40" i="11"/>
  <c r="Z40" i="11"/>
  <c r="T40" i="11"/>
  <c r="N40" i="11"/>
  <c r="S28" i="11" s="1"/>
  <c r="H40" i="11"/>
  <c r="B40" i="11"/>
  <c r="G28" i="11" s="1"/>
  <c r="DX39" i="11"/>
  <c r="DR39" i="11"/>
  <c r="DL39" i="11"/>
  <c r="DF39" i="11"/>
  <c r="CZ39" i="11"/>
  <c r="DE27" i="11" s="1"/>
  <c r="CT39" i="11"/>
  <c r="CY27" i="11" s="1"/>
  <c r="CN39" i="11"/>
  <c r="CH39" i="11"/>
  <c r="CB39" i="11"/>
  <c r="BV39" i="11"/>
  <c r="BP39" i="11"/>
  <c r="BU27" i="11" s="1"/>
  <c r="BJ39" i="11"/>
  <c r="BO27" i="11" s="1"/>
  <c r="BD39" i="11"/>
  <c r="AX39" i="11"/>
  <c r="BC27" i="11" s="1"/>
  <c r="AR39" i="11"/>
  <c r="AL39" i="11"/>
  <c r="AF39" i="11"/>
  <c r="Z39" i="11"/>
  <c r="T39" i="11"/>
  <c r="N39" i="11"/>
  <c r="S27" i="11" s="1"/>
  <c r="H39" i="11"/>
  <c r="B39" i="11"/>
  <c r="G27" i="11" s="1"/>
  <c r="DX38" i="11"/>
  <c r="DR38" i="11"/>
  <c r="DL38" i="11"/>
  <c r="DF38" i="11"/>
  <c r="CZ38" i="11"/>
  <c r="DE26" i="11" s="1"/>
  <c r="CT38" i="11"/>
  <c r="CN38" i="11"/>
  <c r="CH38" i="11"/>
  <c r="CM26" i="11" s="1"/>
  <c r="CB38" i="11"/>
  <c r="BV38" i="11"/>
  <c r="BP38" i="11"/>
  <c r="BJ38" i="11"/>
  <c r="BD38" i="11"/>
  <c r="BI26" i="11" s="1"/>
  <c r="AX38" i="11"/>
  <c r="BC26" i="11" s="1"/>
  <c r="AR38" i="11"/>
  <c r="AL38" i="11"/>
  <c r="AQ26" i="11" s="1"/>
  <c r="AF38" i="11"/>
  <c r="Z38" i="11"/>
  <c r="T38" i="11"/>
  <c r="N38" i="11"/>
  <c r="S26" i="11" s="1"/>
  <c r="H38" i="11"/>
  <c r="M26" i="11" s="1"/>
  <c r="B38" i="11"/>
  <c r="G26" i="11" s="1"/>
  <c r="DX37" i="11"/>
  <c r="DR37" i="11"/>
  <c r="DW25" i="11" s="1"/>
  <c r="DL37" i="11"/>
  <c r="DF37" i="11"/>
  <c r="CZ37" i="11"/>
  <c r="DE25" i="11" s="1"/>
  <c r="CT37" i="11"/>
  <c r="CN37" i="11"/>
  <c r="CH37" i="11"/>
  <c r="CB37" i="11"/>
  <c r="BV37" i="11"/>
  <c r="CA25" i="11" s="1"/>
  <c r="BP37" i="11"/>
  <c r="BJ37" i="11"/>
  <c r="BD37" i="11"/>
  <c r="AX37" i="11"/>
  <c r="BC25" i="11" s="1"/>
  <c r="AR37" i="11"/>
  <c r="AL37" i="11"/>
  <c r="AF37" i="11"/>
  <c r="Z37" i="11"/>
  <c r="AE25" i="11" s="1"/>
  <c r="T37" i="11"/>
  <c r="N37" i="11"/>
  <c r="S25" i="11" s="1"/>
  <c r="H37" i="11"/>
  <c r="B37" i="11"/>
  <c r="DX36" i="11"/>
  <c r="DR36" i="11"/>
  <c r="DL36" i="11"/>
  <c r="DF36" i="11"/>
  <c r="DK24" i="11" s="1"/>
  <c r="CZ36" i="11"/>
  <c r="DE24" i="11" s="1"/>
  <c r="CT36" i="11"/>
  <c r="CN36" i="11"/>
  <c r="CH36" i="11"/>
  <c r="CB36" i="11"/>
  <c r="CG24" i="11" s="1"/>
  <c r="BV36" i="11"/>
  <c r="BP36" i="11"/>
  <c r="BU24" i="11" s="1"/>
  <c r="BJ36" i="11"/>
  <c r="BD36" i="11"/>
  <c r="AX36" i="11"/>
  <c r="BC24" i="11" s="1"/>
  <c r="AR36" i="11"/>
  <c r="AL36" i="11"/>
  <c r="AF36" i="11"/>
  <c r="Z36" i="11"/>
  <c r="T36" i="11"/>
  <c r="N36" i="11"/>
  <c r="H36" i="11"/>
  <c r="B36" i="11"/>
  <c r="DX35" i="11"/>
  <c r="DR35" i="11"/>
  <c r="DL35" i="11"/>
  <c r="DF35" i="11"/>
  <c r="CZ35" i="11"/>
  <c r="DE23" i="11" s="1"/>
  <c r="CT35" i="11"/>
  <c r="CY23" i="11" s="1"/>
  <c r="CN35" i="11"/>
  <c r="CH35" i="11"/>
  <c r="CM23" i="11" s="1"/>
  <c r="CB35" i="11"/>
  <c r="BV35" i="11"/>
  <c r="BP35" i="11"/>
  <c r="BU23" i="11" s="1"/>
  <c r="BJ35" i="11"/>
  <c r="BD35" i="11"/>
  <c r="AX35" i="11"/>
  <c r="AR35" i="11"/>
  <c r="AL35" i="11"/>
  <c r="AF35" i="11"/>
  <c r="AK23" i="11" s="1"/>
  <c r="Z35" i="11"/>
  <c r="T35" i="11"/>
  <c r="N35" i="11"/>
  <c r="H35" i="11"/>
  <c r="B35" i="11"/>
  <c r="G23" i="11" s="1"/>
  <c r="DX34" i="11"/>
  <c r="DR34" i="11"/>
  <c r="DL34" i="11"/>
  <c r="DF34" i="11"/>
  <c r="CZ34" i="11"/>
  <c r="DE22" i="11" s="1"/>
  <c r="CT34" i="11"/>
  <c r="CN34" i="11"/>
  <c r="CH34" i="11"/>
  <c r="CM22" i="11" s="1"/>
  <c r="CB34" i="11"/>
  <c r="BV34" i="11"/>
  <c r="BP34" i="11"/>
  <c r="BU22" i="11" s="1"/>
  <c r="BJ34" i="11"/>
  <c r="BD34" i="11"/>
  <c r="BI22" i="11" s="1"/>
  <c r="AX34" i="11"/>
  <c r="AR34" i="11"/>
  <c r="AL34" i="11"/>
  <c r="AF34" i="11"/>
  <c r="Z34" i="11"/>
  <c r="T34" i="11"/>
  <c r="N34" i="11"/>
  <c r="H34" i="11"/>
  <c r="B34" i="11"/>
  <c r="G22" i="11" s="1"/>
  <c r="DX33" i="11"/>
  <c r="DR33" i="11"/>
  <c r="DW21" i="11" s="1"/>
  <c r="DL33" i="11"/>
  <c r="DF33" i="11"/>
  <c r="CZ33" i="11"/>
  <c r="DE21" i="11" s="1"/>
  <c r="CT33" i="11"/>
  <c r="CN33" i="11"/>
  <c r="CH33" i="11"/>
  <c r="CM21" i="11" s="1"/>
  <c r="CB33" i="11"/>
  <c r="BV33" i="11"/>
  <c r="CA21" i="11" s="1"/>
  <c r="BP33" i="11"/>
  <c r="BJ33" i="11"/>
  <c r="BD33" i="11"/>
  <c r="AX33" i="11"/>
  <c r="AR33" i="11"/>
  <c r="AL33" i="11"/>
  <c r="AF33" i="11"/>
  <c r="Z33" i="11"/>
  <c r="AE21" i="11" s="1"/>
  <c r="T33" i="11"/>
  <c r="N33" i="11"/>
  <c r="H33" i="11"/>
  <c r="B33" i="11"/>
  <c r="DX32" i="11"/>
  <c r="DR32" i="11"/>
  <c r="DL32" i="11"/>
  <c r="DF32" i="11"/>
  <c r="DK20" i="11" s="1"/>
  <c r="CZ32" i="11"/>
  <c r="DE20" i="11" s="1"/>
  <c r="CT32" i="11"/>
  <c r="CY20" i="11" s="1"/>
  <c r="CN32" i="11"/>
  <c r="CH32" i="11"/>
  <c r="CM20" i="11" s="1"/>
  <c r="CB32" i="11"/>
  <c r="CG20" i="11" s="1"/>
  <c r="BV32" i="11"/>
  <c r="BP32" i="11"/>
  <c r="BJ32" i="11"/>
  <c r="BO20" i="11" s="1"/>
  <c r="BD32" i="11"/>
  <c r="AX32" i="11"/>
  <c r="AR32" i="11"/>
  <c r="AL32" i="11"/>
  <c r="AF32" i="11"/>
  <c r="Z32" i="11"/>
  <c r="T32" i="11"/>
  <c r="N32" i="11"/>
  <c r="H32" i="11"/>
  <c r="B32" i="11"/>
  <c r="DX31" i="11"/>
  <c r="DR31" i="11"/>
  <c r="DL31" i="11"/>
  <c r="DF31" i="11"/>
  <c r="CZ31" i="11"/>
  <c r="DE19" i="11" s="1"/>
  <c r="CT31" i="11"/>
  <c r="CN31" i="11"/>
  <c r="CH31" i="11"/>
  <c r="CM19" i="11" s="1"/>
  <c r="CB31" i="11"/>
  <c r="BV31" i="11"/>
  <c r="BP31" i="11"/>
  <c r="BJ31" i="11"/>
  <c r="BD31" i="11"/>
  <c r="AX31" i="11"/>
  <c r="AR31" i="11"/>
  <c r="AL31" i="11"/>
  <c r="AF31" i="11"/>
  <c r="AK19" i="11" s="1"/>
  <c r="Z31" i="11"/>
  <c r="T31" i="11"/>
  <c r="N31" i="11"/>
  <c r="H31" i="11"/>
  <c r="B31" i="11"/>
  <c r="G19" i="11" s="1"/>
  <c r="DX30" i="11"/>
  <c r="DR30" i="11"/>
  <c r="DL30" i="11"/>
  <c r="DF30" i="11"/>
  <c r="CZ30" i="11"/>
  <c r="CT30" i="11"/>
  <c r="CN30" i="11"/>
  <c r="CH30" i="11"/>
  <c r="CM18" i="11" s="1"/>
  <c r="CB30" i="11"/>
  <c r="BV30" i="11"/>
  <c r="BP30" i="11"/>
  <c r="BJ30" i="11"/>
  <c r="BD30" i="11"/>
  <c r="BI18" i="11" s="1"/>
  <c r="AX30" i="11"/>
  <c r="AR30" i="11"/>
  <c r="AL30" i="11"/>
  <c r="AQ18" i="11" s="1"/>
  <c r="AF30" i="11"/>
  <c r="Z30" i="11"/>
  <c r="T30" i="11"/>
  <c r="N30" i="11"/>
  <c r="H30" i="11"/>
  <c r="B30" i="11"/>
  <c r="DX29" i="11"/>
  <c r="DX41" i="11" s="1"/>
  <c r="DR29" i="11"/>
  <c r="DR41" i="11" s="1"/>
  <c r="DL29" i="11"/>
  <c r="DL41" i="11" s="1"/>
  <c r="DF29" i="11"/>
  <c r="CZ29" i="11"/>
  <c r="CZ41" i="11" s="1"/>
  <c r="CT29" i="11"/>
  <c r="CN29" i="11"/>
  <c r="CN41" i="11" s="1"/>
  <c r="CH29" i="11"/>
  <c r="CM17" i="11" s="1"/>
  <c r="CB29" i="11"/>
  <c r="BV29" i="11"/>
  <c r="CA17" i="11" s="1"/>
  <c r="BP29" i="11"/>
  <c r="BJ29" i="11"/>
  <c r="BD29" i="11"/>
  <c r="AX29" i="11"/>
  <c r="AR29" i="11"/>
  <c r="AL29" i="11"/>
  <c r="AF29" i="11"/>
  <c r="Z29" i="11"/>
  <c r="Z41" i="11" s="1"/>
  <c r="T29" i="11"/>
  <c r="N29" i="11"/>
  <c r="H29" i="11"/>
  <c r="B29" i="11"/>
  <c r="EC28" i="11"/>
  <c r="EB28" i="11"/>
  <c r="DX28" i="11"/>
  <c r="DV28" i="11"/>
  <c r="DR28" i="11"/>
  <c r="DQ28" i="11"/>
  <c r="DP28" i="11"/>
  <c r="DL28" i="11"/>
  <c r="DJ28" i="11"/>
  <c r="DF28" i="11"/>
  <c r="DE28" i="11"/>
  <c r="DD28" i="11"/>
  <c r="CZ28" i="11"/>
  <c r="CY28" i="11"/>
  <c r="CX28" i="11"/>
  <c r="CT28" i="11"/>
  <c r="CS28" i="11"/>
  <c r="CR28" i="11"/>
  <c r="CN28" i="11"/>
  <c r="CM28" i="11"/>
  <c r="CL28" i="11"/>
  <c r="CH28" i="11"/>
  <c r="CG28" i="11"/>
  <c r="CF28" i="11"/>
  <c r="CB28" i="11"/>
  <c r="BZ28" i="11"/>
  <c r="BV28" i="11"/>
  <c r="BU28" i="11"/>
  <c r="BT28" i="11"/>
  <c r="BP28" i="11"/>
  <c r="BN28" i="11"/>
  <c r="BJ28" i="11"/>
  <c r="BI28" i="11"/>
  <c r="BH28" i="11"/>
  <c r="BD28" i="11"/>
  <c r="BC28" i="11"/>
  <c r="BB28" i="11"/>
  <c r="AX28" i="11"/>
  <c r="AW28" i="11"/>
  <c r="AV28" i="11"/>
  <c r="AR28" i="11"/>
  <c r="AQ28" i="11"/>
  <c r="AP28" i="11"/>
  <c r="AL28" i="11"/>
  <c r="AJ28" i="11"/>
  <c r="AF28" i="11"/>
  <c r="AE28" i="11"/>
  <c r="AD28" i="11"/>
  <c r="Z28" i="11"/>
  <c r="Y28" i="11"/>
  <c r="X28" i="11"/>
  <c r="T28" i="11"/>
  <c r="R28" i="11"/>
  <c r="N28" i="11"/>
  <c r="M28" i="11"/>
  <c r="L28" i="11"/>
  <c r="H28" i="11"/>
  <c r="F28" i="11"/>
  <c r="B28" i="11"/>
  <c r="EC27" i="11"/>
  <c r="EB27" i="11"/>
  <c r="DX27" i="11"/>
  <c r="DW27" i="11"/>
  <c r="DV27" i="11"/>
  <c r="DR27" i="11"/>
  <c r="DQ27" i="11"/>
  <c r="DP27" i="11"/>
  <c r="DL27" i="11"/>
  <c r="DK27" i="11"/>
  <c r="DJ27" i="11"/>
  <c r="DF27" i="11"/>
  <c r="DD27" i="11"/>
  <c r="CZ27" i="11"/>
  <c r="CX27" i="11"/>
  <c r="CT27" i="11"/>
  <c r="CS27" i="11"/>
  <c r="CR27" i="11"/>
  <c r="CN27" i="11"/>
  <c r="CM27" i="11"/>
  <c r="CL27" i="11"/>
  <c r="CH27" i="11"/>
  <c r="CG27" i="11"/>
  <c r="CF27" i="11"/>
  <c r="CB27" i="11"/>
  <c r="CA27" i="11"/>
  <c r="BZ27" i="11"/>
  <c r="BV27" i="11"/>
  <c r="BT27" i="11"/>
  <c r="BP27" i="11"/>
  <c r="BN27" i="11"/>
  <c r="BJ27" i="11"/>
  <c r="BI27" i="11"/>
  <c r="BH27" i="11"/>
  <c r="BD27" i="11"/>
  <c r="BB27" i="11"/>
  <c r="AX27" i="11"/>
  <c r="AW27" i="11"/>
  <c r="AV27" i="11"/>
  <c r="AR27" i="11"/>
  <c r="AQ27" i="11"/>
  <c r="AP27" i="11"/>
  <c r="AL27" i="11"/>
  <c r="AK27" i="11"/>
  <c r="AJ27" i="11"/>
  <c r="AF27" i="11"/>
  <c r="AE27" i="11"/>
  <c r="AD27" i="11"/>
  <c r="Z27" i="11"/>
  <c r="X27" i="11"/>
  <c r="T27" i="11"/>
  <c r="R27" i="11"/>
  <c r="N27" i="11"/>
  <c r="M27" i="11"/>
  <c r="L27" i="11"/>
  <c r="H27" i="11"/>
  <c r="F27" i="11"/>
  <c r="B27" i="11"/>
  <c r="EC26" i="11"/>
  <c r="EB26" i="11"/>
  <c r="DX26" i="11"/>
  <c r="DW26" i="11"/>
  <c r="DV26" i="11"/>
  <c r="DR26" i="11"/>
  <c r="DQ26" i="11"/>
  <c r="DP26" i="11"/>
  <c r="DL26" i="11"/>
  <c r="DK26" i="11"/>
  <c r="DJ26" i="11"/>
  <c r="DF26" i="11"/>
  <c r="DD26" i="11"/>
  <c r="CZ26" i="11"/>
  <c r="CY26" i="11"/>
  <c r="CX26" i="11"/>
  <c r="CT26" i="11"/>
  <c r="CS26" i="11"/>
  <c r="CR26" i="11"/>
  <c r="CN26" i="11"/>
  <c r="CL26" i="11"/>
  <c r="CH26" i="11"/>
  <c r="CG26" i="11"/>
  <c r="CF26" i="11"/>
  <c r="CB26" i="11"/>
  <c r="CA26" i="11"/>
  <c r="BZ26" i="11"/>
  <c r="BV26" i="11"/>
  <c r="BU26" i="11"/>
  <c r="BT26" i="11"/>
  <c r="BP26" i="11"/>
  <c r="BO26" i="11"/>
  <c r="BN26" i="11"/>
  <c r="BJ26" i="11"/>
  <c r="BH26" i="11"/>
  <c r="BD26" i="11"/>
  <c r="BB26" i="11"/>
  <c r="AX26" i="11"/>
  <c r="AW26" i="11"/>
  <c r="AV26" i="11"/>
  <c r="AR26" i="11"/>
  <c r="AP26" i="11"/>
  <c r="AL26" i="11"/>
  <c r="AK26" i="11"/>
  <c r="AJ26" i="11"/>
  <c r="AF26" i="11"/>
  <c r="AE26" i="11"/>
  <c r="AD26" i="11"/>
  <c r="Z26" i="11"/>
  <c r="Y26" i="11"/>
  <c r="X26" i="11"/>
  <c r="T26" i="11"/>
  <c r="R26" i="11"/>
  <c r="N26" i="11"/>
  <c r="L26" i="11"/>
  <c r="H26" i="11"/>
  <c r="F26" i="11"/>
  <c r="B26" i="11"/>
  <c r="EC25" i="11"/>
  <c r="EB25" i="11"/>
  <c r="DX25" i="11"/>
  <c r="DV25" i="11"/>
  <c r="DR25" i="11"/>
  <c r="DQ25" i="11"/>
  <c r="DP25" i="11"/>
  <c r="DL25" i="11"/>
  <c r="DK25" i="11"/>
  <c r="DJ25" i="11"/>
  <c r="DF25" i="11"/>
  <c r="DD25" i="11"/>
  <c r="CZ25" i="11"/>
  <c r="CY25" i="11"/>
  <c r="CX25" i="11"/>
  <c r="CT25" i="11"/>
  <c r="CS25" i="11"/>
  <c r="CR25" i="11"/>
  <c r="CN25" i="11"/>
  <c r="CM25" i="11"/>
  <c r="CL25" i="11"/>
  <c r="CH25" i="11"/>
  <c r="CG25" i="11"/>
  <c r="CF25" i="11"/>
  <c r="CB25" i="11"/>
  <c r="BZ25" i="11"/>
  <c r="BV25" i="11"/>
  <c r="BU25" i="11"/>
  <c r="BT25" i="11"/>
  <c r="BP25" i="11"/>
  <c r="BO25" i="11"/>
  <c r="BN25" i="11"/>
  <c r="BJ25" i="11"/>
  <c r="BI25" i="11"/>
  <c r="BH25" i="11"/>
  <c r="BD25" i="11"/>
  <c r="BB25" i="11"/>
  <c r="AX25" i="11"/>
  <c r="AV25" i="11"/>
  <c r="AR25" i="11"/>
  <c r="AQ25" i="11"/>
  <c r="AP25" i="11"/>
  <c r="AL25" i="11"/>
  <c r="AK25" i="11"/>
  <c r="AJ25" i="11"/>
  <c r="AF25" i="11"/>
  <c r="AD25" i="11"/>
  <c r="Z25" i="11"/>
  <c r="Y25" i="11"/>
  <c r="X25" i="11"/>
  <c r="T25" i="11"/>
  <c r="R25" i="11"/>
  <c r="N25" i="11"/>
  <c r="M25" i="11"/>
  <c r="L25" i="11"/>
  <c r="H25" i="11"/>
  <c r="G25" i="11"/>
  <c r="F25" i="11"/>
  <c r="B25" i="11"/>
  <c r="EC24" i="11"/>
  <c r="EB24" i="11"/>
  <c r="DX24" i="11"/>
  <c r="DW24" i="11"/>
  <c r="DV24" i="11"/>
  <c r="DR24" i="11"/>
  <c r="DQ24" i="11"/>
  <c r="DP24" i="11"/>
  <c r="DL24" i="11"/>
  <c r="DJ24" i="11"/>
  <c r="DF24" i="11"/>
  <c r="DD24" i="11"/>
  <c r="CZ24" i="11"/>
  <c r="CY24" i="11"/>
  <c r="CX24" i="11"/>
  <c r="CT24" i="11"/>
  <c r="CS24" i="11"/>
  <c r="CR24" i="11"/>
  <c r="CN24" i="11"/>
  <c r="CM24" i="11"/>
  <c r="CL24" i="11"/>
  <c r="CH24" i="11"/>
  <c r="CF24" i="11"/>
  <c r="CB24" i="11"/>
  <c r="CA24" i="11"/>
  <c r="BZ24" i="11"/>
  <c r="BV24" i="11"/>
  <c r="BT24" i="11"/>
  <c r="BP24" i="11"/>
  <c r="BN24" i="11"/>
  <c r="BJ24" i="11"/>
  <c r="BI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E24" i="11"/>
  <c r="AD24" i="11"/>
  <c r="Z24" i="11"/>
  <c r="X24" i="11"/>
  <c r="Y24" i="11" s="1"/>
  <c r="T24" i="11"/>
  <c r="R24" i="11"/>
  <c r="N24" i="11"/>
  <c r="L24" i="11"/>
  <c r="H24" i="11"/>
  <c r="G24" i="11"/>
  <c r="F24" i="11"/>
  <c r="B24" i="11"/>
  <c r="EC23" i="11"/>
  <c r="EB23" i="11"/>
  <c r="DX23" i="11"/>
  <c r="DW23" i="11"/>
  <c r="DV23" i="11"/>
  <c r="DR23" i="11"/>
  <c r="DQ23" i="11"/>
  <c r="DP23" i="11"/>
  <c r="DL23" i="11"/>
  <c r="DK23" i="11"/>
  <c r="DJ23" i="11"/>
  <c r="DF23" i="11"/>
  <c r="DD23" i="11"/>
  <c r="CZ23" i="11"/>
  <c r="CX23" i="11"/>
  <c r="CT23" i="11"/>
  <c r="CS23" i="11"/>
  <c r="CR23" i="11"/>
  <c r="CN23" i="11"/>
  <c r="CL23" i="11"/>
  <c r="CH23" i="11"/>
  <c r="CG23" i="11"/>
  <c r="CF23" i="11"/>
  <c r="CB23" i="11"/>
  <c r="CA23" i="11"/>
  <c r="BZ23" i="11"/>
  <c r="BV23" i="11"/>
  <c r="BT23" i="11"/>
  <c r="BP23" i="11"/>
  <c r="BO23" i="11"/>
  <c r="BN23" i="11"/>
  <c r="BJ23" i="11"/>
  <c r="BI23" i="11"/>
  <c r="BH23" i="11"/>
  <c r="BD23" i="11"/>
  <c r="BC23" i="11"/>
  <c r="BB23" i="11"/>
  <c r="AX23" i="11"/>
  <c r="AW23" i="11"/>
  <c r="AV23" i="11"/>
  <c r="AR23" i="11"/>
  <c r="AQ23" i="11"/>
  <c r="AP23" i="11"/>
  <c r="AL23" i="11"/>
  <c r="AJ23" i="11"/>
  <c r="AF23" i="11"/>
  <c r="AE23" i="11"/>
  <c r="AD23" i="11"/>
  <c r="Z23" i="11"/>
  <c r="X23" i="11"/>
  <c r="T23" i="11"/>
  <c r="S23" i="11"/>
  <c r="R23" i="11"/>
  <c r="N23" i="11"/>
  <c r="M23" i="11"/>
  <c r="L23" i="11"/>
  <c r="H23" i="11"/>
  <c r="F23" i="11"/>
  <c r="B23" i="11"/>
  <c r="EC22" i="11"/>
  <c r="EB22" i="11"/>
  <c r="DX22" i="11"/>
  <c r="DW22" i="11"/>
  <c r="DV22" i="11"/>
  <c r="DR22" i="11"/>
  <c r="DQ22" i="11"/>
  <c r="DP22" i="11"/>
  <c r="DL22" i="11"/>
  <c r="DK22" i="11"/>
  <c r="DJ22" i="11"/>
  <c r="DF22" i="11"/>
  <c r="DD22" i="11"/>
  <c r="CZ22" i="11"/>
  <c r="CY22" i="11"/>
  <c r="CX22" i="11"/>
  <c r="CT22" i="11"/>
  <c r="CS22" i="11"/>
  <c r="CR22" i="11"/>
  <c r="CN22" i="11"/>
  <c r="CL22" i="11"/>
  <c r="CH22" i="11"/>
  <c r="CG22" i="11"/>
  <c r="CF22" i="11"/>
  <c r="CB22" i="11"/>
  <c r="CA22" i="11"/>
  <c r="BZ22" i="11"/>
  <c r="BV22" i="11"/>
  <c r="BT22" i="11"/>
  <c r="BP22" i="11"/>
  <c r="BO22" i="11"/>
  <c r="BN22" i="11"/>
  <c r="BJ22" i="11"/>
  <c r="BH22" i="11"/>
  <c r="BD22" i="11"/>
  <c r="BC22" i="11"/>
  <c r="BB22" i="11"/>
  <c r="AX22" i="11"/>
  <c r="AW22" i="11"/>
  <c r="AV22" i="11"/>
  <c r="AR22" i="11"/>
  <c r="AP22" i="11"/>
  <c r="AL22" i="11"/>
  <c r="AK22" i="11"/>
  <c r="AJ22" i="11"/>
  <c r="AF22" i="11"/>
  <c r="AE22" i="11"/>
  <c r="AD22" i="11"/>
  <c r="Z22" i="11"/>
  <c r="Y22" i="11"/>
  <c r="X22" i="11"/>
  <c r="T22" i="11"/>
  <c r="R22" i="11"/>
  <c r="S22" i="11" s="1"/>
  <c r="N22" i="11"/>
  <c r="L22" i="11"/>
  <c r="H22" i="11"/>
  <c r="F22" i="11"/>
  <c r="B22" i="11"/>
  <c r="EC21" i="11"/>
  <c r="EB21" i="11"/>
  <c r="DX21" i="11"/>
  <c r="DV21" i="11"/>
  <c r="DR21" i="11"/>
  <c r="DQ21" i="11"/>
  <c r="DP21" i="11"/>
  <c r="DL21" i="11"/>
  <c r="DK21" i="11"/>
  <c r="DJ21" i="11"/>
  <c r="DF21" i="11"/>
  <c r="DD21" i="11"/>
  <c r="CZ21" i="11"/>
  <c r="CX21" i="11"/>
  <c r="CY21" i="11" s="1"/>
  <c r="CT21" i="11"/>
  <c r="CS21" i="11"/>
  <c r="CR21" i="11"/>
  <c r="CN21" i="11"/>
  <c r="CL21" i="11"/>
  <c r="CH21" i="11"/>
  <c r="CG21" i="11"/>
  <c r="CF21" i="11"/>
  <c r="CB21" i="11"/>
  <c r="BZ21" i="11"/>
  <c r="BV21" i="11"/>
  <c r="BT21" i="11"/>
  <c r="BU21" i="11" s="1"/>
  <c r="BP21" i="11"/>
  <c r="BO21" i="11"/>
  <c r="BN21" i="11"/>
  <c r="BJ21" i="11"/>
  <c r="BI21" i="11"/>
  <c r="BH21" i="11"/>
  <c r="BD21" i="11"/>
  <c r="BC21" i="11"/>
  <c r="BB21" i="11"/>
  <c r="AX21" i="11"/>
  <c r="AV21" i="11"/>
  <c r="AR21" i="11"/>
  <c r="AP21" i="11"/>
  <c r="AQ21" i="11" s="1"/>
  <c r="AL21" i="11"/>
  <c r="AK21" i="11"/>
  <c r="AJ21" i="11"/>
  <c r="AF21" i="11"/>
  <c r="AD21" i="11"/>
  <c r="Z21" i="11"/>
  <c r="X21" i="11"/>
  <c r="Y21" i="11" s="1"/>
  <c r="T21" i="11"/>
  <c r="R21" i="11"/>
  <c r="N21" i="11"/>
  <c r="L21" i="11"/>
  <c r="H21" i="11"/>
  <c r="F21" i="11"/>
  <c r="B21" i="11"/>
  <c r="EC20" i="11"/>
  <c r="EB20" i="11"/>
  <c r="DX20" i="11"/>
  <c r="DW20" i="11"/>
  <c r="DV20" i="11"/>
  <c r="DR20" i="11"/>
  <c r="DQ20" i="11"/>
  <c r="DP20" i="11"/>
  <c r="DL20" i="11"/>
  <c r="DJ20" i="11"/>
  <c r="DF20" i="11"/>
  <c r="DD20" i="11"/>
  <c r="CZ20" i="11"/>
  <c r="CX20" i="11"/>
  <c r="CT20" i="11"/>
  <c r="CS20" i="11"/>
  <c r="CR20" i="11"/>
  <c r="CN20" i="11"/>
  <c r="CL20" i="11"/>
  <c r="CH20" i="11"/>
  <c r="CF20" i="11"/>
  <c r="CB20" i="11"/>
  <c r="CA20" i="11"/>
  <c r="BZ20" i="11"/>
  <c r="BV20" i="11"/>
  <c r="BU20" i="11"/>
  <c r="BT20" i="11"/>
  <c r="BP20" i="11"/>
  <c r="BN20" i="11"/>
  <c r="BJ20" i="11"/>
  <c r="BI20" i="11"/>
  <c r="BH20" i="11"/>
  <c r="BD20" i="11"/>
  <c r="BC20" i="11"/>
  <c r="BB20" i="11"/>
  <c r="AX20" i="11"/>
  <c r="AW20" i="11"/>
  <c r="AV20" i="11"/>
  <c r="AR20" i="11"/>
  <c r="AP20" i="11"/>
  <c r="AL20" i="11"/>
  <c r="AJ20" i="11"/>
  <c r="AF20" i="11"/>
  <c r="AE20" i="11"/>
  <c r="AD20" i="11"/>
  <c r="Z20" i="11"/>
  <c r="Y20" i="11"/>
  <c r="X20" i="11"/>
  <c r="T20" i="11"/>
  <c r="R20" i="11"/>
  <c r="N20" i="11"/>
  <c r="M20" i="11"/>
  <c r="L20" i="11"/>
  <c r="H20" i="11"/>
  <c r="F20" i="11"/>
  <c r="B20" i="11"/>
  <c r="EC19" i="11"/>
  <c r="EB19" i="11"/>
  <c r="DX19" i="11"/>
  <c r="DW19" i="11"/>
  <c r="DV19" i="11"/>
  <c r="DR19" i="11"/>
  <c r="DQ19" i="11"/>
  <c r="DP19" i="11"/>
  <c r="DL19" i="11"/>
  <c r="DK19" i="11"/>
  <c r="DJ19" i="11"/>
  <c r="DF19" i="11"/>
  <c r="DD19" i="11"/>
  <c r="CZ19" i="11"/>
  <c r="CY19" i="11"/>
  <c r="CX19" i="11"/>
  <c r="CT19" i="11"/>
  <c r="CR19" i="11"/>
  <c r="CS19" i="11" s="1"/>
  <c r="CN19" i="11"/>
  <c r="CL19" i="11"/>
  <c r="CH19" i="11"/>
  <c r="CG19" i="11"/>
  <c r="CF19" i="11"/>
  <c r="CB19" i="11"/>
  <c r="CA19" i="11"/>
  <c r="BZ19" i="11"/>
  <c r="BV19" i="11"/>
  <c r="BT19" i="11"/>
  <c r="BP19" i="11"/>
  <c r="BO19" i="11"/>
  <c r="BN19" i="11"/>
  <c r="BJ19" i="11"/>
  <c r="BH19" i="11"/>
  <c r="BI19" i="11" s="1"/>
  <c r="BD19" i="11"/>
  <c r="BB19" i="11"/>
  <c r="AX19" i="11"/>
  <c r="AW19" i="11"/>
  <c r="AV19" i="11"/>
  <c r="AR19" i="11"/>
  <c r="AQ19" i="11"/>
  <c r="AP19" i="11"/>
  <c r="AL19" i="11"/>
  <c r="AJ19" i="11"/>
  <c r="AF19" i="11"/>
  <c r="AE19" i="11"/>
  <c r="AD19" i="11"/>
  <c r="Z19" i="11"/>
  <c r="X19" i="11"/>
  <c r="T19" i="11"/>
  <c r="S19" i="11"/>
  <c r="R19" i="11"/>
  <c r="N19" i="11"/>
  <c r="L19" i="11"/>
  <c r="H19" i="11"/>
  <c r="F19" i="11"/>
  <c r="B19" i="11"/>
  <c r="EC18" i="11"/>
  <c r="EB18" i="11"/>
  <c r="DX18" i="11"/>
  <c r="DW18" i="11"/>
  <c r="DV18" i="11"/>
  <c r="DR18" i="11"/>
  <c r="DQ18" i="11"/>
  <c r="DP18" i="11"/>
  <c r="DL18" i="11"/>
  <c r="DK18" i="11"/>
  <c r="DJ18" i="11"/>
  <c r="DF18" i="11"/>
  <c r="DE18" i="11"/>
  <c r="DD18" i="11"/>
  <c r="CZ18" i="11"/>
  <c r="CY18" i="11"/>
  <c r="CX18" i="11"/>
  <c r="CT18" i="11"/>
  <c r="CS18" i="11"/>
  <c r="CR18" i="11"/>
  <c r="CN18" i="11"/>
  <c r="CL18" i="11"/>
  <c r="CH18" i="11"/>
  <c r="CG18" i="11"/>
  <c r="CF18" i="11"/>
  <c r="CB18" i="11"/>
  <c r="CA18" i="11"/>
  <c r="BZ18" i="11"/>
  <c r="BV18" i="11"/>
  <c r="BU18" i="11"/>
  <c r="BT18" i="11"/>
  <c r="BP18" i="11"/>
  <c r="BO18" i="11"/>
  <c r="BN18" i="11"/>
  <c r="BJ18" i="11"/>
  <c r="BH18" i="11"/>
  <c r="BD18" i="11"/>
  <c r="BC18" i="11"/>
  <c r="BB18" i="11"/>
  <c r="AX18" i="11"/>
  <c r="AW18" i="11"/>
  <c r="AV18" i="11"/>
  <c r="AR18" i="11"/>
  <c r="AP18" i="11"/>
  <c r="AL18" i="11"/>
  <c r="AJ18" i="11"/>
  <c r="AK18" i="11" s="1"/>
  <c r="AF18" i="11"/>
  <c r="AE18" i="11"/>
  <c r="AD18" i="11"/>
  <c r="Z18" i="11"/>
  <c r="Y18" i="11"/>
  <c r="X18" i="11"/>
  <c r="T18" i="11"/>
  <c r="S18" i="11"/>
  <c r="R18" i="11"/>
  <c r="N18" i="11"/>
  <c r="L18" i="11"/>
  <c r="H18" i="11"/>
  <c r="F18" i="11"/>
  <c r="B18" i="11"/>
  <c r="EC17" i="11"/>
  <c r="EB17" i="11"/>
  <c r="DX17" i="11"/>
  <c r="DV17" i="11"/>
  <c r="DR17" i="11"/>
  <c r="DQ17" i="11"/>
  <c r="DP17" i="11"/>
  <c r="DL17" i="11"/>
  <c r="DK17" i="11"/>
  <c r="DJ17" i="11"/>
  <c r="DF17" i="11"/>
  <c r="DD17" i="11"/>
  <c r="CZ17" i="11"/>
  <c r="CX17" i="11"/>
  <c r="CT17" i="11"/>
  <c r="CR17" i="11"/>
  <c r="CS17" i="11" s="1"/>
  <c r="CN17" i="11"/>
  <c r="CL17" i="11"/>
  <c r="CH17" i="11"/>
  <c r="CG17" i="11"/>
  <c r="CF17" i="11"/>
  <c r="CB17" i="11"/>
  <c r="BZ17" i="11"/>
  <c r="BV17" i="11"/>
  <c r="BT17" i="11"/>
  <c r="BU17" i="11" s="1"/>
  <c r="BP17" i="11"/>
  <c r="BO17" i="11"/>
  <c r="BN17" i="11"/>
  <c r="BJ17" i="11"/>
  <c r="BI17" i="11"/>
  <c r="BH17" i="11"/>
  <c r="BD17" i="11"/>
  <c r="BC17" i="11"/>
  <c r="BB17" i="11"/>
  <c r="AX17" i="11"/>
  <c r="AV17" i="11"/>
  <c r="AR17" i="11"/>
  <c r="AP17" i="11"/>
  <c r="AQ17" i="11" s="1"/>
  <c r="AL17" i="11"/>
  <c r="AK17" i="11"/>
  <c r="AJ17" i="11"/>
  <c r="AF17" i="11"/>
  <c r="AD17" i="11"/>
  <c r="Z17" i="11"/>
  <c r="Y17" i="11"/>
  <c r="X17" i="11"/>
  <c r="T17" i="11"/>
  <c r="R17" i="11"/>
  <c r="N17" i="11"/>
  <c r="L17" i="11"/>
  <c r="M17" i="11" s="1"/>
  <c r="H17" i="11"/>
  <c r="F17" i="11"/>
  <c r="G17" i="11" s="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DR40" i="12"/>
  <c r="DW28" i="12" s="1"/>
  <c r="DL40" i="12"/>
  <c r="DF40" i="12"/>
  <c r="CZ40" i="12"/>
  <c r="CT40" i="12"/>
  <c r="CN40" i="12"/>
  <c r="CH40" i="12"/>
  <c r="CM28" i="12" s="1"/>
  <c r="CB40" i="12"/>
  <c r="BV40" i="12"/>
  <c r="CA28" i="12" s="1"/>
  <c r="BP40" i="12"/>
  <c r="BU28" i="12" s="1"/>
  <c r="BJ40" i="12"/>
  <c r="BM40" i="12" s="1"/>
  <c r="BD40" i="12"/>
  <c r="BI28" i="12" s="1"/>
  <c r="AX40" i="12"/>
  <c r="BC28" i="12" s="1"/>
  <c r="AR40" i="12"/>
  <c r="AW28" i="12" s="1"/>
  <c r="AL40" i="12"/>
  <c r="AQ28" i="12" s="1"/>
  <c r="AF40" i="12"/>
  <c r="Z40" i="12"/>
  <c r="T40" i="12"/>
  <c r="Y28" i="12" s="1"/>
  <c r="N40" i="12"/>
  <c r="H40" i="12"/>
  <c r="B40" i="12"/>
  <c r="G28" i="12" s="1"/>
  <c r="DX39" i="12"/>
  <c r="EC27" i="12" s="1"/>
  <c r="DR39" i="12"/>
  <c r="DW27" i="12" s="1"/>
  <c r="DL39" i="12"/>
  <c r="DF39" i="12"/>
  <c r="CZ39" i="12"/>
  <c r="CT39" i="12"/>
  <c r="CN39" i="12"/>
  <c r="CH39" i="12"/>
  <c r="CM27" i="12" s="1"/>
  <c r="CB39" i="12"/>
  <c r="CG27" i="12" s="1"/>
  <c r="BV39" i="12"/>
  <c r="BP39" i="12"/>
  <c r="BJ39" i="12"/>
  <c r="BD39" i="12"/>
  <c r="AX39" i="12"/>
  <c r="AR39" i="12"/>
  <c r="AL39" i="12"/>
  <c r="AQ27" i="12" s="1"/>
  <c r="AF39" i="12"/>
  <c r="AK27" i="12" s="1"/>
  <c r="Z39" i="12"/>
  <c r="T39" i="12"/>
  <c r="N39" i="12"/>
  <c r="H39" i="12"/>
  <c r="M27" i="12" s="1"/>
  <c r="B39" i="12"/>
  <c r="DX38" i="12"/>
  <c r="DR38" i="12"/>
  <c r="DL38" i="12"/>
  <c r="DQ26" i="12" s="1"/>
  <c r="DF38" i="12"/>
  <c r="DK26" i="12" s="1"/>
  <c r="CZ38" i="12"/>
  <c r="CT38" i="12"/>
  <c r="CN38" i="12"/>
  <c r="CH38" i="12"/>
  <c r="CB38" i="12"/>
  <c r="BV38" i="12"/>
  <c r="CA26" i="12" s="1"/>
  <c r="BP38" i="12"/>
  <c r="BJ38" i="12"/>
  <c r="BO26" i="12" s="1"/>
  <c r="BD38" i="12"/>
  <c r="AX38" i="12"/>
  <c r="AR38" i="12"/>
  <c r="AL38" i="12"/>
  <c r="AF38" i="12"/>
  <c r="Z38" i="12"/>
  <c r="AE26" i="12" s="1"/>
  <c r="T38" i="12"/>
  <c r="Y26" i="12" s="1"/>
  <c r="N38" i="12"/>
  <c r="S26" i="12" s="1"/>
  <c r="H38" i="12"/>
  <c r="M26" i="12" s="1"/>
  <c r="B38" i="12"/>
  <c r="DX37" i="12"/>
  <c r="DR37" i="12"/>
  <c r="DL37" i="12"/>
  <c r="DF37" i="12"/>
  <c r="CZ37" i="12"/>
  <c r="DE25" i="12" s="1"/>
  <c r="CT37" i="12"/>
  <c r="CY25" i="12" s="1"/>
  <c r="CN37" i="12"/>
  <c r="CH37" i="12"/>
  <c r="CM25" i="12" s="1"/>
  <c r="CB37" i="12"/>
  <c r="BV37" i="12"/>
  <c r="BP37" i="12"/>
  <c r="BU25" i="12" s="1"/>
  <c r="BJ37" i="12"/>
  <c r="BD37" i="12"/>
  <c r="AX37" i="12"/>
  <c r="BC25" i="12" s="1"/>
  <c r="AR37" i="12"/>
  <c r="AL37" i="12"/>
  <c r="AF37" i="12"/>
  <c r="Z37" i="12"/>
  <c r="T37" i="12"/>
  <c r="N37" i="12"/>
  <c r="H37" i="12"/>
  <c r="M25" i="12" s="1"/>
  <c r="B37" i="12"/>
  <c r="G25" i="12" s="1"/>
  <c r="DX36" i="12"/>
  <c r="DR36" i="12"/>
  <c r="DL36" i="12"/>
  <c r="DF36" i="12"/>
  <c r="CZ36" i="12"/>
  <c r="CT36" i="12"/>
  <c r="CN36" i="12"/>
  <c r="CS24" i="12" s="1"/>
  <c r="CH36" i="12"/>
  <c r="CB36" i="12"/>
  <c r="BV36" i="12"/>
  <c r="BP36" i="12"/>
  <c r="BJ36" i="12"/>
  <c r="BO24" i="12" s="1"/>
  <c r="BD36" i="12"/>
  <c r="BI24" i="12" s="1"/>
  <c r="AX36" i="12"/>
  <c r="AR36" i="12"/>
  <c r="AW24" i="12" s="1"/>
  <c r="AL36" i="12"/>
  <c r="AQ24" i="12" s="1"/>
  <c r="AF36" i="12"/>
  <c r="Z36" i="12"/>
  <c r="T36" i="12"/>
  <c r="Y24" i="12" s="1"/>
  <c r="N36" i="12"/>
  <c r="H36" i="12"/>
  <c r="M24" i="12" s="1"/>
  <c r="B36" i="12"/>
  <c r="DX35" i="12"/>
  <c r="EC23" i="12" s="1"/>
  <c r="DR35" i="12"/>
  <c r="DW23" i="12" s="1"/>
  <c r="DL35" i="12"/>
  <c r="DF35" i="12"/>
  <c r="CZ35" i="12"/>
  <c r="CT35" i="12"/>
  <c r="CN35" i="12"/>
  <c r="CH35" i="12"/>
  <c r="CB35" i="12"/>
  <c r="CG23" i="12" s="1"/>
  <c r="BV35" i="12"/>
  <c r="CA23" i="12" s="1"/>
  <c r="BP35" i="12"/>
  <c r="BJ35" i="12"/>
  <c r="BD35" i="12"/>
  <c r="BI23" i="12" s="1"/>
  <c r="AX35" i="12"/>
  <c r="AR35" i="12"/>
  <c r="AL35" i="12"/>
  <c r="AF35" i="12"/>
  <c r="AK23" i="12" s="1"/>
  <c r="Z35" i="12"/>
  <c r="AE23" i="12" s="1"/>
  <c r="T35" i="12"/>
  <c r="N35" i="12"/>
  <c r="H35" i="12"/>
  <c r="B35" i="12"/>
  <c r="DX34" i="12"/>
  <c r="DR34" i="12"/>
  <c r="DL34" i="12"/>
  <c r="DQ22" i="12" s="1"/>
  <c r="DF34" i="12"/>
  <c r="DK22" i="12" s="1"/>
  <c r="CZ34" i="12"/>
  <c r="CT34" i="12"/>
  <c r="CN34" i="12"/>
  <c r="CH34" i="12"/>
  <c r="CB34" i="12"/>
  <c r="BV34" i="12"/>
  <c r="BP34" i="12"/>
  <c r="BJ34" i="12"/>
  <c r="BO22" i="12" s="1"/>
  <c r="BD34" i="12"/>
  <c r="AX34" i="12"/>
  <c r="BC22" i="12" s="1"/>
  <c r="AR34" i="12"/>
  <c r="AL34" i="12"/>
  <c r="AF34" i="12"/>
  <c r="Z34" i="12"/>
  <c r="T34" i="12"/>
  <c r="Y22" i="12" s="1"/>
  <c r="N34" i="12"/>
  <c r="H34" i="12"/>
  <c r="B34" i="12"/>
  <c r="DX33" i="12"/>
  <c r="DR33" i="12"/>
  <c r="DL33" i="12"/>
  <c r="DF33" i="12"/>
  <c r="CZ33" i="12"/>
  <c r="DE21" i="12" s="1"/>
  <c r="CT33" i="12"/>
  <c r="CN33" i="12"/>
  <c r="CH33" i="12"/>
  <c r="CB33" i="12"/>
  <c r="BV33" i="12"/>
  <c r="BP33" i="12"/>
  <c r="BJ33" i="12"/>
  <c r="BD33" i="12"/>
  <c r="BI21" i="12" s="1"/>
  <c r="AX33" i="12"/>
  <c r="BC21" i="12" s="1"/>
  <c r="AR33" i="12"/>
  <c r="AL33" i="12"/>
  <c r="AF33" i="12"/>
  <c r="Z33" i="12"/>
  <c r="T33" i="12"/>
  <c r="N33" i="12"/>
  <c r="H33" i="12"/>
  <c r="M21" i="12" s="1"/>
  <c r="B33" i="12"/>
  <c r="G21" i="12" s="1"/>
  <c r="DX32" i="12"/>
  <c r="DR32" i="12"/>
  <c r="DL32" i="12"/>
  <c r="DF32" i="12"/>
  <c r="CZ32" i="12"/>
  <c r="CT32" i="12"/>
  <c r="CN32" i="12"/>
  <c r="CS20" i="12" s="1"/>
  <c r="CH32" i="12"/>
  <c r="CM20" i="12" s="1"/>
  <c r="CB32" i="12"/>
  <c r="BV32" i="12"/>
  <c r="BP32" i="12"/>
  <c r="BJ32" i="12"/>
  <c r="BD32" i="12"/>
  <c r="AX32" i="12"/>
  <c r="BC20" i="12" s="1"/>
  <c r="AR32" i="12"/>
  <c r="AW20" i="12" s="1"/>
  <c r="AL32" i="12"/>
  <c r="AQ20" i="12" s="1"/>
  <c r="AF32" i="12"/>
  <c r="Z32" i="12"/>
  <c r="T32" i="12"/>
  <c r="N32" i="12"/>
  <c r="H32" i="12"/>
  <c r="B32" i="12"/>
  <c r="DX31" i="12"/>
  <c r="EC19" i="12" s="1"/>
  <c r="DR31" i="12"/>
  <c r="DW19" i="12" s="1"/>
  <c r="DL31" i="12"/>
  <c r="DF31" i="12"/>
  <c r="CZ31" i="12"/>
  <c r="CT31" i="12"/>
  <c r="CN31" i="12"/>
  <c r="CH31" i="12"/>
  <c r="CB31" i="12"/>
  <c r="CG19" i="12" s="1"/>
  <c r="BV31" i="12"/>
  <c r="CA19" i="12" s="1"/>
  <c r="BP31" i="12"/>
  <c r="BJ31" i="12"/>
  <c r="BD31" i="12"/>
  <c r="AX31" i="12"/>
  <c r="BC19" i="12" s="1"/>
  <c r="AR31" i="12"/>
  <c r="AL31" i="12"/>
  <c r="AF31" i="12"/>
  <c r="AK19" i="12" s="1"/>
  <c r="Z31" i="12"/>
  <c r="T31" i="12"/>
  <c r="N31" i="12"/>
  <c r="H31" i="12"/>
  <c r="B31" i="12"/>
  <c r="DX30" i="12"/>
  <c r="DR30" i="12"/>
  <c r="DL30" i="12"/>
  <c r="DQ18" i="12" s="1"/>
  <c r="DF30" i="12"/>
  <c r="DK18" i="12" s="1"/>
  <c r="CZ30" i="12"/>
  <c r="CT30" i="12"/>
  <c r="CN30" i="12"/>
  <c r="CH30" i="12"/>
  <c r="CB30" i="12"/>
  <c r="BV30" i="12"/>
  <c r="BP30" i="12"/>
  <c r="BU18" i="12" s="1"/>
  <c r="BJ30" i="12"/>
  <c r="BO18" i="12" s="1"/>
  <c r="BD30" i="12"/>
  <c r="AX30" i="12"/>
  <c r="AR30" i="12"/>
  <c r="AL30" i="12"/>
  <c r="AF30" i="12"/>
  <c r="Z30" i="12"/>
  <c r="T30" i="12"/>
  <c r="Y18" i="12" s="1"/>
  <c r="N30" i="12"/>
  <c r="H30" i="12"/>
  <c r="B30" i="12"/>
  <c r="DX29" i="12"/>
  <c r="DR29" i="12"/>
  <c r="DL29" i="12"/>
  <c r="DF29" i="12"/>
  <c r="CZ29" i="12"/>
  <c r="DE17" i="12" s="1"/>
  <c r="CT29" i="12"/>
  <c r="CT41" i="12" s="1"/>
  <c r="CN29" i="12"/>
  <c r="CH29" i="12"/>
  <c r="CB29" i="12"/>
  <c r="BV29" i="12"/>
  <c r="BP29" i="12"/>
  <c r="BJ29" i="12"/>
  <c r="BD29" i="12"/>
  <c r="BD41" i="12" s="1"/>
  <c r="AX29" i="12"/>
  <c r="AX41" i="12" s="1"/>
  <c r="AR29" i="12"/>
  <c r="AL29" i="12"/>
  <c r="AF29" i="12"/>
  <c r="Z29" i="12"/>
  <c r="AE17" i="12" s="1"/>
  <c r="T29" i="12"/>
  <c r="Y17" i="12" s="1"/>
  <c r="N29" i="12"/>
  <c r="H29" i="12"/>
  <c r="H41" i="12" s="1"/>
  <c r="B29" i="12"/>
  <c r="EC28" i="12"/>
  <c r="EB28" i="12"/>
  <c r="DX28" i="12"/>
  <c r="DV28" i="12"/>
  <c r="DR28" i="12"/>
  <c r="DQ28" i="12"/>
  <c r="DP28" i="12"/>
  <c r="DL28" i="12"/>
  <c r="DK28" i="12"/>
  <c r="DJ28" i="12"/>
  <c r="DF28" i="12"/>
  <c r="DE28" i="12"/>
  <c r="DD28" i="12"/>
  <c r="CZ28" i="12"/>
  <c r="CY28" i="12"/>
  <c r="CX28" i="12"/>
  <c r="CT28" i="12"/>
  <c r="CS28" i="12"/>
  <c r="CR28" i="12"/>
  <c r="CN28" i="12"/>
  <c r="CL28" i="12"/>
  <c r="CH28" i="12"/>
  <c r="CG28" i="12"/>
  <c r="CF28" i="12"/>
  <c r="CB28" i="12"/>
  <c r="BZ28" i="12"/>
  <c r="BV28" i="12"/>
  <c r="BT28" i="12"/>
  <c r="BP28" i="12"/>
  <c r="BO28" i="12"/>
  <c r="BN28" i="12"/>
  <c r="BJ28" i="12"/>
  <c r="BH28" i="12"/>
  <c r="BD28" i="12"/>
  <c r="BB28" i="12"/>
  <c r="AX28" i="12"/>
  <c r="AV28" i="12"/>
  <c r="AR28" i="12"/>
  <c r="AP28" i="12"/>
  <c r="AL28" i="12"/>
  <c r="AK28" i="12"/>
  <c r="AJ28" i="12"/>
  <c r="AF28" i="12"/>
  <c r="AE28" i="12"/>
  <c r="AD28" i="12"/>
  <c r="Z28" i="12"/>
  <c r="X28" i="12"/>
  <c r="T28" i="12"/>
  <c r="S28" i="12"/>
  <c r="R28" i="12"/>
  <c r="N28" i="12"/>
  <c r="M28" i="12"/>
  <c r="L28" i="12"/>
  <c r="H28" i="12"/>
  <c r="F28" i="12"/>
  <c r="B28" i="12"/>
  <c r="EB27" i="12"/>
  <c r="DX27" i="12"/>
  <c r="DV27" i="12"/>
  <c r="DR27" i="12"/>
  <c r="DQ27" i="12"/>
  <c r="DP27" i="12"/>
  <c r="DL27" i="12"/>
  <c r="DK27" i="12"/>
  <c r="DJ27" i="12"/>
  <c r="DF27" i="12"/>
  <c r="DE27" i="12"/>
  <c r="DD27" i="12"/>
  <c r="CZ27" i="12"/>
  <c r="CY27" i="12"/>
  <c r="CX27" i="12"/>
  <c r="CT27" i="12"/>
  <c r="CS27" i="12"/>
  <c r="CR27" i="12"/>
  <c r="CN27" i="12"/>
  <c r="CL27" i="12"/>
  <c r="CH27" i="12"/>
  <c r="CF27" i="12"/>
  <c r="CB27" i="12"/>
  <c r="CA27" i="12"/>
  <c r="BZ27" i="12"/>
  <c r="BV27" i="12"/>
  <c r="BU27" i="12"/>
  <c r="BT27" i="12"/>
  <c r="BP27" i="12"/>
  <c r="BO27" i="12"/>
  <c r="BN27" i="12"/>
  <c r="BJ27" i="12"/>
  <c r="BI27" i="12"/>
  <c r="BH27" i="12"/>
  <c r="BD27" i="12"/>
  <c r="BC27" i="12"/>
  <c r="BB27" i="12"/>
  <c r="AX27" i="12"/>
  <c r="AW27" i="12"/>
  <c r="AV27" i="12"/>
  <c r="AR27" i="12"/>
  <c r="AP27" i="12"/>
  <c r="AL27" i="12"/>
  <c r="AJ27" i="12"/>
  <c r="AF27" i="12"/>
  <c r="AD27" i="12"/>
  <c r="Z27" i="12"/>
  <c r="Y27" i="12"/>
  <c r="X27" i="12"/>
  <c r="T27" i="12"/>
  <c r="S27" i="12"/>
  <c r="R27" i="12"/>
  <c r="N27" i="12"/>
  <c r="L27" i="12"/>
  <c r="H27" i="12"/>
  <c r="G27" i="12"/>
  <c r="F27" i="12"/>
  <c r="B27" i="12"/>
  <c r="EC26" i="12"/>
  <c r="EB26" i="12"/>
  <c r="DX26" i="12"/>
  <c r="DW26" i="12"/>
  <c r="DV26" i="12"/>
  <c r="DR26" i="12"/>
  <c r="DP26" i="12"/>
  <c r="DL26" i="12"/>
  <c r="DJ26" i="12"/>
  <c r="DF26" i="12"/>
  <c r="DE26" i="12"/>
  <c r="DD26" i="12"/>
  <c r="CZ26" i="12"/>
  <c r="CX26" i="12"/>
  <c r="CY26" i="12" s="1"/>
  <c r="CT26" i="12"/>
  <c r="CS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I26" i="12" s="1"/>
  <c r="BD26" i="12"/>
  <c r="BC26" i="12"/>
  <c r="BB26" i="12"/>
  <c r="AX26" i="12"/>
  <c r="AW26" i="12"/>
  <c r="AV26" i="12"/>
  <c r="AR26" i="12"/>
  <c r="AP26" i="12"/>
  <c r="AQ26" i="12" s="1"/>
  <c r="AL26" i="12"/>
  <c r="AK26" i="12"/>
  <c r="AJ26" i="12"/>
  <c r="AF26" i="12"/>
  <c r="AD26" i="12"/>
  <c r="Z26" i="12"/>
  <c r="X26" i="12"/>
  <c r="T26" i="12"/>
  <c r="R26" i="12"/>
  <c r="N26" i="12"/>
  <c r="L26" i="12"/>
  <c r="H26" i="12"/>
  <c r="G26" i="12"/>
  <c r="F26" i="12"/>
  <c r="B26" i="12"/>
  <c r="EC25" i="12"/>
  <c r="EB25" i="12"/>
  <c r="DX25" i="12"/>
  <c r="DW25" i="12"/>
  <c r="DV25" i="12"/>
  <c r="DR25" i="12"/>
  <c r="DQ25" i="12"/>
  <c r="DP25" i="12"/>
  <c r="DL25" i="12"/>
  <c r="DK25" i="12"/>
  <c r="DJ25" i="12"/>
  <c r="DF25" i="12"/>
  <c r="DD25" i="12"/>
  <c r="CZ25" i="12"/>
  <c r="CX25" i="12"/>
  <c r="CT25" i="12"/>
  <c r="CS25" i="12"/>
  <c r="CR25" i="12"/>
  <c r="CN25" i="12"/>
  <c r="CL25" i="12"/>
  <c r="CH25" i="12"/>
  <c r="CG25" i="12"/>
  <c r="CF25" i="12"/>
  <c r="CB25" i="12"/>
  <c r="CA25" i="12"/>
  <c r="BZ25" i="12"/>
  <c r="BV25" i="12"/>
  <c r="BT25" i="12"/>
  <c r="BP25" i="12"/>
  <c r="BO25" i="12"/>
  <c r="BN25" i="12"/>
  <c r="BJ25" i="12"/>
  <c r="BH25" i="12"/>
  <c r="BD25" i="12"/>
  <c r="BB25" i="12"/>
  <c r="AX25" i="12"/>
  <c r="AW25" i="12"/>
  <c r="AV25" i="12"/>
  <c r="AR25" i="12"/>
  <c r="AQ25" i="12"/>
  <c r="AP25" i="12"/>
  <c r="AL25" i="12"/>
  <c r="AJ25" i="12"/>
  <c r="AK25" i="12" s="1"/>
  <c r="AF25" i="12"/>
  <c r="AE25" i="12"/>
  <c r="AD25" i="12"/>
  <c r="Z25" i="12"/>
  <c r="Y25" i="12"/>
  <c r="X25" i="12"/>
  <c r="T25" i="12"/>
  <c r="S25" i="12"/>
  <c r="R25" i="12"/>
  <c r="N25" i="12"/>
  <c r="L25" i="12"/>
  <c r="H25" i="12"/>
  <c r="F25" i="12"/>
  <c r="B25" i="12"/>
  <c r="EC24" i="12"/>
  <c r="EB24" i="12"/>
  <c r="DX24" i="12"/>
  <c r="DW24" i="12"/>
  <c r="DV24" i="12"/>
  <c r="DR24" i="12"/>
  <c r="DQ24" i="12"/>
  <c r="DP24" i="12"/>
  <c r="DL24" i="12"/>
  <c r="DK24" i="12"/>
  <c r="DJ24" i="12"/>
  <c r="DF24" i="12"/>
  <c r="DE24" i="12"/>
  <c r="DD24" i="12"/>
  <c r="CZ24" i="12"/>
  <c r="CY24" i="12"/>
  <c r="CX24" i="12"/>
  <c r="CT24" i="12"/>
  <c r="CR24" i="12"/>
  <c r="CN24" i="12"/>
  <c r="CL24" i="12"/>
  <c r="CM24" i="12" s="1"/>
  <c r="CH24" i="12"/>
  <c r="CG24" i="12"/>
  <c r="CF24" i="12"/>
  <c r="CB24" i="12"/>
  <c r="CA24" i="12"/>
  <c r="BZ24" i="12"/>
  <c r="BV24" i="12"/>
  <c r="BU24" i="12"/>
  <c r="BT24" i="12"/>
  <c r="BP24" i="12"/>
  <c r="BN24" i="12"/>
  <c r="BJ24" i="12"/>
  <c r="BH24" i="12"/>
  <c r="BD24" i="12"/>
  <c r="BC24" i="12"/>
  <c r="BB24" i="12"/>
  <c r="AX24" i="12"/>
  <c r="AV24" i="12"/>
  <c r="AR24" i="12"/>
  <c r="AP24" i="12"/>
  <c r="AL24" i="12"/>
  <c r="AK24" i="12"/>
  <c r="AJ24" i="12"/>
  <c r="AF24" i="12"/>
  <c r="AE24" i="12"/>
  <c r="AD24" i="12"/>
  <c r="Z24" i="12"/>
  <c r="X24" i="12"/>
  <c r="T24" i="12"/>
  <c r="S24" i="12"/>
  <c r="R24" i="12"/>
  <c r="N24" i="12"/>
  <c r="L24" i="12"/>
  <c r="H24" i="12"/>
  <c r="G24" i="12"/>
  <c r="F24" i="12"/>
  <c r="B24" i="12"/>
  <c r="EB23" i="12"/>
  <c r="DX23" i="12"/>
  <c r="DV23" i="12"/>
  <c r="DR23" i="12"/>
  <c r="DQ23" i="12"/>
  <c r="DP23" i="12"/>
  <c r="DL23" i="12"/>
  <c r="DK23" i="12"/>
  <c r="DJ23" i="12"/>
  <c r="DF23" i="12"/>
  <c r="DE23" i="12"/>
  <c r="DD23" i="12"/>
  <c r="CZ23" i="12"/>
  <c r="CY23" i="12"/>
  <c r="CX23" i="12"/>
  <c r="CT23" i="12"/>
  <c r="CS23" i="12"/>
  <c r="CR23" i="12"/>
  <c r="CN23" i="12"/>
  <c r="CM23" i="12"/>
  <c r="CL23" i="12"/>
  <c r="CH23" i="12"/>
  <c r="CF23" i="12"/>
  <c r="CB23" i="12"/>
  <c r="BZ23" i="12"/>
  <c r="BV23" i="12"/>
  <c r="BT23" i="12"/>
  <c r="BU23" i="12" s="1"/>
  <c r="BP23" i="12"/>
  <c r="BO23" i="12"/>
  <c r="BN23" i="12"/>
  <c r="BJ23" i="12"/>
  <c r="BH23" i="12"/>
  <c r="BD23" i="12"/>
  <c r="BC23" i="12"/>
  <c r="BB23" i="12"/>
  <c r="AX23" i="12"/>
  <c r="AW23" i="12"/>
  <c r="AV23" i="12"/>
  <c r="AR23" i="12"/>
  <c r="AQ23" i="12"/>
  <c r="AP23" i="12"/>
  <c r="AL23" i="12"/>
  <c r="AJ23" i="12"/>
  <c r="AF23" i="12"/>
  <c r="AD23" i="12"/>
  <c r="Z23" i="12"/>
  <c r="Y23" i="12"/>
  <c r="X23" i="12"/>
  <c r="T23" i="12"/>
  <c r="R23" i="12"/>
  <c r="S23" i="12" s="1"/>
  <c r="N23" i="12"/>
  <c r="M23" i="12"/>
  <c r="L23" i="12"/>
  <c r="H23" i="12"/>
  <c r="F23" i="12"/>
  <c r="G23" i="12" s="1"/>
  <c r="B23" i="12"/>
  <c r="EC22" i="12"/>
  <c r="EB22" i="12"/>
  <c r="DX22" i="12"/>
  <c r="DW22" i="12"/>
  <c r="DV22" i="12"/>
  <c r="DR22" i="12"/>
  <c r="DP22" i="12"/>
  <c r="DL22" i="12"/>
  <c r="DJ22" i="12"/>
  <c r="DF22" i="12"/>
  <c r="DE22" i="12"/>
  <c r="DD22" i="12"/>
  <c r="CZ22" i="12"/>
  <c r="CY22" i="12"/>
  <c r="CX22" i="12"/>
  <c r="CT22" i="12"/>
  <c r="CS22" i="12"/>
  <c r="CR22" i="12"/>
  <c r="CN22" i="12"/>
  <c r="CL22" i="12"/>
  <c r="CH22" i="12"/>
  <c r="CG22" i="12"/>
  <c r="CF22" i="12"/>
  <c r="CB22" i="12"/>
  <c r="CA22" i="12"/>
  <c r="BZ22" i="12"/>
  <c r="BV22" i="12"/>
  <c r="BT22" i="12"/>
  <c r="BP22" i="12"/>
  <c r="BN22" i="12"/>
  <c r="BJ22" i="12"/>
  <c r="BI22" i="12"/>
  <c r="BH22" i="12"/>
  <c r="BD22" i="12"/>
  <c r="BB22" i="12"/>
  <c r="AX22" i="12"/>
  <c r="AW22" i="12"/>
  <c r="AV22" i="12"/>
  <c r="AR22" i="12"/>
  <c r="AQ22" i="12"/>
  <c r="AP22" i="12"/>
  <c r="AL22" i="12"/>
  <c r="AJ22" i="12"/>
  <c r="AK22" i="12" s="1"/>
  <c r="AF22" i="12"/>
  <c r="AE22" i="12"/>
  <c r="AD22" i="12"/>
  <c r="Z22" i="12"/>
  <c r="X22" i="12"/>
  <c r="T22" i="12"/>
  <c r="R22" i="12"/>
  <c r="N22" i="12"/>
  <c r="L22" i="12"/>
  <c r="M22" i="12" s="1"/>
  <c r="H22" i="12"/>
  <c r="F22" i="12"/>
  <c r="G22" i="12" s="1"/>
  <c r="B22" i="12"/>
  <c r="EC21" i="12"/>
  <c r="EB21" i="12"/>
  <c r="DX21" i="12"/>
  <c r="DW21" i="12"/>
  <c r="DV21" i="12"/>
  <c r="DR21" i="12"/>
  <c r="DQ21" i="12"/>
  <c r="DP21" i="12"/>
  <c r="DL21" i="12"/>
  <c r="DK21" i="12"/>
  <c r="DJ21" i="12"/>
  <c r="DF21" i="12"/>
  <c r="DD21" i="12"/>
  <c r="CZ21" i="12"/>
  <c r="CY21" i="12"/>
  <c r="CX21" i="12"/>
  <c r="CT21" i="12"/>
  <c r="CS21" i="12"/>
  <c r="CR21" i="12"/>
  <c r="CN21" i="12"/>
  <c r="CM21" i="12"/>
  <c r="CL21" i="12"/>
  <c r="CH21" i="12"/>
  <c r="CF21" i="12"/>
  <c r="CG21" i="12" s="1"/>
  <c r="CB21" i="12"/>
  <c r="CA21" i="12"/>
  <c r="BZ21" i="12"/>
  <c r="BV21" i="12"/>
  <c r="BT21" i="12"/>
  <c r="BU21" i="12" s="1"/>
  <c r="BP21" i="12"/>
  <c r="BO21" i="12"/>
  <c r="BN21" i="12"/>
  <c r="BJ21" i="12"/>
  <c r="BH21" i="12"/>
  <c r="BD21" i="12"/>
  <c r="BB21" i="12"/>
  <c r="AX21" i="12"/>
  <c r="AW21" i="12"/>
  <c r="AV21" i="12"/>
  <c r="AR21" i="12"/>
  <c r="AQ21" i="12"/>
  <c r="AP21" i="12"/>
  <c r="AL21" i="12"/>
  <c r="AK21" i="12"/>
  <c r="AJ21" i="12"/>
  <c r="AF21" i="12"/>
  <c r="AE21" i="12"/>
  <c r="AD21" i="12"/>
  <c r="Z21" i="12"/>
  <c r="Y21" i="12"/>
  <c r="X21" i="12"/>
  <c r="T21" i="12"/>
  <c r="S21" i="12"/>
  <c r="R21" i="12"/>
  <c r="N21" i="12"/>
  <c r="L21" i="12"/>
  <c r="H21" i="12"/>
  <c r="F21" i="12"/>
  <c r="B21" i="12"/>
  <c r="EC20" i="12"/>
  <c r="EB20" i="12"/>
  <c r="DX20" i="12"/>
  <c r="DW20" i="12"/>
  <c r="DV20" i="12"/>
  <c r="DR20" i="12"/>
  <c r="DQ20" i="12"/>
  <c r="DP20" i="12"/>
  <c r="DL20" i="12"/>
  <c r="DK20" i="12"/>
  <c r="DJ20" i="12"/>
  <c r="DF20" i="12"/>
  <c r="DE20" i="12"/>
  <c r="DD20" i="12"/>
  <c r="CZ20" i="12"/>
  <c r="CY20" i="12"/>
  <c r="CX20" i="12"/>
  <c r="CT20" i="12"/>
  <c r="CR20" i="12"/>
  <c r="CN20" i="12"/>
  <c r="CL20" i="12"/>
  <c r="CH20" i="12"/>
  <c r="CG20" i="12"/>
  <c r="CF20" i="12"/>
  <c r="CB20" i="12"/>
  <c r="CA20" i="12"/>
  <c r="BZ20" i="12"/>
  <c r="BV20" i="12"/>
  <c r="BU20" i="12"/>
  <c r="BT20" i="12"/>
  <c r="BP20" i="12"/>
  <c r="BO20" i="12"/>
  <c r="BN20" i="12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E20" i="12"/>
  <c r="AD20" i="12"/>
  <c r="Z20" i="12"/>
  <c r="Y20" i="12"/>
  <c r="X20" i="12"/>
  <c r="T20" i="12"/>
  <c r="S20" i="12"/>
  <c r="R20" i="12"/>
  <c r="N20" i="12"/>
  <c r="L20" i="12"/>
  <c r="H20" i="12"/>
  <c r="F20" i="12"/>
  <c r="B20" i="12"/>
  <c r="EB19" i="12"/>
  <c r="DX19" i="12"/>
  <c r="DV19" i="12"/>
  <c r="DR19" i="12"/>
  <c r="DQ19" i="12"/>
  <c r="DP19" i="12"/>
  <c r="DL19" i="12"/>
  <c r="DK19" i="12"/>
  <c r="DJ19" i="12"/>
  <c r="DF19" i="12"/>
  <c r="DE19" i="12"/>
  <c r="DD19" i="12"/>
  <c r="CZ19" i="12"/>
  <c r="CY19" i="12"/>
  <c r="CX19" i="12"/>
  <c r="CT19" i="12"/>
  <c r="CS19" i="12"/>
  <c r="CR19" i="12"/>
  <c r="CN19" i="12"/>
  <c r="CM19" i="12"/>
  <c r="CL19" i="12"/>
  <c r="CH19" i="12"/>
  <c r="CF19" i="12"/>
  <c r="CB19" i="12"/>
  <c r="BZ19" i="12"/>
  <c r="BV19" i="12"/>
  <c r="BU19" i="12"/>
  <c r="BT19" i="12"/>
  <c r="BP19" i="12"/>
  <c r="BO19" i="12"/>
  <c r="BN19" i="12"/>
  <c r="BJ19" i="12"/>
  <c r="BI19" i="12"/>
  <c r="BH19" i="12"/>
  <c r="BD19" i="12"/>
  <c r="BB19" i="12"/>
  <c r="AX19" i="12"/>
  <c r="AW19" i="12"/>
  <c r="AV19" i="12"/>
  <c r="AR19" i="12"/>
  <c r="AQ19" i="12"/>
  <c r="AP19" i="12"/>
  <c r="AL19" i="12"/>
  <c r="AJ19" i="12"/>
  <c r="AF19" i="12"/>
  <c r="AE19" i="12"/>
  <c r="AD19" i="12"/>
  <c r="Z19" i="12"/>
  <c r="Y19" i="12"/>
  <c r="X19" i="12"/>
  <c r="T19" i="12"/>
  <c r="R19" i="12"/>
  <c r="S19" i="12" s="1"/>
  <c r="N19" i="12"/>
  <c r="M19" i="12"/>
  <c r="L19" i="12"/>
  <c r="H19" i="12"/>
  <c r="F19" i="12"/>
  <c r="G19" i="12" s="1"/>
  <c r="B19" i="12"/>
  <c r="EC18" i="12"/>
  <c r="EB18" i="12"/>
  <c r="DX18" i="12"/>
  <c r="DW18" i="12"/>
  <c r="DV18" i="12"/>
  <c r="DR18" i="12"/>
  <c r="DP18" i="12"/>
  <c r="DL18" i="12"/>
  <c r="DJ18" i="12"/>
  <c r="DF18" i="12"/>
  <c r="DE18" i="12"/>
  <c r="DD18" i="12"/>
  <c r="CZ18" i="12"/>
  <c r="CY18" i="12"/>
  <c r="CX18" i="12"/>
  <c r="CT18" i="12"/>
  <c r="CS18" i="12"/>
  <c r="CR18" i="12"/>
  <c r="CN18" i="12"/>
  <c r="CM18" i="12"/>
  <c r="CL18" i="12"/>
  <c r="CH18" i="12"/>
  <c r="CG18" i="12"/>
  <c r="CF18" i="12"/>
  <c r="CB18" i="12"/>
  <c r="CA18" i="12"/>
  <c r="BZ18" i="12"/>
  <c r="BV18" i="12"/>
  <c r="BT18" i="12"/>
  <c r="BP18" i="12"/>
  <c r="BN18" i="12"/>
  <c r="BJ18" i="12"/>
  <c r="BI18" i="12"/>
  <c r="BH18" i="12"/>
  <c r="BD18" i="12"/>
  <c r="BC18" i="12"/>
  <c r="BB18" i="12"/>
  <c r="AX18" i="12"/>
  <c r="AW18" i="12"/>
  <c r="AV18" i="12"/>
  <c r="AR18" i="12"/>
  <c r="AQ18" i="12"/>
  <c r="AP18" i="12"/>
  <c r="AL18" i="12"/>
  <c r="AK18" i="12"/>
  <c r="AJ18" i="12"/>
  <c r="AF18" i="12"/>
  <c r="AE18" i="12"/>
  <c r="AD18" i="12"/>
  <c r="Z18" i="12"/>
  <c r="X18" i="12"/>
  <c r="T18" i="12"/>
  <c r="R18" i="12"/>
  <c r="N18" i="12"/>
  <c r="L18" i="12"/>
  <c r="M18" i="12" s="1"/>
  <c r="H18" i="12"/>
  <c r="F18" i="12"/>
  <c r="B18" i="12"/>
  <c r="EC17" i="12"/>
  <c r="EB17" i="12"/>
  <c r="DX17" i="12"/>
  <c r="DW17" i="12"/>
  <c r="DV17" i="12"/>
  <c r="DR17" i="12"/>
  <c r="DQ17" i="12"/>
  <c r="DP17" i="12"/>
  <c r="DL17" i="12"/>
  <c r="DK17" i="12"/>
  <c r="DJ17" i="12"/>
  <c r="DF17" i="12"/>
  <c r="DD17" i="12"/>
  <c r="CZ17" i="12"/>
  <c r="CX17" i="12"/>
  <c r="CT17" i="12"/>
  <c r="CS17" i="12"/>
  <c r="CR17" i="12"/>
  <c r="CN17" i="12"/>
  <c r="CM17" i="12"/>
  <c r="CL17" i="12"/>
  <c r="CH17" i="12"/>
  <c r="CG17" i="12"/>
  <c r="CF17" i="12"/>
  <c r="CB17" i="12"/>
  <c r="CA17" i="12"/>
  <c r="BZ17" i="12"/>
  <c r="BV17" i="12"/>
  <c r="BT17" i="12"/>
  <c r="BU17" i="12" s="1"/>
  <c r="BP17" i="12"/>
  <c r="BN17" i="12"/>
  <c r="BO17" i="12" s="1"/>
  <c r="BJ17" i="12"/>
  <c r="BI17" i="12"/>
  <c r="BH17" i="12"/>
  <c r="BD17" i="12"/>
  <c r="BB17" i="12"/>
  <c r="AX17" i="12"/>
  <c r="AW17" i="12"/>
  <c r="AV17" i="12"/>
  <c r="AR17" i="12"/>
  <c r="AQ17" i="12"/>
  <c r="AP17" i="12"/>
  <c r="AL17" i="12"/>
  <c r="AK17" i="12"/>
  <c r="AJ17" i="12"/>
  <c r="AF17" i="12"/>
  <c r="AD17" i="12"/>
  <c r="Z17" i="12"/>
  <c r="X17" i="12"/>
  <c r="T17" i="12"/>
  <c r="S17" i="12"/>
  <c r="R17" i="12"/>
  <c r="N17" i="12"/>
  <c r="M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DE22" i="1" s="1"/>
  <c r="CZ33" i="1"/>
  <c r="DE21" i="1" s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S18" i="1" s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M22" i="1" s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U24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O21" i="1" s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BC22" i="1" s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W23" i="1" s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K21" i="1" s="1"/>
  <c r="AF32" i="1"/>
  <c r="AF31" i="1"/>
  <c r="AK19" i="1" s="1"/>
  <c r="AF30" i="1"/>
  <c r="AK18" i="1" s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AE21" i="1" s="1"/>
  <c r="Z32" i="1"/>
  <c r="Z31" i="1"/>
  <c r="AE19" i="1" s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Y22" i="1" s="1"/>
  <c r="T33" i="1"/>
  <c r="Y21" i="1" s="1"/>
  <c r="T32" i="1"/>
  <c r="T31" i="1"/>
  <c r="T30" i="1"/>
  <c r="Y18" i="1" s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S17" i="8" l="1"/>
  <c r="S24" i="11"/>
  <c r="S20" i="11"/>
  <c r="S17" i="11"/>
  <c r="S24" i="9"/>
  <c r="S20" i="9"/>
  <c r="M23" i="10"/>
  <c r="M18" i="1"/>
  <c r="M21" i="7"/>
  <c r="M20" i="12"/>
  <c r="M24" i="11"/>
  <c r="M21" i="11"/>
  <c r="M19" i="11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5"/>
  <c r="B139" i="13"/>
  <c r="EO10" i="27"/>
  <c r="D141" i="15" s="1"/>
  <c r="B141" i="15"/>
  <c r="B141" i="13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B107" i="15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L6" i="6" s="1"/>
  <c r="H89" i="13" s="1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EO13" i="9" s="1"/>
  <c r="D60" i="15" s="1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D6" i="2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L8" i="6"/>
  <c r="H91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E14" i="27"/>
  <c r="C145" i="13" s="1"/>
  <c r="ED6" i="27"/>
  <c r="ED7" i="27"/>
  <c r="ED13" i="27"/>
  <c r="BV41" i="27"/>
  <c r="EM5" i="27"/>
  <c r="I136" i="13" s="1"/>
  <c r="ED3" i="27"/>
  <c r="AF41" i="27"/>
  <c r="CB41" i="27"/>
  <c r="ED4" i="27"/>
  <c r="ED14" i="27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Z41" i="2"/>
  <c r="BV41" i="2"/>
  <c r="ED8" i="2"/>
  <c r="ED11" i="2"/>
  <c r="EO11" i="2" s="1"/>
  <c r="D118" i="15" s="1"/>
  <c r="ED14" i="2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D9" i="2"/>
  <c r="EL9" i="2" s="1"/>
  <c r="H116" i="13" s="1"/>
  <c r="ED4" i="2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L8" i="27"/>
  <c r="H139" i="13" s="1"/>
  <c r="EO8" i="27"/>
  <c r="D139" i="15" s="1"/>
  <c r="EO12" i="27"/>
  <c r="D143" i="15" s="1"/>
  <c r="EL12" i="27"/>
  <c r="H143" i="13" s="1"/>
  <c r="EO9" i="27"/>
  <c r="D140" i="15" s="1"/>
  <c r="EL9" i="27"/>
  <c r="H140" i="13" s="1"/>
  <c r="EO6" i="27"/>
  <c r="D137" i="15" s="1"/>
  <c r="EL6" i="27"/>
  <c r="H137" i="13" s="1"/>
  <c r="EO7" i="27"/>
  <c r="D138" i="15" s="1"/>
  <c r="EL7" i="27"/>
  <c r="H138" i="13" s="1"/>
  <c r="EL13" i="27"/>
  <c r="H144" i="13" s="1"/>
  <c r="EO13" i="27"/>
  <c r="D144" i="15" s="1"/>
  <c r="EO3" i="27"/>
  <c r="D134" i="15" s="1"/>
  <c r="EL3" i="27"/>
  <c r="H134" i="13" s="1"/>
  <c r="EO4" i="27"/>
  <c r="D135" i="15" s="1"/>
  <c r="EL4" i="27"/>
  <c r="H135" i="13" s="1"/>
  <c r="EO14" i="27"/>
  <c r="D145" i="15" s="1"/>
  <c r="EL14" i="27"/>
  <c r="H145" i="13" s="1"/>
  <c r="EL5" i="27"/>
  <c r="H136" i="13" s="1"/>
  <c r="EO5" i="27"/>
  <c r="D136" i="15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L10" i="27"/>
  <c r="H141" i="13" s="1"/>
  <c r="EK8" i="27"/>
  <c r="J139" i="13" s="1"/>
  <c r="EL13" i="21"/>
  <c r="H132" i="13" s="1"/>
  <c r="EO7" i="21"/>
  <c r="D126" i="15" s="1"/>
  <c r="EL7" i="21"/>
  <c r="H126" i="13" s="1"/>
  <c r="EO10" i="21"/>
  <c r="D129" i="15" s="1"/>
  <c r="EO9" i="21"/>
  <c r="D128" i="15" s="1"/>
  <c r="EO6" i="21"/>
  <c r="D125" i="15" s="1"/>
  <c r="EL5" i="21"/>
  <c r="H124" i="13" s="1"/>
  <c r="EL8" i="21"/>
  <c r="H127" i="13" s="1"/>
  <c r="EO8" i="21"/>
  <c r="D127" i="15" s="1"/>
  <c r="EL14" i="21"/>
  <c r="H133" i="13" s="1"/>
  <c r="EE5" i="21"/>
  <c r="C124" i="13" s="1"/>
  <c r="EM5" i="21"/>
  <c r="I124" i="13" s="1"/>
  <c r="EE13" i="21"/>
  <c r="C132" i="13" s="1"/>
  <c r="EM13" i="21"/>
  <c r="I132" i="13" s="1"/>
  <c r="EL4" i="21"/>
  <c r="H123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3" i="2"/>
  <c r="D110" i="15" s="1"/>
  <c r="EL3" i="2"/>
  <c r="H110" i="13" s="1"/>
  <c r="EL8" i="2"/>
  <c r="H115" i="13" s="1"/>
  <c r="EO8" i="2"/>
  <c r="D115" i="15" s="1"/>
  <c r="EO14" i="2"/>
  <c r="D121" i="15" s="1"/>
  <c r="EL14" i="2"/>
  <c r="H121" i="13" s="1"/>
  <c r="EO12" i="2"/>
  <c r="D119" i="15" s="1"/>
  <c r="EL5" i="2"/>
  <c r="H112" i="13" s="1"/>
  <c r="EO5" i="2"/>
  <c r="D112" i="15" s="1"/>
  <c r="EO6" i="2"/>
  <c r="D113" i="15" s="1"/>
  <c r="EL6" i="2"/>
  <c r="H113" i="13" s="1"/>
  <c r="EO7" i="2"/>
  <c r="D114" i="15" s="1"/>
  <c r="EL7" i="2"/>
  <c r="H114" i="13" s="1"/>
  <c r="EO9" i="2"/>
  <c r="D116" i="15" s="1"/>
  <c r="EO4" i="2"/>
  <c r="D111" i="15" s="1"/>
  <c r="EL4" i="2"/>
  <c r="H111" i="13" s="1"/>
  <c r="AR41" i="2"/>
  <c r="EK9" i="2"/>
  <c r="J116" i="13" s="1"/>
  <c r="EK6" i="2"/>
  <c r="J113" i="13" s="1"/>
  <c r="EO10" i="2"/>
  <c r="D117" i="15" s="1"/>
  <c r="EK14" i="2"/>
  <c r="J121" i="13" s="1"/>
  <c r="EK8" i="2"/>
  <c r="J115" i="13" s="1"/>
  <c r="EO11" i="5"/>
  <c r="D106" i="15" s="1"/>
  <c r="EL13" i="5"/>
  <c r="H108" i="13" s="1"/>
  <c r="EO9" i="5"/>
  <c r="D104" i="15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EO12" i="5"/>
  <c r="D107" i="15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O11" i="6"/>
  <c r="D94" i="15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M10" i="7"/>
  <c r="I81" i="13" s="1"/>
  <c r="AR41" i="7"/>
  <c r="H41" i="7"/>
  <c r="BD41" i="7"/>
  <c r="CZ41" i="7"/>
  <c r="EK8" i="7"/>
  <c r="J79" i="13" s="1"/>
  <c r="CA28" i="7"/>
  <c r="DW28" i="7"/>
  <c r="EL5" i="8"/>
  <c r="H64" i="13" s="1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O3" i="9"/>
  <c r="D50" i="15" s="1"/>
  <c r="EL13" i="9"/>
  <c r="H60" i="13" s="1"/>
  <c r="EM10" i="9"/>
  <c r="I57" i="13" s="1"/>
  <c r="AR41" i="9"/>
  <c r="EK6" i="9"/>
  <c r="J53" i="13" s="1"/>
  <c r="EK14" i="9"/>
  <c r="J61" i="13" s="1"/>
  <c r="EK8" i="9"/>
  <c r="J55" i="13" s="1"/>
  <c r="EL13" i="10"/>
  <c r="H48" i="13" s="1"/>
  <c r="EO4" i="10"/>
  <c r="D39" i="15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O9" i="11"/>
  <c r="D32" i="15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O9" i="12"/>
  <c r="D20" i="15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O9" i="7" l="1"/>
  <c r="D80" i="15" s="1"/>
  <c r="EO4" i="5"/>
  <c r="D99" i="15" s="1"/>
  <c r="EO3" i="5"/>
  <c r="D98" i="15" s="1"/>
  <c r="EL7" i="9"/>
  <c r="H54" i="13" s="1"/>
  <c r="EO9" i="10"/>
  <c r="D44" i="15" s="1"/>
  <c r="EO12" i="12"/>
  <c r="D23" i="15" s="1"/>
  <c r="EO6" i="8"/>
  <c r="D65" i="15" s="1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D8" i="18" s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L7" i="13"/>
  <c r="B7" i="15"/>
  <c r="E7" i="15" s="1"/>
  <c r="EO8" i="1"/>
  <c r="D7" i="15" s="1"/>
  <c r="EO13" i="1"/>
  <c r="D12" i="15" s="1"/>
  <c r="L12" i="13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G6" i="14" l="1"/>
  <c r="F5" i="14"/>
  <c r="A5" i="14" s="1"/>
  <c r="D25" i="18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F12" i="14" s="1"/>
  <c r="A12" i="14" s="1"/>
  <c r="G12" i="14"/>
  <c r="G13" i="14" s="1"/>
  <c r="N14" i="3"/>
  <c r="M13" i="3"/>
  <c r="A13" i="3" s="1"/>
  <c r="N15" i="3" l="1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F19" i="14" s="1"/>
  <c r="A19" i="14" s="1"/>
  <c r="F20" i="14" s="1"/>
  <c r="A20" i="14" s="1"/>
  <c r="G19" i="14"/>
  <c r="G20" i="14" s="1"/>
  <c r="G21" i="14" s="1"/>
  <c r="M17" i="3"/>
  <c r="A17" i="3" s="1"/>
  <c r="N18" i="3"/>
  <c r="N19" i="3" l="1"/>
  <c r="M18" i="3"/>
  <c r="A18" i="3" s="1"/>
  <c r="F21" i="14"/>
  <c r="A21" i="14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F31" i="14" s="1"/>
  <c r="A31" i="14" s="1"/>
  <c r="G30" i="14"/>
  <c r="G31" i="14" s="1"/>
  <c r="G32" i="14" s="1"/>
  <c r="N27" i="3"/>
  <c r="M26" i="3"/>
  <c r="A26" i="3" s="1"/>
  <c r="G33" i="14" l="1"/>
  <c r="F32" i="14"/>
  <c r="A32" i="14" s="1"/>
  <c r="M27" i="3"/>
  <c r="A27" i="3" s="1"/>
  <c r="N28" i="3"/>
  <c r="M28" i="3" l="1"/>
  <c r="A28" i="3" s="1"/>
  <c r="N29" i="3"/>
  <c r="F33" i="14"/>
  <c r="A33" i="14" s="1"/>
  <c r="F34" i="14" s="1"/>
  <c r="A34" i="14" s="1"/>
  <c r="G34" i="14"/>
  <c r="G35" i="14" s="1"/>
  <c r="F35" i="14" l="1"/>
  <c r="A35" i="14" s="1"/>
  <c r="F36" i="14" s="1"/>
  <c r="A36" i="14" s="1"/>
  <c r="F37" i="14" s="1"/>
  <c r="A37" i="14" s="1"/>
  <c r="G36" i="14"/>
  <c r="G37" i="14" s="1"/>
  <c r="G38" i="14" s="1"/>
  <c r="N30" i="3"/>
  <c r="M29" i="3"/>
  <c r="A29" i="3" s="1"/>
  <c r="N31" i="3" l="1"/>
  <c r="M30" i="3"/>
  <c r="A30" i="3" s="1"/>
  <c r="F38" i="14"/>
  <c r="A38" i="14" s="1"/>
  <c r="F39" i="14" s="1"/>
  <c r="A39" i="14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F54" i="14" s="1"/>
  <c r="A54" i="14" s="1"/>
  <c r="F55" i="14" s="1"/>
  <c r="A55" i="14" s="1"/>
  <c r="G54" i="14"/>
  <c r="G55" i="14" s="1"/>
  <c r="G56" i="14" s="1"/>
  <c r="N39" i="3"/>
  <c r="M38" i="3"/>
  <c r="A38" i="3" s="1"/>
  <c r="N40" i="3" l="1"/>
  <c r="M39" i="3"/>
  <c r="A39" i="3" s="1"/>
  <c r="G57" i="14"/>
  <c r="G58" i="14" s="1"/>
  <c r="F56" i="14"/>
  <c r="A56" i="14" s="1"/>
  <c r="F57" i="14" s="1"/>
  <c r="A57" i="14" s="1"/>
  <c r="F58" i="14" l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s="1"/>
  <c r="A61" i="14" s="1"/>
  <c r="F62" i="14" s="1"/>
  <c r="A62" i="14" s="1"/>
  <c r="F63" i="14" s="1"/>
  <c r="A63" i="14" s="1"/>
  <c r="F64" i="14" s="1"/>
  <c r="A64" i="14" s="1"/>
  <c r="N43" i="3" l="1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<sst xmlns="http://schemas.openxmlformats.org/spreadsheetml/2006/main" count="2681" uniqueCount="284">
  <si>
    <t>TP</t>
  </si>
  <si>
    <t>TD</t>
  </si>
  <si>
    <t>NAME</t>
  </si>
  <si>
    <t>AVERAGE</t>
  </si>
  <si>
    <t>RANK</t>
  </si>
  <si>
    <t>GP</t>
  </si>
  <si>
    <t>GAMES PLAYED</t>
  </si>
  <si>
    <t>DARTS THROWN</t>
  </si>
  <si>
    <t>POINTS SCORED</t>
  </si>
  <si>
    <t>OVER 10 GAMES?</t>
  </si>
  <si>
    <t>AVG D/G</t>
  </si>
  <si>
    <t>AVERAGE DARTS PER GAME</t>
  </si>
  <si>
    <t>100 +</t>
  </si>
  <si>
    <t>T100+</t>
  </si>
  <si>
    <t>AVG 100+/G</t>
  </si>
  <si>
    <t>TOTAL 100+ SCORES</t>
  </si>
  <si>
    <t>180's</t>
  </si>
  <si>
    <t>T180's</t>
  </si>
  <si>
    <t>T180'S</t>
  </si>
  <si>
    <t>TOTAL 180's</t>
  </si>
  <si>
    <t>GW</t>
  </si>
  <si>
    <t>GAMES WON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</si>
  <si>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</si>
  <si>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</si>
  <si>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</si>
  <si>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</si>
  <si>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</si>
  <si>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</si>
  <si>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</si>
  <si>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</si>
  <si>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</si>
  <si>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</si>
  <si>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</si>
  <si>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</si>
  <si>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</si>
  <si>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</si>
  <si>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</si>
  <si>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</si>
  <si>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</si>
  <si>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</si>
  <si>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</si>
  <si>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</si>
  <si>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</si>
  <si>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</si>
  <si>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SINGLES GAMES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</si>
  <si>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</si>
  <si>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</si>
  <si>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</si>
  <si>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</si>
  <si>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</si>
  <si>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</si>
  <si>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</si>
  <si>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</si>
  <si>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</si>
  <si>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</si>
  <si>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</si>
  <si>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Pairs Games Won</t>
  </si>
  <si>
    <t>Singles Won</t>
  </si>
  <si>
    <t>Game Week</t>
  </si>
  <si>
    <t>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</si>
  <si>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</si>
  <si>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</si>
  <si>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</si>
  <si>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</si>
  <si>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</si>
  <si>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</si>
  <si>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</si>
  <si>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</si>
  <si>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</si>
  <si>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</si>
  <si>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</si>
  <si>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</si>
  <si>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</si>
  <si>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</si>
  <si>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</si>
  <si>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</si>
  <si>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</si>
  <si>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Total Points</t>
  </si>
  <si>
    <t>-</t>
  </si>
  <si>
    <t>v</t>
  </si>
  <si>
    <t>Results &amp; League Table</t>
  </si>
  <si>
    <t>Team</t>
  </si>
  <si>
    <t>Pld</t>
  </si>
  <si>
    <t>Pts</t>
  </si>
  <si>
    <t>Steve Blewitt, Nige Outram, Andy Monk &amp; Al Whelan - 1</t>
  </si>
  <si>
    <t>Least Darts Singles:</t>
  </si>
  <si>
    <t>Steve Blewitt - 25 (Week 1)</t>
  </si>
  <si>
    <t>Highest Checkout Singles:</t>
  </si>
  <si>
    <t>Tony Westby - 74 (Week 1)</t>
  </si>
  <si>
    <t>Craig Monk &amp; Ian Whittaker - 37 (Week 1)</t>
  </si>
  <si>
    <t>Ben Jack - 108 (Week 1)</t>
  </si>
  <si>
    <t>180's:</t>
  </si>
  <si>
    <t>TJB 100+:</t>
  </si>
  <si>
    <t>Averages Leaders:</t>
  </si>
  <si>
    <t>Played</t>
  </si>
  <si>
    <t>Points</t>
  </si>
  <si>
    <t>Total Played</t>
  </si>
  <si>
    <t xml:space="preserve"> - </t>
  </si>
  <si>
    <t>Singles Games 30 Darts &amp; Under:</t>
  </si>
  <si>
    <t>Least Darts Pairs:</t>
  </si>
  <si>
    <t>Highest Checkout Pairs:</t>
  </si>
  <si>
    <t>Team 12 - Unused</t>
  </si>
  <si>
    <t>Unused = 1</t>
  </si>
  <si>
    <t>Unused</t>
  </si>
  <si>
    <t>Total</t>
  </si>
  <si>
    <t/>
  </si>
  <si>
    <t>bTot</t>
  </si>
  <si>
    <t>DO NOT DELETE ANY OF THE BELOW DATA</t>
  </si>
  <si>
    <t>Team 11 - Unused</t>
  </si>
  <si>
    <t>Names</t>
  </si>
  <si>
    <t>Games Pld</t>
  </si>
  <si>
    <t>Jolly Minister</t>
  </si>
  <si>
    <t>The Crown</t>
  </si>
  <si>
    <t>Legs Won</t>
  </si>
  <si>
    <t>Legs Played</t>
  </si>
  <si>
    <t>Darts Thrown</t>
  </si>
  <si>
    <t>Games Played</t>
  </si>
  <si>
    <t>Games Won</t>
  </si>
  <si>
    <t>Total Darts</t>
  </si>
  <si>
    <t>Overall AVG</t>
  </si>
  <si>
    <t>AVG Darts Per Game</t>
  </si>
  <si>
    <t>AVG Darts Per Leg</t>
  </si>
  <si>
    <t>AVG Points Per Leg</t>
  </si>
  <si>
    <t>LP</t>
  </si>
  <si>
    <t>LW</t>
  </si>
  <si>
    <t>AVG PPL</t>
  </si>
  <si>
    <t>AVG D/L</t>
  </si>
  <si>
    <t>LEGS PLAYED</t>
  </si>
  <si>
    <t>LEGS WON</t>
  </si>
  <si>
    <t>AVERAGE DARTS PER LEG</t>
  </si>
  <si>
    <t>AVERAGE POINTS PER LEG</t>
  </si>
  <si>
    <t>OVERALL POINTS AVERAGE</t>
  </si>
  <si>
    <t>WORKMENS CLUB "A"</t>
  </si>
  <si>
    <t>WORKMENS CLUB "B"</t>
  </si>
  <si>
    <t>JOLLY MINSTER "A"</t>
  </si>
  <si>
    <t>JOLLY MINSTER "B"</t>
  </si>
  <si>
    <t>CROWN</t>
  </si>
  <si>
    <t>TICKLE TOBY</t>
  </si>
  <si>
    <t>CRICKET CLUB</t>
  </si>
  <si>
    <t>SPORTSMANS</t>
  </si>
  <si>
    <t>BYE</t>
  </si>
  <si>
    <t>STEVE BLEWITT</t>
  </si>
  <si>
    <t>SEAN KENDREW</t>
  </si>
  <si>
    <t>DAVE ATKINSON</t>
  </si>
  <si>
    <t>STEVE TRUMAN</t>
  </si>
  <si>
    <t>AL SPENCE</t>
  </si>
  <si>
    <t>TOM CLARKSON</t>
  </si>
  <si>
    <t>DENNIS CLARKSON</t>
  </si>
  <si>
    <t>TYLER WHITING</t>
  </si>
  <si>
    <t>CRAIG MONK</t>
  </si>
  <si>
    <t>AL MARTIN</t>
  </si>
  <si>
    <t>KYLE YOUNG</t>
  </si>
  <si>
    <t>ANDY MONK</t>
  </si>
  <si>
    <t>IAN WHITTAKER</t>
  </si>
  <si>
    <t>NIGE OUTRAM</t>
  </si>
  <si>
    <t>CRAIG BURN</t>
  </si>
  <si>
    <t>CARL BICKERTON</t>
  </si>
  <si>
    <t>MARK OUTRAM</t>
  </si>
  <si>
    <t>MATHEW CORNFORTH</t>
  </si>
  <si>
    <t>CHRIS NORTON</t>
  </si>
  <si>
    <t>CHRIS WAYMAN</t>
  </si>
  <si>
    <t>BEN JACK</t>
  </si>
  <si>
    <t>MIKE WAYMAN</t>
  </si>
  <si>
    <t>THOMAS BAKER</t>
  </si>
  <si>
    <t>HARLEY BAKER</t>
  </si>
  <si>
    <t>GARY OUTRAM</t>
  </si>
  <si>
    <t>STU ROBINSON</t>
  </si>
  <si>
    <t>MASONS ARMS</t>
  </si>
  <si>
    <t>Team 10 - Unused</t>
  </si>
  <si>
    <t>NORTHALLERTON CLUBS WINTER DARTS LEAGUE_x000D_
2024/2025</t>
  </si>
  <si>
    <t>23/09/24</t>
  </si>
  <si>
    <t>14/10/24</t>
  </si>
  <si>
    <t>21/10/24</t>
  </si>
  <si>
    <t>25/11/24</t>
  </si>
  <si>
    <t>16/12/24</t>
  </si>
  <si>
    <t>13/01/25</t>
  </si>
  <si>
    <t>20/01/25</t>
  </si>
  <si>
    <t>24/02/25</t>
  </si>
  <si>
    <t>17/03/25</t>
  </si>
  <si>
    <t>24/03/25</t>
  </si>
  <si>
    <t>DARREN COLLIN</t>
  </si>
  <si>
    <t>BLAKE WINTERSGILL</t>
  </si>
  <si>
    <t>MORRIS WALKER</t>
  </si>
  <si>
    <t>IAN LOMER</t>
  </si>
  <si>
    <t>LEVI CAPP</t>
  </si>
  <si>
    <t>ROBERT RAPER</t>
  </si>
  <si>
    <t>DAN BROWN</t>
  </si>
  <si>
    <t>JORDAN HARKER</t>
  </si>
  <si>
    <t>ALEX SINCLAIRE</t>
  </si>
  <si>
    <t>CALLUM WHITING</t>
  </si>
  <si>
    <t>ANDY JOHNSON</t>
  </si>
  <si>
    <t>JOHN BRENNAN</t>
  </si>
  <si>
    <t>JOSH MOSLEY</t>
  </si>
  <si>
    <t>100 x scores</t>
  </si>
  <si>
    <t>Top Averages For Individuals</t>
  </si>
  <si>
    <t>LEE JACK</t>
  </si>
  <si>
    <t>JAMIE BATY</t>
  </si>
  <si>
    <t>JIM EASTWOOD</t>
  </si>
  <si>
    <t>PETE CAPP</t>
  </si>
  <si>
    <t>STEVE ROSE</t>
  </si>
  <si>
    <t>SAM CHRISTON</t>
  </si>
  <si>
    <t>MATT WATERS</t>
  </si>
  <si>
    <t>MARTIN YOUNG</t>
  </si>
  <si>
    <t>IAN RICHARDSON</t>
  </si>
  <si>
    <t>ANDREW FISHBURN</t>
  </si>
  <si>
    <t>BOB CARTER</t>
  </si>
  <si>
    <t>WAYNE KITCHING</t>
  </si>
  <si>
    <t>JORDAN JONES</t>
  </si>
  <si>
    <t>29/09/25</t>
  </si>
  <si>
    <t>NORTHALLERTON CLUBS WINTER DARTS LEAGUE 2025/26</t>
  </si>
  <si>
    <t>PLD</t>
  </si>
  <si>
    <t>TOTAL</t>
  </si>
  <si>
    <t>JOLLY "B"</t>
  </si>
  <si>
    <t>x 2</t>
  </si>
  <si>
    <t>K. YOUNG &amp; G. BRADLEY</t>
  </si>
  <si>
    <t>x 1</t>
  </si>
  <si>
    <t>K. YOUNG &amp; R. DURRANS</t>
  </si>
  <si>
    <t>D.COLLIN &amp; C. BURN</t>
  </si>
  <si>
    <t>K. YOUNG</t>
  </si>
  <si>
    <t xml:space="preserve">  x 6</t>
  </si>
  <si>
    <t>NIGE OUTRAM (81.24)</t>
  </si>
  <si>
    <t>CRAIG MONK (73.33)</t>
  </si>
  <si>
    <t>KYLE YOUNG (65.35)</t>
  </si>
  <si>
    <t>CALLUM WHITING (62.63)</t>
  </si>
  <si>
    <t>STEVE ROSE (60.12)</t>
  </si>
  <si>
    <t>MATHEW CORNFORTH (59.81)</t>
  </si>
  <si>
    <t>GABE BRADLEY</t>
  </si>
  <si>
    <t>GAV YOUNG</t>
  </si>
  <si>
    <t>ANDREAS VINNICENKO</t>
  </si>
  <si>
    <t>MICK SMITH</t>
  </si>
  <si>
    <t>JOE JOHNSTON</t>
  </si>
  <si>
    <t>ORAN THOMPSON</t>
  </si>
  <si>
    <t>KIAN WHITING</t>
  </si>
  <si>
    <t>DAN WARD</t>
  </si>
  <si>
    <t>DAVE WARD</t>
  </si>
  <si>
    <t>GEORGE KAY</t>
  </si>
  <si>
    <t>GERARD BICKERTON</t>
  </si>
  <si>
    <t>CONNOR ROBINSON</t>
  </si>
  <si>
    <t>CALLUM ELMER</t>
  </si>
  <si>
    <t>ROB DURRANS</t>
  </si>
  <si>
    <t>CALLUM JOHNSTONE</t>
  </si>
  <si>
    <t>JAMIE HOGG</t>
  </si>
  <si>
    <t>SOPHIE KENT</t>
  </si>
  <si>
    <t>GARY WALKER</t>
  </si>
  <si>
    <t>DARREN COLLIN - 1</t>
  </si>
  <si>
    <t>N. OUTRAM &amp; I. WHITTAKER</t>
  </si>
  <si>
    <t>&amp; C. MONK</t>
  </si>
  <si>
    <t>M. CORNFORTH &amp; C. NORTON</t>
  </si>
  <si>
    <t>D. WARD &amp; D.COLLIN</t>
  </si>
  <si>
    <t>J. MOSLEY</t>
  </si>
  <si>
    <t>x 12</t>
  </si>
  <si>
    <t>NIGE OUTRAM (71.57</t>
  </si>
  <si>
    <t>CRAIG MONK (74.22)</t>
  </si>
  <si>
    <t>SEAN KENDREW (69.91)</t>
  </si>
  <si>
    <t>AL SPENCE (63.31)</t>
  </si>
  <si>
    <t>JAMIE BATTY (62.03)</t>
  </si>
  <si>
    <t>G. HORSMAN</t>
  </si>
  <si>
    <t>S. BAKER</t>
  </si>
  <si>
    <t>CHRIS WIDDOWSON</t>
  </si>
  <si>
    <t>IAN POWELL</t>
  </si>
  <si>
    <t>MATHEW LOFTUS</t>
  </si>
  <si>
    <t>LEE PARSLEY</t>
  </si>
  <si>
    <t>NILE GOTT</t>
  </si>
  <si>
    <t>20/10/25</t>
  </si>
  <si>
    <t>AL MARTIN - 1</t>
  </si>
  <si>
    <t>NIGE OUTRAM - 15</t>
  </si>
  <si>
    <t>CRAIG MONK - 14</t>
  </si>
  <si>
    <t>CRAIG MONK - 71.57</t>
  </si>
  <si>
    <t>SEAN KENDREW - 67.55</t>
  </si>
  <si>
    <t>NIGE OUTRAM - 66.31</t>
  </si>
  <si>
    <t>x 3</t>
  </si>
  <si>
    <t>N. OUTRAM &amp; C. MONK</t>
  </si>
  <si>
    <t>N. OUTRAM &amp; D. CLARKSON</t>
  </si>
  <si>
    <t>N. GOTT &amp; D. CLARKSON</t>
  </si>
  <si>
    <t>8 PLAYERS (see web site)</t>
  </si>
  <si>
    <t>x 15</t>
  </si>
  <si>
    <t>CRAIG MONK (71.57)</t>
  </si>
  <si>
    <t>NIGE OUTRAM (66.31)</t>
  </si>
  <si>
    <t>SEAN KENDREW (67.55)</t>
  </si>
  <si>
    <t>CALLUM WHITING (63.96)</t>
  </si>
  <si>
    <t>KYLE YOUNG (61.98)</t>
  </si>
  <si>
    <t>ALEX SINCLAIRE (61.52)</t>
  </si>
  <si>
    <t>IAN WHITTAKER (60.52)</t>
  </si>
  <si>
    <t>MARK OUTRAM (58.57)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</si>
</sst>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b/>
      <i/>
      <u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4" fillId="0" borderId="0"/>
    <xf numFmtId="0" fontId="2" fillId="0" borderId="0"/>
    <xf numFmtId="0" fontId="1" fillId="0" borderId="0"/>
    <xf numFmtId="0" fontId="1" fillId="0" borderId="0"/>
  </cellStyleXfs>
  <cellXfs count="15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5" fillId="0" borderId="14" xfId="0" applyFont="1" applyFill="1" applyBorder="1" applyProtection="1">
      <protection locked="0"/>
    </xf>
    <xf numFmtId="0" fontId="5" fillId="0" borderId="6" xfId="0" applyFont="1" applyFill="1" applyBorder="1" applyProtection="1">
      <protection locked="0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11" fillId="2" borderId="0" xfId="0" applyFont="1" applyFill="1" applyBorder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5" fontId="13" fillId="2" borderId="0" xfId="0" applyNumberFormat="1" applyFont="1" applyFill="1" applyBorder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2" fontId="20" fillId="0" borderId="0" xfId="1" applyNumberFormat="1" applyFont="1"/>
    <xf numFmtId="0" fontId="16" fillId="0" borderId="0" xfId="1" quotePrefix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3" fillId="0" borderId="15" xfId="1" applyFont="1" applyBorder="1" applyAlignment="1">
      <alignment vertical="center"/>
    </xf>
    <xf numFmtId="0" fontId="16" fillId="0" borderId="15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2" fontId="18" fillId="0" borderId="0" xfId="1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0" fillId="0" borderId="17" xfId="1" applyFont="1" applyBorder="1" applyAlignment="1">
      <alignment vertical="center"/>
    </xf>
    <xf numFmtId="0" fontId="20" fillId="0" borderId="18" xfId="1" applyFont="1" applyBorder="1"/>
    <xf numFmtId="0" fontId="18" fillId="0" borderId="18" xfId="1" applyFont="1" applyBorder="1"/>
    <xf numFmtId="0" fontId="18" fillId="0" borderId="18" xfId="1" quotePrefix="1" applyFont="1" applyBorder="1" applyAlignment="1">
      <alignment horizontal="center" vertical="center"/>
    </xf>
    <xf numFmtId="2" fontId="18" fillId="0" borderId="19" xfId="1" applyNumberFormat="1" applyFont="1" applyBorder="1"/>
    <xf numFmtId="0" fontId="20" fillId="0" borderId="20" xfId="1" applyFont="1" applyBorder="1" applyAlignment="1">
      <alignment vertical="center"/>
    </xf>
    <xf numFmtId="0" fontId="20" fillId="0" borderId="0" xfId="1" applyFont="1" applyBorder="1"/>
    <xf numFmtId="0" fontId="18" fillId="0" borderId="0" xfId="1" applyFont="1" applyBorder="1"/>
    <xf numFmtId="0" fontId="18" fillId="0" borderId="0" xfId="1" quotePrefix="1" applyFont="1" applyBorder="1" applyAlignment="1">
      <alignment horizontal="center" vertical="center"/>
    </xf>
    <xf numFmtId="2" fontId="18" fillId="0" borderId="21" xfId="1" applyNumberFormat="1" applyFont="1" applyBorder="1"/>
    <xf numFmtId="0" fontId="20" fillId="0" borderId="20" xfId="1" applyFont="1" applyBorder="1"/>
    <xf numFmtId="0" fontId="18" fillId="0" borderId="21" xfId="1" applyFont="1" applyBorder="1"/>
    <xf numFmtId="0" fontId="17" fillId="0" borderId="20" xfId="1" applyFont="1" applyBorder="1" applyAlignment="1">
      <alignment horizontal="right"/>
    </xf>
    <xf numFmtId="0" fontId="18" fillId="0" borderId="0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20" fillId="0" borderId="21" xfId="1" applyFont="1" applyBorder="1"/>
    <xf numFmtId="1" fontId="18" fillId="0" borderId="21" xfId="1" applyNumberFormat="1" applyFont="1" applyBorder="1"/>
    <xf numFmtId="0" fontId="20" fillId="0" borderId="22" xfId="1" applyFont="1" applyBorder="1"/>
    <xf numFmtId="0" fontId="20" fillId="0" borderId="23" xfId="1" applyFont="1" applyBorder="1"/>
    <xf numFmtId="0" fontId="18" fillId="0" borderId="23" xfId="1" applyFont="1" applyBorder="1"/>
    <xf numFmtId="0" fontId="20" fillId="0" borderId="24" xfId="1" applyFont="1" applyBorder="1"/>
    <xf numFmtId="0" fontId="25" fillId="2" borderId="0" xfId="0" applyFont="1" applyFill="1"/>
    <xf numFmtId="0" fontId="11" fillId="2" borderId="0" xfId="0" applyFont="1" applyFill="1"/>
    <xf numFmtId="0" fontId="26" fillId="2" borderId="0" xfId="0" applyFont="1" applyFill="1"/>
    <xf numFmtId="0" fontId="5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14" fillId="0" borderId="0" xfId="2"/>
    <xf numFmtId="0" fontId="18" fillId="0" borderId="0" xfId="4" applyFont="1" applyAlignment="1">
      <alignment vertical="center"/>
    </xf>
    <xf numFmtId="0" fontId="20" fillId="0" borderId="0" xfId="4" applyFont="1"/>
    <xf numFmtId="0" fontId="20" fillId="0" borderId="0" xfId="4" applyFont="1" applyAlignment="1">
      <alignment vertical="center"/>
    </xf>
    <xf numFmtId="0" fontId="21" fillId="0" borderId="0" xfId="4" applyFont="1" applyAlignment="1">
      <alignment horizontal="center" vertical="center"/>
    </xf>
    <xf numFmtId="0" fontId="16" fillId="0" borderId="0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23" fillId="0" borderId="15" xfId="4" applyFont="1" applyBorder="1" applyAlignment="1">
      <alignment vertical="center"/>
    </xf>
    <xf numFmtId="0" fontId="16" fillId="0" borderId="15" xfId="4" applyFont="1" applyBorder="1" applyAlignment="1">
      <alignment horizontal="center"/>
    </xf>
    <xf numFmtId="0" fontId="16" fillId="0" borderId="0" xfId="4" applyFont="1" applyAlignment="1">
      <alignment horizontal="center"/>
    </xf>
    <xf numFmtId="0" fontId="18" fillId="0" borderId="0" xfId="4" applyFont="1" applyAlignment="1">
      <alignment horizontal="left"/>
    </xf>
    <xf numFmtId="0" fontId="18" fillId="0" borderId="0" xfId="4" applyFont="1" applyAlignment="1">
      <alignment horizontal="center"/>
    </xf>
    <xf numFmtId="0" fontId="18" fillId="0" borderId="0" xfId="4" applyFont="1"/>
    <xf numFmtId="2" fontId="18" fillId="0" borderId="0" xfId="4" applyNumberFormat="1" applyFont="1" applyAlignment="1">
      <alignment horizontal="left"/>
    </xf>
    <xf numFmtId="0" fontId="16" fillId="0" borderId="0" xfId="4" applyFont="1" applyAlignment="1">
      <alignment horizontal="left"/>
    </xf>
    <xf numFmtId="0" fontId="20" fillId="0" borderId="0" xfId="4" applyFont="1" applyAlignment="1">
      <alignment horizontal="left"/>
    </xf>
    <xf numFmtId="0" fontId="22" fillId="0" borderId="0" xfId="4" applyFont="1" applyAlignment="1">
      <alignment horizontal="center" vertical="center"/>
    </xf>
    <xf numFmtId="0" fontId="17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8" fillId="0" borderId="0" xfId="5" applyFont="1"/>
    <xf numFmtId="0" fontId="29" fillId="0" borderId="0" xfId="4" applyFont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6" fontId="5" fillId="0" borderId="1" xfId="0" applyNumberFormat="1" applyFont="1" applyBorder="1" applyAlignment="1" applyProtection="1">
      <alignment horizontal="center" vertical="center" wrapText="1"/>
      <protection locked="0"/>
    </xf>
    <xf numFmtId="0" fontId="20" fillId="0" borderId="0" xfId="1" applyFont="1" applyBorder="1" applyAlignment="1">
      <alignment horizontal="center" vertical="center"/>
    </xf>
    <xf numFmtId="0" fontId="24" fillId="0" borderId="0" xfId="1" applyFont="1" applyAlignment="1">
      <alignment horizontal="center" vertical="center" wrapText="1"/>
    </xf>
    <xf numFmtId="0" fontId="20" fillId="0" borderId="23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15" fontId="16" fillId="0" borderId="0" xfId="1" applyNumberFormat="1" applyFont="1" applyBorder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16" fillId="0" borderId="0" xfId="1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22" fillId="0" borderId="0" xfId="4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16" xfId="1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2 2 2" xfId="5"/>
    <cellStyle name="Normal 2 3" xfId="4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9525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/>
  <dimension ref="A1:Y62"/>
  <sheetViews>
    <sheetView workbookViewId="0">
      <selection activeCell="E9" sqref="E9:E20"/>
    </sheetView>
  </sheetViews>
  <sheetFormatPr defaultRowHeight="12.75" x14ac:dyDescent="0.2"/>
  <sheetData>
    <row r="1" spans="1:25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5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25" x14ac:dyDescent="0.2">
      <c r="A3" s="40"/>
      <c r="B3" s="41"/>
      <c r="C3" s="41"/>
      <c r="D3" s="41"/>
      <c r="E3" s="41"/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x14ac:dyDescent="0.2">
      <c r="A4" s="40"/>
      <c r="B4" s="41"/>
      <c r="C4" s="41"/>
      <c r="D4" s="41"/>
      <c r="E4" s="41"/>
      <c r="F4" s="41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</row>
    <row r="5" spans="1:25" x14ac:dyDescent="0.2">
      <c r="A5" s="40"/>
      <c r="B5" s="42"/>
      <c r="C5" s="41"/>
      <c r="D5" s="42"/>
      <c r="E5" s="42"/>
      <c r="F5" s="42"/>
      <c r="G5" s="97"/>
      <c r="H5" s="97"/>
      <c r="I5" s="97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</row>
    <row r="6" spans="1:25" x14ac:dyDescent="0.2">
      <c r="A6" s="40"/>
      <c r="B6" s="41"/>
      <c r="C6" s="41"/>
      <c r="D6" s="42"/>
      <c r="E6" s="42"/>
      <c r="F6" s="42"/>
      <c r="G6" s="97"/>
      <c r="H6" s="97"/>
      <c r="I6" s="97"/>
      <c r="J6" s="98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</row>
    <row r="7" spans="1:25" x14ac:dyDescent="0.2">
      <c r="A7" s="40"/>
      <c r="B7" s="41"/>
      <c r="C7" s="41"/>
      <c r="D7" s="42"/>
      <c r="E7" s="42"/>
      <c r="F7" s="42"/>
      <c r="G7" s="97"/>
      <c r="H7" s="97"/>
      <c r="I7" s="97"/>
      <c r="J7" s="98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</row>
    <row r="8" spans="1:25" x14ac:dyDescent="0.2">
      <c r="A8" s="40"/>
      <c r="B8" s="44" t="s">
        <v>58</v>
      </c>
      <c r="C8" s="44" t="s">
        <v>59</v>
      </c>
      <c r="D8" s="42"/>
      <c r="E8" s="42"/>
      <c r="F8" s="42" t="str">
        <f>IF(SUM(G$9:G$20)&gt;0,"ENABLED","")</f>
        <v>ENABLED</v>
      </c>
      <c r="G8" s="96" t="s">
        <v>109</v>
      </c>
      <c r="H8" s="96" t="s">
        <v>110</v>
      </c>
      <c r="I8" s="97"/>
      <c r="J8" s="98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 x14ac:dyDescent="0.2">
      <c r="A9" s="40"/>
      <c r="B9" s="44" t="str">
        <f>IF(C9="","N","Week 1")</f>
        <v>Week 1</v>
      </c>
      <c r="C9" s="45" t="s">
        <v>170</v>
      </c>
      <c r="D9" s="44" t="s">
        <v>138</v>
      </c>
      <c r="E9" s="44" t="s">
        <v>138</v>
      </c>
      <c r="F9" s="42" t="str">
        <f>IF(SUM(H$9:H$20)&gt;0,"ENABLED","")</f>
        <v>ENABLED</v>
      </c>
      <c r="G9" s="97">
        <v>1</v>
      </c>
      <c r="H9" s="97">
        <v>1</v>
      </c>
      <c r="I9" s="97"/>
      <c r="J9" s="9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 x14ac:dyDescent="0.2">
      <c r="A10" s="40"/>
      <c r="B10" s="44" t="str">
        <f>IF(C10="","N","Week 2")</f>
        <v>Week 2</v>
      </c>
      <c r="C10" s="46">
        <v>45718</v>
      </c>
      <c r="D10" s="44" t="s">
        <v>139</v>
      </c>
      <c r="E10" s="44" t="s">
        <v>136</v>
      </c>
      <c r="F10" s="42" t="str">
        <f>IF(ISBLANK(D$9:D$20),"","ENABLED")</f>
        <v>ENABLED</v>
      </c>
      <c r="G10" s="97">
        <v>1</v>
      </c>
      <c r="H10" s="97">
        <v>1</v>
      </c>
      <c r="I10" s="97"/>
      <c r="J10" s="98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 x14ac:dyDescent="0.2">
      <c r="A11" s="40"/>
      <c r="B11" s="44" t="str">
        <f>IF(C11="","N","Week 3")</f>
        <v>Week 3</v>
      </c>
      <c r="C11" s="46" t="s">
        <v>171</v>
      </c>
      <c r="D11" s="44" t="s">
        <v>137</v>
      </c>
      <c r="E11" s="44" t="s">
        <v>134</v>
      </c>
      <c r="F11" s="97"/>
      <c r="G11" s="97">
        <v>1</v>
      </c>
      <c r="H11" s="97">
        <v>1</v>
      </c>
      <c r="I11" s="97"/>
      <c r="J11" s="98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 x14ac:dyDescent="0.2">
      <c r="A12" s="40"/>
      <c r="B12" s="44" t="str">
        <f>IF(C12="","N","Week 4")</f>
        <v>Week 4</v>
      </c>
      <c r="C12" s="46" t="s">
        <v>172</v>
      </c>
      <c r="D12" s="44" t="s">
        <v>136</v>
      </c>
      <c r="E12" s="44" t="s">
        <v>135</v>
      </c>
      <c r="F12" s="97"/>
      <c r="G12" s="97">
        <v>1</v>
      </c>
      <c r="H12" s="97">
        <v>1</v>
      </c>
      <c r="I12" s="97"/>
      <c r="J12" s="98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x14ac:dyDescent="0.2">
      <c r="A13" s="40"/>
      <c r="B13" s="44" t="str">
        <f>IF(C13="","N","Week 5")</f>
        <v>Week 5</v>
      </c>
      <c r="C13" s="46">
        <v>45393</v>
      </c>
      <c r="D13" s="44" t="s">
        <v>134</v>
      </c>
      <c r="E13" s="44" t="s">
        <v>167</v>
      </c>
      <c r="F13" s="97"/>
      <c r="G13" s="97">
        <v>1</v>
      </c>
      <c r="H13" s="97">
        <v>1</v>
      </c>
      <c r="I13" s="97"/>
      <c r="J13" s="98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x14ac:dyDescent="0.2">
      <c r="A14" s="40"/>
      <c r="B14" s="44" t="str">
        <f>IF(C14="","N","Week 6")</f>
        <v>Week 6</v>
      </c>
      <c r="C14" s="46">
        <v>45607</v>
      </c>
      <c r="D14" s="44" t="s">
        <v>135</v>
      </c>
      <c r="E14" s="44" t="s">
        <v>139</v>
      </c>
      <c r="F14" s="97"/>
      <c r="G14" s="97">
        <v>1</v>
      </c>
      <c r="H14" s="97">
        <v>1</v>
      </c>
      <c r="I14" s="97"/>
      <c r="J14" s="98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x14ac:dyDescent="0.2">
      <c r="A15" s="40"/>
      <c r="B15" s="44" t="str">
        <f>IF(C15="","N","Week 7")</f>
        <v>Week 7</v>
      </c>
      <c r="C15" s="46" t="s">
        <v>173</v>
      </c>
      <c r="D15" s="44" t="s">
        <v>132</v>
      </c>
      <c r="E15" s="44" t="s">
        <v>137</v>
      </c>
      <c r="F15" s="97"/>
      <c r="G15" s="97">
        <v>1</v>
      </c>
      <c r="H15" s="97">
        <v>1</v>
      </c>
      <c r="I15" s="97"/>
      <c r="J15" s="98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x14ac:dyDescent="0.2">
      <c r="A16" s="40"/>
      <c r="B16" s="44" t="str">
        <f>IF(C16="","N","Week 8")</f>
        <v>Week 8</v>
      </c>
      <c r="C16" s="46">
        <v>45334</v>
      </c>
      <c r="D16" s="44" t="s">
        <v>133</v>
      </c>
      <c r="E16" s="44" t="s">
        <v>132</v>
      </c>
      <c r="F16" s="97"/>
      <c r="G16" s="97">
        <v>1</v>
      </c>
      <c r="H16" s="97">
        <v>1</v>
      </c>
      <c r="I16" s="97"/>
      <c r="J16" s="98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x14ac:dyDescent="0.2">
      <c r="A17" s="40"/>
      <c r="B17" s="44" t="str">
        <f>IF(C17="","N","Week 9")</f>
        <v>Week 9</v>
      </c>
      <c r="C17" s="46" t="s">
        <v>174</v>
      </c>
      <c r="D17" s="44" t="s">
        <v>167</v>
      </c>
      <c r="E17" s="44" t="s">
        <v>133</v>
      </c>
      <c r="F17" s="97"/>
      <c r="G17" s="97">
        <v>1</v>
      </c>
      <c r="H17" s="97">
        <v>1</v>
      </c>
      <c r="I17" s="97"/>
      <c r="J17" s="98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x14ac:dyDescent="0.2">
      <c r="A18" s="40"/>
      <c r="B18" s="44" t="str">
        <f>IF(C18="","N","Week 10")</f>
        <v>Week 10</v>
      </c>
      <c r="C18" s="46" t="s">
        <v>175</v>
      </c>
      <c r="D18" s="44"/>
      <c r="E18" s="44" t="s">
        <v>140</v>
      </c>
      <c r="F18" s="97"/>
      <c r="G18" s="97"/>
      <c r="H18" s="97"/>
      <c r="I18" s="97"/>
      <c r="J18" s="98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 x14ac:dyDescent="0.2">
      <c r="A19" s="40"/>
      <c r="B19" s="44" t="str">
        <f>IF(C19="","N","Week 11")</f>
        <v>Week 11</v>
      </c>
      <c r="C19" s="46" t="s">
        <v>176</v>
      </c>
      <c r="D19" s="44"/>
      <c r="E19" s="44" t="s">
        <v>140</v>
      </c>
      <c r="F19" s="97"/>
      <c r="G19" s="97"/>
      <c r="H19" s="97"/>
      <c r="I19" s="97"/>
      <c r="J19" s="98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 x14ac:dyDescent="0.2">
      <c r="A20" s="40"/>
      <c r="B20" s="44" t="str">
        <f>IF(C20="","N","Week 12")</f>
        <v>Week 12</v>
      </c>
      <c r="C20" s="46">
        <v>41995</v>
      </c>
      <c r="D20" s="44"/>
      <c r="E20" s="44" t="s">
        <v>140</v>
      </c>
      <c r="F20" s="97"/>
      <c r="G20" s="97"/>
      <c r="H20" s="97"/>
      <c r="I20" s="97"/>
      <c r="J20" s="98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 x14ac:dyDescent="0.2">
      <c r="A21" s="40"/>
      <c r="B21" s="44" t="str">
        <f>IF(C21="","N","Week 13")</f>
        <v>Week 13</v>
      </c>
      <c r="C21" s="46">
        <v>45932</v>
      </c>
      <c r="D21" s="97"/>
      <c r="E21" s="97"/>
      <c r="F21" s="97"/>
      <c r="G21" s="97"/>
      <c r="H21" s="97"/>
      <c r="I21" s="97"/>
      <c r="J21" s="98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 x14ac:dyDescent="0.2">
      <c r="A22" s="40"/>
      <c r="B22" s="44" t="str">
        <f>IF(C22="","N","Week 14")</f>
        <v>Week 14</v>
      </c>
      <c r="C22" s="46" t="s">
        <v>177</v>
      </c>
      <c r="D22" s="97"/>
      <c r="E22" s="97"/>
      <c r="F22" s="97"/>
      <c r="G22" s="97"/>
      <c r="H22" s="97"/>
      <c r="I22" s="97"/>
      <c r="J22" s="98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 x14ac:dyDescent="0.2">
      <c r="A23" s="40"/>
      <c r="B23" s="44" t="str">
        <f>IF(C23="","N","Week 15")</f>
        <v>Week 15</v>
      </c>
      <c r="C23" s="46">
        <v>45691</v>
      </c>
      <c r="D23" s="97"/>
      <c r="E23" s="97"/>
      <c r="F23" s="97"/>
      <c r="G23" s="97"/>
      <c r="H23" s="97"/>
      <c r="I23" s="97"/>
      <c r="J23" s="98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 x14ac:dyDescent="0.2">
      <c r="A24" s="40"/>
      <c r="B24" s="44" t="str">
        <f>IF(C24="","N","Week 16")</f>
        <v>Week 16</v>
      </c>
      <c r="C24" s="46" t="s">
        <v>178</v>
      </c>
      <c r="D24" s="97"/>
      <c r="E24" s="97"/>
      <c r="F24" s="97"/>
      <c r="G24" s="97"/>
      <c r="H24" s="97"/>
      <c r="I24" s="97"/>
      <c r="J24" s="98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 x14ac:dyDescent="0.2">
      <c r="A25" s="40"/>
      <c r="B25" s="44" t="str">
        <f>IF(C25="","N","Week 17")</f>
        <v>Week 17</v>
      </c>
      <c r="C25" s="46" t="s">
        <v>179</v>
      </c>
      <c r="D25" s="97"/>
      <c r="E25" s="97"/>
      <c r="F25" s="97"/>
      <c r="G25" s="97"/>
      <c r="H25" s="97"/>
      <c r="I25" s="97"/>
      <c r="J25" s="98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x14ac:dyDescent="0.2">
      <c r="A26" s="40"/>
      <c r="B26" s="44" t="str">
        <f>IF(C26="","N","Week 18")</f>
        <v>Week 18</v>
      </c>
      <c r="C26" s="46">
        <v>45842</v>
      </c>
      <c r="D26" s="97"/>
      <c r="E26" s="97"/>
      <c r="F26" s="97"/>
      <c r="G26" s="97"/>
      <c r="H26" s="97"/>
      <c r="I26" s="97"/>
      <c r="J26" s="98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</row>
    <row r="27" spans="1:25" x14ac:dyDescent="0.2">
      <c r="A27" s="40"/>
      <c r="B27" s="44" t="str">
        <f>IF(C27="","N","Week 19")</f>
        <v>N</v>
      </c>
      <c r="C27" s="46"/>
      <c r="D27" s="97"/>
      <c r="E27" s="97"/>
      <c r="F27" s="97"/>
      <c r="G27" s="97"/>
      <c r="H27" s="97"/>
      <c r="I27" s="97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</row>
    <row r="28" spans="1:25" x14ac:dyDescent="0.2">
      <c r="A28" s="40"/>
      <c r="B28" s="44" t="str">
        <f>IF(C28="","N","Week 20")</f>
        <v>N</v>
      </c>
      <c r="C28" s="46"/>
      <c r="D28" s="97"/>
      <c r="E28" s="97"/>
      <c r="F28" s="97"/>
      <c r="G28" s="97"/>
      <c r="H28" s="97"/>
      <c r="I28" s="97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</row>
    <row r="29" spans="1:25" x14ac:dyDescent="0.2">
      <c r="A29" s="40"/>
      <c r="B29" s="44" t="str">
        <f>IF(C29="","N","Week 21")</f>
        <v>N</v>
      </c>
      <c r="C29" s="46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</row>
    <row r="30" spans="1:25" x14ac:dyDescent="0.2">
      <c r="A30" s="40"/>
      <c r="B30" s="44" t="str">
        <f>IF(C30="","N","Week 22")</f>
        <v>N</v>
      </c>
      <c r="C30" s="46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</row>
    <row r="31" spans="1:25" x14ac:dyDescent="0.2">
      <c r="A31" s="40"/>
      <c r="B31" s="43"/>
      <c r="C31" s="43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</row>
    <row r="32" spans="1:25" x14ac:dyDescent="0.2">
      <c r="A32" s="40"/>
      <c r="B32" s="43"/>
      <c r="C32" s="43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</row>
    <row r="33" spans="1:25" x14ac:dyDescent="0.2">
      <c r="A33" s="40"/>
      <c r="B33" s="43"/>
      <c r="C33" s="43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</row>
    <row r="34" spans="1:25" x14ac:dyDescent="0.2">
      <c r="A34" s="40"/>
      <c r="B34" s="43"/>
      <c r="C34" s="43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</row>
    <row r="35" spans="1:25" x14ac:dyDescent="0.2">
      <c r="A35" s="40"/>
      <c r="B35" s="43"/>
      <c r="C35" s="43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</row>
    <row r="36" spans="1:25" x14ac:dyDescent="0.2">
      <c r="A36" s="40"/>
      <c r="B36" s="43"/>
      <c r="C36" s="43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</row>
    <row r="37" spans="1:25" x14ac:dyDescent="0.2">
      <c r="A37" s="40"/>
      <c r="B37" s="43"/>
      <c r="C37" s="43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</row>
    <row r="38" spans="1:25" x14ac:dyDescent="0.2">
      <c r="A38" s="40"/>
      <c r="B38" s="43"/>
      <c r="C38" s="43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</row>
    <row r="39" spans="1:25" x14ac:dyDescent="0.2">
      <c r="A39" s="40"/>
      <c r="B39" s="43"/>
      <c r="C39" s="43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</row>
    <row r="40" spans="1:25" x14ac:dyDescent="0.2">
      <c r="A40" s="40"/>
      <c r="B40" s="43"/>
      <c r="C40" s="43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</row>
    <row r="41" spans="1:25" x14ac:dyDescent="0.2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</row>
    <row r="42" spans="1:25" x14ac:dyDescent="0.2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</row>
    <row r="43" spans="1:25" x14ac:dyDescent="0.2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</row>
    <row r="44" spans="1:25" x14ac:dyDescent="0.2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</row>
    <row r="45" spans="1:25" x14ac:dyDescent="0.2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</row>
    <row r="46" spans="1:25" x14ac:dyDescent="0.2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</row>
    <row r="47" spans="1:25" x14ac:dyDescent="0.2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</row>
    <row r="48" spans="1:25" x14ac:dyDescent="0.2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</row>
    <row r="49" spans="1:25" x14ac:dyDescent="0.2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</row>
    <row r="50" spans="1:25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</row>
    <row r="51" spans="1:25" x14ac:dyDescent="0.2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</row>
    <row r="52" spans="1:25" x14ac:dyDescent="0.2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</row>
    <row r="53" spans="1:25" x14ac:dyDescent="0.2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</row>
    <row r="54" spans="1:25" x14ac:dyDescent="0.2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</row>
    <row r="55" spans="1:25" x14ac:dyDescent="0.2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</row>
    <row r="56" spans="1:25" x14ac:dyDescent="0.2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</row>
    <row r="57" spans="1:25" x14ac:dyDescent="0.2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</row>
    <row r="58" spans="1:25" x14ac:dyDescent="0.2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</row>
    <row r="59" spans="1:25" x14ac:dyDescent="0.2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</row>
    <row r="60" spans="1:25" x14ac:dyDescent="0.2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</row>
    <row r="61" spans="1:25" x14ac:dyDescent="0.2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</row>
    <row r="62" spans="1:25" x14ac:dyDescent="0.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</row>
  </sheetData>
  <sheetProtection sheet="1" objects="1" scenarios="1" selectLockedCells="1"/>
  <sortState ref="E9:E20">
    <sortCondition ref="E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28575</xdr:colOff>
                    <xdr:row>3</xdr:row>
                    <xdr:rowOff>9525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91"/>
  <sheetViews>
    <sheetView showGridLines="0" tabSelected="1" zoomScaleNormal="100" workbookViewId="0">
      <selection activeCell="K3" sqref="K3"/>
    </sheetView>
  </sheetViews>
  <sheetFormatPr defaultRowHeight="11.25" x14ac:dyDescent="0.2"/>
  <cols>
    <col min="1" max="1" width="7.42578125" style="6" bestFit="1" customWidth="1"/>
    <col min="2" max="2" width="18.5703125" style="5" customWidth="1"/>
    <col min="3" max="8" width="9.140625" style="5"/>
    <col min="9" max="12" width="9.140625" style="8"/>
    <col min="13" max="14" width="9.140625" style="1" hidden="1" customWidth="1"/>
    <col min="15" max="16384" width="9.140625" style="1"/>
  </cols>
  <sheetData>
    <row r="1" spans="1:14" ht="33.75" x14ac:dyDescent="0.2">
      <c r="A1" s="21" t="s">
        <v>4</v>
      </c>
      <c r="B1" s="21" t="s">
        <v>2</v>
      </c>
      <c r="C1" s="22" t="s">
        <v>6</v>
      </c>
      <c r="D1" s="22" t="s">
        <v>21</v>
      </c>
      <c r="E1" s="22" t="s">
        <v>127</v>
      </c>
      <c r="F1" s="22" t="s">
        <v>128</v>
      </c>
      <c r="G1" s="22" t="s">
        <v>8</v>
      </c>
      <c r="H1" s="22" t="s">
        <v>7</v>
      </c>
      <c r="I1" s="22" t="s">
        <v>11</v>
      </c>
      <c r="J1" s="22" t="s">
        <v>129</v>
      </c>
      <c r="K1" s="22" t="s">
        <v>130</v>
      </c>
      <c r="L1" s="108" t="s">
        <v>131</v>
      </c>
    </row>
    <row r="2" spans="1:14" x14ac:dyDescent="0.2">
      <c r="A2" s="17">
        <v>1</v>
      </c>
      <c r="B2" s="18" t="s">
        <v>149</v>
      </c>
      <c r="C2" s="18">
        <v>3</v>
      </c>
      <c r="D2" s="18">
        <v>3</v>
      </c>
      <c r="E2" s="18">
        <v>6</v>
      </c>
      <c r="F2" s="18">
        <v>6</v>
      </c>
      <c r="G2" s="18">
        <v>3006</v>
      </c>
      <c r="H2" s="18">
        <v>126</v>
      </c>
      <c r="I2" s="20">
        <v>42</v>
      </c>
      <c r="J2" s="20">
        <v>21</v>
      </c>
      <c r="K2" s="19">
        <v>501</v>
      </c>
      <c r="L2" s="19">
        <v>71.571428571428569</v>
      </c>
      <c r="M2" s="1">
        <v>1</v>
      </c>
      <c r="N2" s="1">
        <v>1</v>
      </c>
    </row>
    <row r="3" spans="1:14" x14ac:dyDescent="0.2">
      <c r="A3" s="17">
        <f>IF(B3="","",M3)</f>
        <v>2</v>
      </c>
      <c r="B3" s="18" t="s">
        <v>142</v>
      </c>
      <c r="C3" s="18">
        <v>2</v>
      </c>
      <c r="D3" s="18">
        <v>2</v>
      </c>
      <c r="E3" s="18">
        <v>4</v>
      </c>
      <c r="F3" s="18">
        <v>4</v>
      </c>
      <c r="G3" s="18">
        <v>2004</v>
      </c>
      <c r="H3" s="18">
        <v>89</v>
      </c>
      <c r="I3" s="20">
        <v>44.5</v>
      </c>
      <c r="J3" s="20">
        <v>22.25</v>
      </c>
      <c r="K3" s="19">
        <v>501</v>
      </c>
      <c r="L3" s="19">
        <v>67.550561797752806</v>
      </c>
      <c r="M3" s="1">
        <f>IF(L3=L2,A2,N3)</f>
        <v>2</v>
      </c>
      <c r="N3" s="1">
        <f>SUM(N2+1)</f>
        <v>2</v>
      </c>
    </row>
    <row r="4" spans="1:14" x14ac:dyDescent="0.2">
      <c r="A4" s="17">
        <f t="shared" ref="A4:A67" si="0">IF(B4="","",M4)</f>
        <v>3</v>
      </c>
      <c r="B4" s="35" t="s">
        <v>154</v>
      </c>
      <c r="C4" s="35">
        <v>3</v>
      </c>
      <c r="D4" s="35">
        <v>3</v>
      </c>
      <c r="E4" s="35">
        <v>6</v>
      </c>
      <c r="F4" s="35">
        <v>6</v>
      </c>
      <c r="G4" s="35">
        <v>3006</v>
      </c>
      <c r="H4" s="35">
        <v>136</v>
      </c>
      <c r="I4" s="111">
        <v>45.333333333333336</v>
      </c>
      <c r="J4" s="111">
        <v>22.666666666666668</v>
      </c>
      <c r="K4" s="109">
        <v>501</v>
      </c>
      <c r="L4" s="109">
        <v>66.308823529411768</v>
      </c>
      <c r="M4" s="1">
        <f t="shared" ref="M4:M67" si="1">IF(L4=L3,A3,N4)</f>
        <v>3</v>
      </c>
      <c r="N4" s="1">
        <f t="shared" ref="N4:N67" si="2">SUM(N3+1)</f>
        <v>3</v>
      </c>
    </row>
    <row r="5" spans="1:14" x14ac:dyDescent="0.2">
      <c r="A5" s="17">
        <f t="shared" si="0"/>
        <v>4</v>
      </c>
      <c r="B5" s="18" t="s">
        <v>189</v>
      </c>
      <c r="C5" s="18">
        <v>2</v>
      </c>
      <c r="D5" s="18">
        <v>2</v>
      </c>
      <c r="E5" s="18">
        <v>4</v>
      </c>
      <c r="F5" s="18">
        <v>4</v>
      </c>
      <c r="G5" s="18">
        <v>2004</v>
      </c>
      <c r="H5" s="18">
        <v>94</v>
      </c>
      <c r="I5" s="20">
        <v>47</v>
      </c>
      <c r="J5" s="20">
        <v>23.5</v>
      </c>
      <c r="K5" s="19">
        <v>501</v>
      </c>
      <c r="L5" s="19">
        <v>63.957446808510639</v>
      </c>
      <c r="M5" s="1">
        <f t="shared" si="1"/>
        <v>4</v>
      </c>
      <c r="N5" s="1">
        <f t="shared" si="2"/>
        <v>4</v>
      </c>
    </row>
    <row r="6" spans="1:14" x14ac:dyDescent="0.2">
      <c r="A6" s="17">
        <f t="shared" si="0"/>
        <v>5</v>
      </c>
      <c r="B6" s="35" t="s">
        <v>196</v>
      </c>
      <c r="C6" s="18">
        <v>2</v>
      </c>
      <c r="D6" s="18">
        <v>1</v>
      </c>
      <c r="E6" s="18">
        <v>5</v>
      </c>
      <c r="F6" s="18">
        <v>3</v>
      </c>
      <c r="G6" s="18">
        <v>2419</v>
      </c>
      <c r="H6" s="18">
        <v>117</v>
      </c>
      <c r="I6" s="20">
        <v>58.5</v>
      </c>
      <c r="J6" s="20">
        <v>23.4</v>
      </c>
      <c r="K6" s="19">
        <v>483.8</v>
      </c>
      <c r="L6" s="19">
        <v>62.025641025641029</v>
      </c>
      <c r="M6" s="1">
        <f t="shared" si="1"/>
        <v>5</v>
      </c>
      <c r="N6" s="1">
        <f t="shared" si="2"/>
        <v>5</v>
      </c>
    </row>
    <row r="7" spans="1:14" x14ac:dyDescent="0.2">
      <c r="A7" s="17">
        <f t="shared" si="0"/>
        <v>6</v>
      </c>
      <c r="B7" s="35" t="s">
        <v>151</v>
      </c>
      <c r="C7" s="35">
        <v>2</v>
      </c>
      <c r="D7" s="35">
        <v>2</v>
      </c>
      <c r="E7" s="35">
        <v>4</v>
      </c>
      <c r="F7" s="35">
        <v>4</v>
      </c>
      <c r="G7" s="35">
        <v>2004</v>
      </c>
      <c r="H7" s="35">
        <v>97</v>
      </c>
      <c r="I7" s="111">
        <v>48.5</v>
      </c>
      <c r="J7" s="111">
        <v>24.25</v>
      </c>
      <c r="K7" s="109">
        <v>501</v>
      </c>
      <c r="L7" s="109">
        <v>61.979381443298976</v>
      </c>
      <c r="M7" s="1">
        <f t="shared" si="1"/>
        <v>6</v>
      </c>
      <c r="N7" s="1">
        <f t="shared" si="2"/>
        <v>6</v>
      </c>
    </row>
    <row r="8" spans="1:14" x14ac:dyDescent="0.2">
      <c r="A8" s="17">
        <f t="shared" si="0"/>
        <v>7</v>
      </c>
      <c r="B8" s="18" t="s">
        <v>188</v>
      </c>
      <c r="C8" s="18">
        <v>2</v>
      </c>
      <c r="D8" s="18">
        <v>0</v>
      </c>
      <c r="E8" s="18">
        <v>4</v>
      </c>
      <c r="F8" s="18">
        <v>0</v>
      </c>
      <c r="G8" s="18">
        <v>1784</v>
      </c>
      <c r="H8" s="18">
        <v>87</v>
      </c>
      <c r="I8" s="20">
        <v>43.5</v>
      </c>
      <c r="J8" s="20">
        <v>21.75</v>
      </c>
      <c r="K8" s="19">
        <v>446</v>
      </c>
      <c r="L8" s="19">
        <v>61.517241379310342</v>
      </c>
      <c r="M8" s="1">
        <f t="shared" si="1"/>
        <v>7</v>
      </c>
      <c r="N8" s="1">
        <f t="shared" si="2"/>
        <v>7</v>
      </c>
    </row>
    <row r="9" spans="1:14" x14ac:dyDescent="0.2">
      <c r="A9" s="17">
        <f t="shared" si="0"/>
        <v>8</v>
      </c>
      <c r="B9" s="35" t="s">
        <v>153</v>
      </c>
      <c r="C9" s="35">
        <v>3</v>
      </c>
      <c r="D9" s="35">
        <v>3</v>
      </c>
      <c r="E9" s="35">
        <v>6</v>
      </c>
      <c r="F9" s="35">
        <v>6</v>
      </c>
      <c r="G9" s="35">
        <v>3006</v>
      </c>
      <c r="H9" s="35">
        <v>149</v>
      </c>
      <c r="I9" s="111">
        <v>49.666666666666664</v>
      </c>
      <c r="J9" s="111">
        <v>24.833333333333332</v>
      </c>
      <c r="K9" s="109">
        <v>501</v>
      </c>
      <c r="L9" s="109">
        <v>60.523489932885909</v>
      </c>
      <c r="M9" s="1">
        <f t="shared" si="1"/>
        <v>8</v>
      </c>
      <c r="N9" s="1">
        <f t="shared" si="2"/>
        <v>8</v>
      </c>
    </row>
    <row r="10" spans="1:14" x14ac:dyDescent="0.2">
      <c r="A10" s="17">
        <f t="shared" si="0"/>
        <v>9</v>
      </c>
      <c r="B10" s="18" t="s">
        <v>157</v>
      </c>
      <c r="C10" s="18">
        <v>3</v>
      </c>
      <c r="D10" s="18">
        <v>1</v>
      </c>
      <c r="E10" s="18">
        <v>6</v>
      </c>
      <c r="F10" s="18">
        <v>2</v>
      </c>
      <c r="G10" s="18">
        <v>2631</v>
      </c>
      <c r="H10" s="18">
        <v>135</v>
      </c>
      <c r="I10" s="20">
        <v>45</v>
      </c>
      <c r="J10" s="20">
        <v>22.5</v>
      </c>
      <c r="K10" s="19">
        <v>438.5</v>
      </c>
      <c r="L10" s="19">
        <v>58.466666666666661</v>
      </c>
      <c r="M10" s="1">
        <f t="shared" si="1"/>
        <v>9</v>
      </c>
      <c r="N10" s="1">
        <f t="shared" si="2"/>
        <v>9</v>
      </c>
    </row>
    <row r="11" spans="1:14" x14ac:dyDescent="0.2">
      <c r="A11" s="17">
        <f t="shared" si="0"/>
        <v>10</v>
      </c>
      <c r="B11" s="18" t="s">
        <v>184</v>
      </c>
      <c r="C11" s="18">
        <v>3</v>
      </c>
      <c r="D11" s="18">
        <v>2</v>
      </c>
      <c r="E11" s="18">
        <v>6</v>
      </c>
      <c r="F11" s="18">
        <v>4</v>
      </c>
      <c r="G11" s="18">
        <v>2864</v>
      </c>
      <c r="H11" s="18">
        <v>147</v>
      </c>
      <c r="I11" s="20">
        <v>49</v>
      </c>
      <c r="J11" s="20">
        <v>24.5</v>
      </c>
      <c r="K11" s="19">
        <v>477.33333333333331</v>
      </c>
      <c r="L11" s="19">
        <v>58.448979591836732</v>
      </c>
      <c r="M11" s="1">
        <f t="shared" si="1"/>
        <v>10</v>
      </c>
      <c r="N11" s="1">
        <f t="shared" si="2"/>
        <v>10</v>
      </c>
    </row>
    <row r="12" spans="1:14" x14ac:dyDescent="0.2">
      <c r="A12" s="17">
        <f t="shared" si="0"/>
        <v>11</v>
      </c>
      <c r="B12" s="18" t="s">
        <v>147</v>
      </c>
      <c r="C12" s="18">
        <v>3</v>
      </c>
      <c r="D12" s="18">
        <v>3</v>
      </c>
      <c r="E12" s="18">
        <v>7</v>
      </c>
      <c r="F12" s="18">
        <v>6</v>
      </c>
      <c r="G12" s="18">
        <v>3467</v>
      </c>
      <c r="H12" s="18">
        <v>187</v>
      </c>
      <c r="I12" s="20">
        <v>62.333333333333336</v>
      </c>
      <c r="J12" s="20">
        <v>26.714285714285715</v>
      </c>
      <c r="K12" s="19">
        <v>495.28571428571428</v>
      </c>
      <c r="L12" s="19">
        <v>55.62032085561497</v>
      </c>
      <c r="M12" s="1">
        <f t="shared" si="1"/>
        <v>11</v>
      </c>
      <c r="N12" s="1">
        <f t="shared" si="2"/>
        <v>11</v>
      </c>
    </row>
    <row r="13" spans="1:14" x14ac:dyDescent="0.2">
      <c r="A13" s="17">
        <f t="shared" si="0"/>
        <v>12</v>
      </c>
      <c r="B13" s="35" t="s">
        <v>165</v>
      </c>
      <c r="C13" s="35">
        <v>3</v>
      </c>
      <c r="D13" s="35">
        <v>2</v>
      </c>
      <c r="E13" s="35">
        <v>8</v>
      </c>
      <c r="F13" s="35">
        <v>5</v>
      </c>
      <c r="G13" s="35">
        <v>3902</v>
      </c>
      <c r="H13" s="35">
        <v>214</v>
      </c>
      <c r="I13" s="111">
        <v>71.333333333333329</v>
      </c>
      <c r="J13" s="111">
        <v>26.75</v>
      </c>
      <c r="K13" s="109">
        <v>487.75</v>
      </c>
      <c r="L13" s="109">
        <v>54.700934579439249</v>
      </c>
      <c r="M13" s="1">
        <f t="shared" si="1"/>
        <v>12</v>
      </c>
      <c r="N13" s="1">
        <f t="shared" si="2"/>
        <v>12</v>
      </c>
    </row>
    <row r="14" spans="1:14" x14ac:dyDescent="0.2">
      <c r="A14" s="17">
        <f t="shared" si="0"/>
        <v>13</v>
      </c>
      <c r="B14" s="18" t="s">
        <v>262</v>
      </c>
      <c r="C14" s="18">
        <v>1</v>
      </c>
      <c r="D14" s="18">
        <v>1</v>
      </c>
      <c r="E14" s="18">
        <v>3</v>
      </c>
      <c r="F14" s="18">
        <v>2</v>
      </c>
      <c r="G14" s="18">
        <v>1501</v>
      </c>
      <c r="H14" s="18">
        <v>85</v>
      </c>
      <c r="I14" s="20">
        <v>85</v>
      </c>
      <c r="J14" s="20">
        <v>28.333333333333332</v>
      </c>
      <c r="K14" s="19">
        <v>500.33333333333331</v>
      </c>
      <c r="L14" s="19">
        <v>52.976470588235301</v>
      </c>
      <c r="M14" s="1">
        <f t="shared" si="1"/>
        <v>13</v>
      </c>
      <c r="N14" s="1">
        <f t="shared" si="2"/>
        <v>13</v>
      </c>
    </row>
    <row r="15" spans="1:14" x14ac:dyDescent="0.2">
      <c r="A15" s="17">
        <f t="shared" si="0"/>
        <v>14</v>
      </c>
      <c r="B15" s="18" t="s">
        <v>183</v>
      </c>
      <c r="C15" s="18">
        <v>2</v>
      </c>
      <c r="D15" s="18">
        <v>1</v>
      </c>
      <c r="E15" s="18">
        <v>4</v>
      </c>
      <c r="F15" s="18">
        <v>2</v>
      </c>
      <c r="G15" s="18">
        <v>1694</v>
      </c>
      <c r="H15" s="18">
        <v>96</v>
      </c>
      <c r="I15" s="20">
        <v>48</v>
      </c>
      <c r="J15" s="20">
        <v>24</v>
      </c>
      <c r="K15" s="19">
        <v>423.5</v>
      </c>
      <c r="L15" s="19">
        <v>52.9375</v>
      </c>
      <c r="M15" s="1">
        <f t="shared" si="1"/>
        <v>14</v>
      </c>
      <c r="N15" s="1">
        <f t="shared" si="2"/>
        <v>14</v>
      </c>
    </row>
    <row r="16" spans="1:14" x14ac:dyDescent="0.2">
      <c r="A16" s="17">
        <f t="shared" si="0"/>
        <v>15</v>
      </c>
      <c r="B16" s="18" t="s">
        <v>145</v>
      </c>
      <c r="C16" s="18">
        <v>2</v>
      </c>
      <c r="D16" s="18">
        <v>1</v>
      </c>
      <c r="E16" s="18">
        <v>4</v>
      </c>
      <c r="F16" s="18">
        <v>2</v>
      </c>
      <c r="G16" s="18">
        <v>1825</v>
      </c>
      <c r="H16" s="18">
        <v>104</v>
      </c>
      <c r="I16" s="20">
        <v>52</v>
      </c>
      <c r="J16" s="20">
        <v>26</v>
      </c>
      <c r="K16" s="19">
        <v>456.25</v>
      </c>
      <c r="L16" s="19">
        <v>52.644230769230774</v>
      </c>
      <c r="M16" s="1">
        <f t="shared" si="1"/>
        <v>15</v>
      </c>
      <c r="N16" s="1">
        <f t="shared" si="2"/>
        <v>15</v>
      </c>
    </row>
    <row r="17" spans="1:14" x14ac:dyDescent="0.2">
      <c r="A17" s="17">
        <f t="shared" si="0"/>
        <v>16</v>
      </c>
      <c r="B17" s="18" t="s">
        <v>259</v>
      </c>
      <c r="C17" s="18">
        <v>1</v>
      </c>
      <c r="D17" s="18">
        <v>0</v>
      </c>
      <c r="E17" s="18">
        <v>2</v>
      </c>
      <c r="F17" s="18">
        <v>0</v>
      </c>
      <c r="G17" s="18">
        <v>716</v>
      </c>
      <c r="H17" s="18">
        <v>41</v>
      </c>
      <c r="I17" s="20">
        <v>41</v>
      </c>
      <c r="J17" s="20">
        <v>20.5</v>
      </c>
      <c r="K17" s="19">
        <v>358</v>
      </c>
      <c r="L17" s="19">
        <v>52.390243902439025</v>
      </c>
      <c r="M17" s="1">
        <f t="shared" si="1"/>
        <v>16</v>
      </c>
      <c r="N17" s="1">
        <f t="shared" si="2"/>
        <v>16</v>
      </c>
    </row>
    <row r="18" spans="1:14" x14ac:dyDescent="0.2">
      <c r="A18" s="17">
        <f t="shared" si="0"/>
        <v>17</v>
      </c>
      <c r="B18" s="18" t="s">
        <v>159</v>
      </c>
      <c r="C18" s="18">
        <v>3</v>
      </c>
      <c r="D18" s="18">
        <v>1</v>
      </c>
      <c r="E18" s="18">
        <v>7</v>
      </c>
      <c r="F18" s="18">
        <v>3</v>
      </c>
      <c r="G18" s="18">
        <v>3332</v>
      </c>
      <c r="H18" s="18">
        <v>191</v>
      </c>
      <c r="I18" s="20">
        <v>63.666666666666664</v>
      </c>
      <c r="J18" s="20">
        <v>27.285714285714285</v>
      </c>
      <c r="K18" s="19">
        <v>476</v>
      </c>
      <c r="L18" s="19">
        <v>52.335078534031418</v>
      </c>
      <c r="M18" s="1">
        <f t="shared" si="1"/>
        <v>17</v>
      </c>
      <c r="N18" s="1">
        <f t="shared" si="2"/>
        <v>17</v>
      </c>
    </row>
    <row r="19" spans="1:14" x14ac:dyDescent="0.2">
      <c r="A19" s="17">
        <f t="shared" si="0"/>
        <v>18</v>
      </c>
      <c r="B19" s="18" t="s">
        <v>158</v>
      </c>
      <c r="C19" s="18">
        <v>3</v>
      </c>
      <c r="D19" s="18">
        <v>2</v>
      </c>
      <c r="E19" s="18">
        <v>7</v>
      </c>
      <c r="F19" s="18">
        <v>4</v>
      </c>
      <c r="G19" s="18">
        <v>3460</v>
      </c>
      <c r="H19" s="18">
        <v>199</v>
      </c>
      <c r="I19" s="20">
        <v>66.333333333333329</v>
      </c>
      <c r="J19" s="20">
        <v>28.428571428571427</v>
      </c>
      <c r="K19" s="19">
        <v>494.28571428571428</v>
      </c>
      <c r="L19" s="19">
        <v>52.1608040201005</v>
      </c>
      <c r="M19" s="1">
        <f t="shared" si="1"/>
        <v>18</v>
      </c>
      <c r="N19" s="1">
        <f t="shared" si="2"/>
        <v>18</v>
      </c>
    </row>
    <row r="20" spans="1:14" x14ac:dyDescent="0.2">
      <c r="A20" s="17">
        <f t="shared" si="0"/>
        <v>19</v>
      </c>
      <c r="B20" s="18" t="s">
        <v>229</v>
      </c>
      <c r="C20" s="18">
        <v>1</v>
      </c>
      <c r="D20" s="18">
        <v>0</v>
      </c>
      <c r="E20" s="18">
        <v>2</v>
      </c>
      <c r="F20" s="18">
        <v>0</v>
      </c>
      <c r="G20" s="18">
        <v>932</v>
      </c>
      <c r="H20" s="18">
        <v>54</v>
      </c>
      <c r="I20" s="20">
        <v>54</v>
      </c>
      <c r="J20" s="20">
        <v>27</v>
      </c>
      <c r="K20" s="19">
        <v>466</v>
      </c>
      <c r="L20" s="19">
        <v>51.777777777777779</v>
      </c>
      <c r="M20" s="1">
        <f t="shared" si="1"/>
        <v>19</v>
      </c>
      <c r="N20" s="1">
        <f t="shared" si="2"/>
        <v>19</v>
      </c>
    </row>
    <row r="21" spans="1:14" x14ac:dyDescent="0.2">
      <c r="A21" s="17">
        <f t="shared" si="0"/>
        <v>20</v>
      </c>
      <c r="B21" s="18" t="s">
        <v>144</v>
      </c>
      <c r="C21" s="18">
        <v>2</v>
      </c>
      <c r="D21" s="18">
        <v>2</v>
      </c>
      <c r="E21" s="18">
        <v>6</v>
      </c>
      <c r="F21" s="18">
        <v>4</v>
      </c>
      <c r="G21" s="18">
        <v>2933</v>
      </c>
      <c r="H21" s="18">
        <v>170</v>
      </c>
      <c r="I21" s="20">
        <v>85</v>
      </c>
      <c r="J21" s="20">
        <v>28.333333333333332</v>
      </c>
      <c r="K21" s="19">
        <v>488.83333333333331</v>
      </c>
      <c r="L21" s="19">
        <v>51.758823529411771</v>
      </c>
      <c r="M21" s="1">
        <f t="shared" si="1"/>
        <v>20</v>
      </c>
      <c r="N21" s="1">
        <f t="shared" si="2"/>
        <v>20</v>
      </c>
    </row>
    <row r="22" spans="1:14" x14ac:dyDescent="0.2">
      <c r="A22" s="17">
        <f t="shared" si="0"/>
        <v>21</v>
      </c>
      <c r="B22" s="18" t="s">
        <v>190</v>
      </c>
      <c r="C22" s="18">
        <v>2</v>
      </c>
      <c r="D22" s="18">
        <v>1</v>
      </c>
      <c r="E22" s="18">
        <v>5</v>
      </c>
      <c r="F22" s="18">
        <v>3</v>
      </c>
      <c r="G22" s="18">
        <v>2429</v>
      </c>
      <c r="H22" s="18">
        <v>141</v>
      </c>
      <c r="I22" s="20">
        <v>70.5</v>
      </c>
      <c r="J22" s="20">
        <v>28.2</v>
      </c>
      <c r="K22" s="19">
        <v>485.8</v>
      </c>
      <c r="L22" s="19">
        <v>51.680851063829792</v>
      </c>
      <c r="M22" s="1">
        <f t="shared" si="1"/>
        <v>21</v>
      </c>
      <c r="N22" s="1">
        <f t="shared" si="2"/>
        <v>21</v>
      </c>
    </row>
    <row r="23" spans="1:14" x14ac:dyDescent="0.2">
      <c r="A23" s="17">
        <f t="shared" si="0"/>
        <v>22</v>
      </c>
      <c r="B23" s="18" t="s">
        <v>163</v>
      </c>
      <c r="C23" s="18">
        <v>3</v>
      </c>
      <c r="D23" s="18">
        <v>1</v>
      </c>
      <c r="E23" s="18">
        <v>7</v>
      </c>
      <c r="F23" s="18">
        <v>3</v>
      </c>
      <c r="G23" s="18">
        <v>3311</v>
      </c>
      <c r="H23" s="18">
        <v>193</v>
      </c>
      <c r="I23" s="20">
        <v>64.333333333333329</v>
      </c>
      <c r="J23" s="20">
        <v>27.571428571428573</v>
      </c>
      <c r="K23" s="19">
        <v>473</v>
      </c>
      <c r="L23" s="19">
        <v>51.466321243523318</v>
      </c>
      <c r="M23" s="1">
        <f t="shared" si="1"/>
        <v>22</v>
      </c>
      <c r="N23" s="1">
        <f t="shared" si="2"/>
        <v>22</v>
      </c>
    </row>
    <row r="24" spans="1:14" x14ac:dyDescent="0.2">
      <c r="A24" s="17">
        <f t="shared" si="0"/>
        <v>23</v>
      </c>
      <c r="B24" s="18" t="s">
        <v>227</v>
      </c>
      <c r="C24" s="18">
        <v>2</v>
      </c>
      <c r="D24" s="18">
        <v>0</v>
      </c>
      <c r="E24" s="18">
        <v>4</v>
      </c>
      <c r="F24" s="18">
        <v>0</v>
      </c>
      <c r="G24" s="18">
        <v>1691</v>
      </c>
      <c r="H24" s="18">
        <v>99</v>
      </c>
      <c r="I24" s="20">
        <v>49.5</v>
      </c>
      <c r="J24" s="20">
        <v>24.75</v>
      </c>
      <c r="K24" s="19">
        <v>422.75</v>
      </c>
      <c r="L24" s="19">
        <v>51.242424242424235</v>
      </c>
      <c r="M24" s="1">
        <f t="shared" si="1"/>
        <v>23</v>
      </c>
      <c r="N24" s="1">
        <f t="shared" si="2"/>
        <v>23</v>
      </c>
    </row>
    <row r="25" spans="1:14" x14ac:dyDescent="0.2">
      <c r="A25" s="17">
        <f t="shared" si="0"/>
        <v>24</v>
      </c>
      <c r="B25" s="35" t="s">
        <v>160</v>
      </c>
      <c r="C25" s="18">
        <v>1</v>
      </c>
      <c r="D25" s="18">
        <v>0</v>
      </c>
      <c r="E25" s="18">
        <v>2</v>
      </c>
      <c r="F25" s="18">
        <v>0</v>
      </c>
      <c r="G25" s="18">
        <v>973</v>
      </c>
      <c r="H25" s="18">
        <v>57</v>
      </c>
      <c r="I25" s="20">
        <v>57</v>
      </c>
      <c r="J25" s="20">
        <v>28.5</v>
      </c>
      <c r="K25" s="19">
        <v>486.5</v>
      </c>
      <c r="L25" s="19">
        <v>51.210526315789465</v>
      </c>
      <c r="M25" s="1">
        <f t="shared" si="1"/>
        <v>24</v>
      </c>
      <c r="N25" s="1">
        <f t="shared" si="2"/>
        <v>24</v>
      </c>
    </row>
    <row r="26" spans="1:14" x14ac:dyDescent="0.2">
      <c r="A26" s="17">
        <f t="shared" si="0"/>
        <v>25</v>
      </c>
      <c r="B26" s="18" t="s">
        <v>203</v>
      </c>
      <c r="C26" s="18">
        <v>1</v>
      </c>
      <c r="D26" s="18">
        <v>1</v>
      </c>
      <c r="E26" s="18">
        <v>2</v>
      </c>
      <c r="F26" s="18">
        <v>2</v>
      </c>
      <c r="G26" s="18">
        <v>1002</v>
      </c>
      <c r="H26" s="18">
        <v>59</v>
      </c>
      <c r="I26" s="20">
        <v>59</v>
      </c>
      <c r="J26" s="20">
        <v>29.5</v>
      </c>
      <c r="K26" s="19">
        <v>501</v>
      </c>
      <c r="L26" s="19">
        <v>50.949152542372879</v>
      </c>
      <c r="M26" s="1">
        <f t="shared" si="1"/>
        <v>25</v>
      </c>
      <c r="N26" s="1">
        <f t="shared" si="2"/>
        <v>25</v>
      </c>
    </row>
    <row r="27" spans="1:14" x14ac:dyDescent="0.2">
      <c r="A27" s="17">
        <f t="shared" si="0"/>
        <v>26</v>
      </c>
      <c r="B27" s="18" t="s">
        <v>239</v>
      </c>
      <c r="C27" s="18">
        <v>3</v>
      </c>
      <c r="D27" s="18">
        <v>3</v>
      </c>
      <c r="E27" s="18">
        <v>7</v>
      </c>
      <c r="F27" s="18">
        <v>6</v>
      </c>
      <c r="G27" s="18">
        <v>3487</v>
      </c>
      <c r="H27" s="18">
        <v>206</v>
      </c>
      <c r="I27" s="20">
        <v>68.666666666666671</v>
      </c>
      <c r="J27" s="20">
        <v>29.428571428571427</v>
      </c>
      <c r="K27" s="19">
        <v>498.14285714285717</v>
      </c>
      <c r="L27" s="19">
        <v>50.781553398058257</v>
      </c>
      <c r="M27" s="1">
        <f t="shared" si="1"/>
        <v>26</v>
      </c>
      <c r="N27" s="1">
        <f t="shared" si="2"/>
        <v>26</v>
      </c>
    </row>
    <row r="28" spans="1:14" x14ac:dyDescent="0.2">
      <c r="A28" s="17">
        <f t="shared" si="0"/>
        <v>27</v>
      </c>
      <c r="B28" s="35" t="s">
        <v>152</v>
      </c>
      <c r="C28" s="35">
        <v>3</v>
      </c>
      <c r="D28" s="35">
        <v>2</v>
      </c>
      <c r="E28" s="35">
        <v>7</v>
      </c>
      <c r="F28" s="35">
        <v>4</v>
      </c>
      <c r="G28" s="35">
        <v>3296</v>
      </c>
      <c r="H28" s="35">
        <v>196</v>
      </c>
      <c r="I28" s="111">
        <v>65.333333333333329</v>
      </c>
      <c r="J28" s="111">
        <v>28</v>
      </c>
      <c r="K28" s="109">
        <v>470.85714285714283</v>
      </c>
      <c r="L28" s="109">
        <v>50.448979591836732</v>
      </c>
      <c r="M28" s="1">
        <f t="shared" si="1"/>
        <v>27</v>
      </c>
      <c r="N28" s="1">
        <f t="shared" si="2"/>
        <v>27</v>
      </c>
    </row>
    <row r="29" spans="1:14" x14ac:dyDescent="0.2">
      <c r="A29" s="17">
        <f t="shared" si="0"/>
        <v>28</v>
      </c>
      <c r="B29" s="18" t="s">
        <v>141</v>
      </c>
      <c r="C29" s="18">
        <v>2</v>
      </c>
      <c r="D29" s="18">
        <v>1</v>
      </c>
      <c r="E29" s="18">
        <v>5</v>
      </c>
      <c r="F29" s="18">
        <v>2</v>
      </c>
      <c r="G29" s="18">
        <v>2448</v>
      </c>
      <c r="H29" s="18">
        <v>148</v>
      </c>
      <c r="I29" s="20">
        <v>74</v>
      </c>
      <c r="J29" s="20">
        <v>29.6</v>
      </c>
      <c r="K29" s="19">
        <v>489.6</v>
      </c>
      <c r="L29" s="19">
        <v>49.621621621621621</v>
      </c>
      <c r="M29" s="1">
        <f t="shared" si="1"/>
        <v>28</v>
      </c>
      <c r="N29" s="1">
        <f t="shared" si="2"/>
        <v>28</v>
      </c>
    </row>
    <row r="30" spans="1:14" x14ac:dyDescent="0.2">
      <c r="A30" s="17">
        <f t="shared" si="0"/>
        <v>29</v>
      </c>
      <c r="B30" s="18" t="s">
        <v>261</v>
      </c>
      <c r="C30" s="18">
        <v>1</v>
      </c>
      <c r="D30" s="18">
        <v>0</v>
      </c>
      <c r="E30" s="18">
        <v>3</v>
      </c>
      <c r="F30" s="18">
        <v>1</v>
      </c>
      <c r="G30" s="18">
        <v>1348</v>
      </c>
      <c r="H30" s="18">
        <v>82</v>
      </c>
      <c r="I30" s="20">
        <v>82</v>
      </c>
      <c r="J30" s="20">
        <v>27.333333333333332</v>
      </c>
      <c r="K30" s="19">
        <v>449.33333333333331</v>
      </c>
      <c r="L30" s="19">
        <v>49.317073170731703</v>
      </c>
      <c r="M30" s="1">
        <f t="shared" si="1"/>
        <v>29</v>
      </c>
      <c r="N30" s="1">
        <f t="shared" si="2"/>
        <v>29</v>
      </c>
    </row>
    <row r="31" spans="1:14" x14ac:dyDescent="0.2">
      <c r="A31" s="17">
        <f t="shared" si="0"/>
        <v>30</v>
      </c>
      <c r="B31" s="18" t="s">
        <v>146</v>
      </c>
      <c r="C31" s="18">
        <v>2</v>
      </c>
      <c r="D31" s="18">
        <v>1</v>
      </c>
      <c r="E31" s="18">
        <v>6</v>
      </c>
      <c r="F31" s="18">
        <v>3</v>
      </c>
      <c r="G31" s="18">
        <v>2742</v>
      </c>
      <c r="H31" s="18">
        <v>167</v>
      </c>
      <c r="I31" s="20">
        <v>83.5</v>
      </c>
      <c r="J31" s="20">
        <v>27.833333333333332</v>
      </c>
      <c r="K31" s="19">
        <v>457</v>
      </c>
      <c r="L31" s="19">
        <v>49.257485029940113</v>
      </c>
      <c r="M31" s="1">
        <f t="shared" si="1"/>
        <v>30</v>
      </c>
      <c r="N31" s="1">
        <f t="shared" si="2"/>
        <v>30</v>
      </c>
    </row>
    <row r="32" spans="1:14" x14ac:dyDescent="0.2">
      <c r="A32" s="17">
        <f t="shared" si="0"/>
        <v>31</v>
      </c>
      <c r="B32" s="18" t="s">
        <v>185</v>
      </c>
      <c r="C32" s="18">
        <v>3</v>
      </c>
      <c r="D32" s="18">
        <v>2</v>
      </c>
      <c r="E32" s="18">
        <v>6</v>
      </c>
      <c r="F32" s="18">
        <v>4</v>
      </c>
      <c r="G32" s="18">
        <v>2866</v>
      </c>
      <c r="H32" s="18">
        <v>175</v>
      </c>
      <c r="I32" s="20">
        <v>58.333333333333336</v>
      </c>
      <c r="J32" s="20">
        <v>29.166666666666668</v>
      </c>
      <c r="K32" s="19">
        <v>477.66666666666669</v>
      </c>
      <c r="L32" s="19">
        <v>49.131428571428572</v>
      </c>
      <c r="M32" s="1">
        <f t="shared" si="1"/>
        <v>31</v>
      </c>
      <c r="N32" s="1">
        <f t="shared" si="2"/>
        <v>31</v>
      </c>
    </row>
    <row r="33" spans="1:14" x14ac:dyDescent="0.2">
      <c r="A33" s="17">
        <f t="shared" si="0"/>
        <v>32</v>
      </c>
      <c r="B33" s="35" t="s">
        <v>162</v>
      </c>
      <c r="C33" s="18">
        <v>2</v>
      </c>
      <c r="D33" s="18">
        <v>1</v>
      </c>
      <c r="E33" s="18">
        <v>5</v>
      </c>
      <c r="F33" s="18">
        <v>2</v>
      </c>
      <c r="G33" s="18">
        <v>2103</v>
      </c>
      <c r="H33" s="18">
        <v>129</v>
      </c>
      <c r="I33" s="20">
        <v>64.5</v>
      </c>
      <c r="J33" s="20">
        <v>25.8</v>
      </c>
      <c r="K33" s="19">
        <v>420.6</v>
      </c>
      <c r="L33" s="19">
        <v>48.906976744186039</v>
      </c>
      <c r="M33" s="1">
        <f t="shared" si="1"/>
        <v>32</v>
      </c>
      <c r="N33" s="1">
        <f t="shared" si="2"/>
        <v>32</v>
      </c>
    </row>
    <row r="34" spans="1:14" x14ac:dyDescent="0.2">
      <c r="A34" s="17">
        <f t="shared" si="0"/>
        <v>33</v>
      </c>
      <c r="B34" s="35" t="s">
        <v>226</v>
      </c>
      <c r="C34" s="35">
        <v>1</v>
      </c>
      <c r="D34" s="35">
        <v>0</v>
      </c>
      <c r="E34" s="35">
        <v>2</v>
      </c>
      <c r="F34" s="35">
        <v>0</v>
      </c>
      <c r="G34" s="35">
        <v>733</v>
      </c>
      <c r="H34" s="35">
        <v>45</v>
      </c>
      <c r="I34" s="111">
        <v>45</v>
      </c>
      <c r="J34" s="111">
        <v>22.5</v>
      </c>
      <c r="K34" s="109">
        <v>366.5</v>
      </c>
      <c r="L34" s="109">
        <v>48.86666666666666</v>
      </c>
      <c r="M34" s="1">
        <f t="shared" si="1"/>
        <v>33</v>
      </c>
      <c r="N34" s="1">
        <f t="shared" si="2"/>
        <v>33</v>
      </c>
    </row>
    <row r="35" spans="1:14" x14ac:dyDescent="0.2">
      <c r="A35" s="17">
        <f t="shared" si="0"/>
        <v>34</v>
      </c>
      <c r="B35" s="18" t="s">
        <v>192</v>
      </c>
      <c r="C35" s="18">
        <v>3</v>
      </c>
      <c r="D35" s="18">
        <v>2</v>
      </c>
      <c r="E35" s="18">
        <v>6</v>
      </c>
      <c r="F35" s="18">
        <v>4</v>
      </c>
      <c r="G35" s="18">
        <v>2964</v>
      </c>
      <c r="H35" s="18">
        <v>182</v>
      </c>
      <c r="I35" s="20">
        <v>60.666666666666664</v>
      </c>
      <c r="J35" s="20">
        <v>30.333333333333332</v>
      </c>
      <c r="K35" s="19">
        <v>494</v>
      </c>
      <c r="L35" s="19">
        <v>48.857142857142854</v>
      </c>
      <c r="M35" s="1">
        <f t="shared" si="1"/>
        <v>34</v>
      </c>
      <c r="N35" s="1">
        <f t="shared" si="2"/>
        <v>34</v>
      </c>
    </row>
    <row r="36" spans="1:14" x14ac:dyDescent="0.2">
      <c r="A36" s="17">
        <f t="shared" si="0"/>
        <v>35</v>
      </c>
      <c r="B36" s="18" t="s">
        <v>155</v>
      </c>
      <c r="C36" s="18">
        <v>3</v>
      </c>
      <c r="D36" s="18">
        <v>2</v>
      </c>
      <c r="E36" s="18">
        <v>8</v>
      </c>
      <c r="F36" s="18">
        <v>5</v>
      </c>
      <c r="G36" s="18">
        <v>3983</v>
      </c>
      <c r="H36" s="18">
        <v>246</v>
      </c>
      <c r="I36" s="20">
        <v>82</v>
      </c>
      <c r="J36" s="20">
        <v>30.75</v>
      </c>
      <c r="K36" s="19">
        <v>497.875</v>
      </c>
      <c r="L36" s="19">
        <v>48.573170731707322</v>
      </c>
      <c r="M36" s="1">
        <f t="shared" si="1"/>
        <v>35</v>
      </c>
      <c r="N36" s="1">
        <f t="shared" si="2"/>
        <v>35</v>
      </c>
    </row>
    <row r="37" spans="1:14" x14ac:dyDescent="0.2">
      <c r="A37" s="17">
        <f t="shared" si="0"/>
        <v>36</v>
      </c>
      <c r="B37" s="35" t="s">
        <v>180</v>
      </c>
      <c r="C37" s="18">
        <v>2</v>
      </c>
      <c r="D37" s="18">
        <v>2</v>
      </c>
      <c r="E37" s="18">
        <v>5</v>
      </c>
      <c r="F37" s="18">
        <v>4</v>
      </c>
      <c r="G37" s="18">
        <v>2425</v>
      </c>
      <c r="H37" s="18">
        <v>151</v>
      </c>
      <c r="I37" s="20">
        <v>75.5</v>
      </c>
      <c r="J37" s="20">
        <v>30.2</v>
      </c>
      <c r="K37" s="19">
        <v>485</v>
      </c>
      <c r="L37" s="19">
        <v>48.178807947019862</v>
      </c>
      <c r="M37" s="1">
        <f t="shared" si="1"/>
        <v>36</v>
      </c>
      <c r="N37" s="1">
        <f t="shared" si="2"/>
        <v>36</v>
      </c>
    </row>
    <row r="38" spans="1:14" x14ac:dyDescent="0.2">
      <c r="A38" s="17">
        <f t="shared" si="0"/>
        <v>37</v>
      </c>
      <c r="B38" s="18" t="s">
        <v>150</v>
      </c>
      <c r="C38" s="18">
        <v>3</v>
      </c>
      <c r="D38" s="18">
        <v>1</v>
      </c>
      <c r="E38" s="18">
        <v>7</v>
      </c>
      <c r="F38" s="18">
        <v>2</v>
      </c>
      <c r="G38" s="18">
        <v>3392</v>
      </c>
      <c r="H38" s="18">
        <v>213</v>
      </c>
      <c r="I38" s="20">
        <v>71</v>
      </c>
      <c r="J38" s="20">
        <v>30.428571428571427</v>
      </c>
      <c r="K38" s="19">
        <v>484.57142857142856</v>
      </c>
      <c r="L38" s="19">
        <v>47.774647887323944</v>
      </c>
      <c r="M38" s="1">
        <f t="shared" si="1"/>
        <v>37</v>
      </c>
      <c r="N38" s="1">
        <f t="shared" si="2"/>
        <v>37</v>
      </c>
    </row>
    <row r="39" spans="1:14" x14ac:dyDescent="0.2">
      <c r="A39" s="17">
        <f t="shared" si="0"/>
        <v>38</v>
      </c>
      <c r="B39" s="18" t="s">
        <v>234</v>
      </c>
      <c r="C39" s="18">
        <v>2</v>
      </c>
      <c r="D39" s="18">
        <v>0</v>
      </c>
      <c r="E39" s="18">
        <v>5</v>
      </c>
      <c r="F39" s="18">
        <v>1</v>
      </c>
      <c r="G39" s="18">
        <v>2281</v>
      </c>
      <c r="H39" s="18">
        <v>144</v>
      </c>
      <c r="I39" s="20">
        <v>72</v>
      </c>
      <c r="J39" s="20">
        <v>28.8</v>
      </c>
      <c r="K39" s="19">
        <v>456.2</v>
      </c>
      <c r="L39" s="19">
        <v>47.520833333333336</v>
      </c>
      <c r="M39" s="1">
        <f t="shared" si="1"/>
        <v>38</v>
      </c>
      <c r="N39" s="1">
        <f t="shared" si="2"/>
        <v>38</v>
      </c>
    </row>
    <row r="40" spans="1:14" x14ac:dyDescent="0.2">
      <c r="A40" s="17">
        <f t="shared" si="0"/>
        <v>39</v>
      </c>
      <c r="B40" s="18" t="s">
        <v>199</v>
      </c>
      <c r="C40" s="18">
        <v>3</v>
      </c>
      <c r="D40" s="18">
        <v>1</v>
      </c>
      <c r="E40" s="18">
        <v>92</v>
      </c>
      <c r="F40" s="18">
        <v>4</v>
      </c>
      <c r="G40" s="18">
        <v>3499</v>
      </c>
      <c r="H40" s="18">
        <v>226</v>
      </c>
      <c r="I40" s="20">
        <v>75.333333333333329</v>
      </c>
      <c r="J40" s="20">
        <v>2.4565217391304346</v>
      </c>
      <c r="K40" s="19">
        <v>38.032608695652172</v>
      </c>
      <c r="L40" s="19">
        <v>46.446902654867259</v>
      </c>
      <c r="M40" s="1">
        <f t="shared" si="1"/>
        <v>39</v>
      </c>
      <c r="N40" s="1">
        <f t="shared" si="2"/>
        <v>39</v>
      </c>
    </row>
    <row r="41" spans="1:14" x14ac:dyDescent="0.2">
      <c r="A41" s="17">
        <f t="shared" si="0"/>
        <v>40</v>
      </c>
      <c r="B41" s="18" t="s">
        <v>191</v>
      </c>
      <c r="C41" s="18">
        <v>3</v>
      </c>
      <c r="D41" s="18">
        <v>1</v>
      </c>
      <c r="E41" s="18">
        <v>7</v>
      </c>
      <c r="F41" s="18">
        <v>2</v>
      </c>
      <c r="G41" s="18">
        <v>3345</v>
      </c>
      <c r="H41" s="18">
        <v>217</v>
      </c>
      <c r="I41" s="20">
        <v>72.333333333333329</v>
      </c>
      <c r="J41" s="20">
        <v>31</v>
      </c>
      <c r="K41" s="19">
        <v>477.85714285714283</v>
      </c>
      <c r="L41" s="19">
        <v>46.244239631336406</v>
      </c>
      <c r="M41" s="1">
        <f t="shared" si="1"/>
        <v>40</v>
      </c>
      <c r="N41" s="1">
        <f t="shared" si="2"/>
        <v>40</v>
      </c>
    </row>
    <row r="42" spans="1:14" x14ac:dyDescent="0.2">
      <c r="A42" s="17">
        <f t="shared" si="0"/>
        <v>41</v>
      </c>
      <c r="B42" s="18" t="s">
        <v>207</v>
      </c>
      <c r="C42" s="18">
        <v>3</v>
      </c>
      <c r="D42" s="18">
        <v>2</v>
      </c>
      <c r="E42" s="18">
        <v>6</v>
      </c>
      <c r="F42" s="18">
        <v>4</v>
      </c>
      <c r="G42" s="18">
        <v>2813</v>
      </c>
      <c r="H42" s="18">
        <v>187</v>
      </c>
      <c r="I42" s="20">
        <v>62.333333333333336</v>
      </c>
      <c r="J42" s="20">
        <v>31.166666666666668</v>
      </c>
      <c r="K42" s="19">
        <v>468.83333333333331</v>
      </c>
      <c r="L42" s="19">
        <v>45.128342245989302</v>
      </c>
      <c r="M42" s="1">
        <f t="shared" si="1"/>
        <v>41</v>
      </c>
      <c r="N42" s="1">
        <f t="shared" si="2"/>
        <v>41</v>
      </c>
    </row>
    <row r="43" spans="1:14" x14ac:dyDescent="0.2">
      <c r="A43" s="17">
        <f t="shared" si="0"/>
        <v>42</v>
      </c>
      <c r="B43" s="18" t="s">
        <v>200</v>
      </c>
      <c r="C43" s="18">
        <v>1</v>
      </c>
      <c r="D43" s="18">
        <v>1</v>
      </c>
      <c r="E43" s="18">
        <v>2</v>
      </c>
      <c r="F43" s="18">
        <v>2</v>
      </c>
      <c r="G43" s="18">
        <v>1002</v>
      </c>
      <c r="H43" s="18">
        <v>67</v>
      </c>
      <c r="I43" s="20">
        <v>67</v>
      </c>
      <c r="J43" s="20">
        <v>33.5</v>
      </c>
      <c r="K43" s="19">
        <v>501</v>
      </c>
      <c r="L43" s="19">
        <v>44.865671641791039</v>
      </c>
      <c r="M43" s="1">
        <f t="shared" si="1"/>
        <v>42</v>
      </c>
      <c r="N43" s="1">
        <f t="shared" si="2"/>
        <v>42</v>
      </c>
    </row>
    <row r="44" spans="1:14" x14ac:dyDescent="0.2">
      <c r="A44" s="17">
        <f t="shared" si="0"/>
        <v>43</v>
      </c>
      <c r="B44" s="18" t="s">
        <v>228</v>
      </c>
      <c r="C44" s="18">
        <v>2</v>
      </c>
      <c r="D44" s="18">
        <v>1</v>
      </c>
      <c r="E44" s="18">
        <v>5</v>
      </c>
      <c r="F44" s="18">
        <v>3</v>
      </c>
      <c r="G44" s="18">
        <v>2445</v>
      </c>
      <c r="H44" s="18">
        <v>165</v>
      </c>
      <c r="I44" s="20">
        <v>82.5</v>
      </c>
      <c r="J44" s="20">
        <v>33</v>
      </c>
      <c r="K44" s="19">
        <v>489</v>
      </c>
      <c r="L44" s="19">
        <v>44.454545454545453</v>
      </c>
      <c r="M44" s="1">
        <f t="shared" si="1"/>
        <v>43</v>
      </c>
      <c r="N44" s="1">
        <f t="shared" si="2"/>
        <v>43</v>
      </c>
    </row>
    <row r="45" spans="1:14" x14ac:dyDescent="0.2">
      <c r="A45" s="17">
        <f t="shared" si="0"/>
        <v>44</v>
      </c>
      <c r="B45" s="35" t="s">
        <v>202</v>
      </c>
      <c r="C45" s="35">
        <v>3</v>
      </c>
      <c r="D45" s="35">
        <v>2</v>
      </c>
      <c r="E45" s="35">
        <v>9</v>
      </c>
      <c r="F45" s="35">
        <v>5</v>
      </c>
      <c r="G45" s="35">
        <v>4339</v>
      </c>
      <c r="H45" s="35">
        <v>293</v>
      </c>
      <c r="I45" s="111">
        <v>97.666666666666671</v>
      </c>
      <c r="J45" s="111">
        <v>32.555555555555557</v>
      </c>
      <c r="K45" s="109">
        <v>482.11111111111109</v>
      </c>
      <c r="L45" s="109">
        <v>44.42662116040956</v>
      </c>
      <c r="M45" s="1">
        <f t="shared" si="1"/>
        <v>44</v>
      </c>
      <c r="N45" s="1">
        <f t="shared" si="2"/>
        <v>44</v>
      </c>
    </row>
    <row r="46" spans="1:14" x14ac:dyDescent="0.2">
      <c r="A46" s="17">
        <f t="shared" si="0"/>
        <v>45</v>
      </c>
      <c r="B46" s="18" t="s">
        <v>236</v>
      </c>
      <c r="C46" s="18">
        <v>1</v>
      </c>
      <c r="D46" s="18">
        <v>0</v>
      </c>
      <c r="E46" s="18">
        <v>3</v>
      </c>
      <c r="F46" s="18">
        <v>1</v>
      </c>
      <c r="G46" s="18">
        <v>1454</v>
      </c>
      <c r="H46" s="18">
        <v>100</v>
      </c>
      <c r="I46" s="20">
        <v>100</v>
      </c>
      <c r="J46" s="20">
        <v>33.333333333333336</v>
      </c>
      <c r="K46" s="19">
        <v>484.66666666666669</v>
      </c>
      <c r="L46" s="19">
        <v>43.62</v>
      </c>
      <c r="M46" s="1">
        <f t="shared" si="1"/>
        <v>45</v>
      </c>
      <c r="N46" s="1">
        <f t="shared" si="2"/>
        <v>45</v>
      </c>
    </row>
    <row r="47" spans="1:14" x14ac:dyDescent="0.2">
      <c r="A47" s="17">
        <f t="shared" si="0"/>
        <v>46</v>
      </c>
      <c r="B47" s="18" t="s">
        <v>242</v>
      </c>
      <c r="C47" s="18">
        <v>1</v>
      </c>
      <c r="D47" s="18">
        <v>0</v>
      </c>
      <c r="E47" s="18">
        <v>2</v>
      </c>
      <c r="F47" s="18">
        <v>0</v>
      </c>
      <c r="G47" s="18">
        <v>944</v>
      </c>
      <c r="H47" s="18">
        <v>66</v>
      </c>
      <c r="I47" s="20">
        <v>66</v>
      </c>
      <c r="J47" s="20">
        <v>33</v>
      </c>
      <c r="K47" s="19">
        <v>472</v>
      </c>
      <c r="L47" s="19">
        <v>42.909090909090907</v>
      </c>
      <c r="M47" s="1">
        <f t="shared" si="1"/>
        <v>46</v>
      </c>
      <c r="N47" s="1">
        <f t="shared" si="2"/>
        <v>46</v>
      </c>
    </row>
    <row r="48" spans="1:14" x14ac:dyDescent="0.2">
      <c r="A48" s="17">
        <f t="shared" si="0"/>
        <v>47</v>
      </c>
      <c r="B48" s="18" t="s">
        <v>258</v>
      </c>
      <c r="C48" s="18">
        <v>1</v>
      </c>
      <c r="D48" s="18">
        <v>0</v>
      </c>
      <c r="E48" s="18">
        <v>3</v>
      </c>
      <c r="F48" s="18">
        <v>1</v>
      </c>
      <c r="G48" s="18">
        <v>1342</v>
      </c>
      <c r="H48" s="18">
        <v>94</v>
      </c>
      <c r="I48" s="20">
        <v>94</v>
      </c>
      <c r="J48" s="20">
        <v>31.333333333333332</v>
      </c>
      <c r="K48" s="19">
        <v>447.33333333333331</v>
      </c>
      <c r="L48" s="19">
        <v>42.829787234042556</v>
      </c>
      <c r="M48" s="1">
        <f t="shared" si="1"/>
        <v>47</v>
      </c>
      <c r="N48" s="1">
        <f t="shared" si="2"/>
        <v>47</v>
      </c>
    </row>
    <row r="49" spans="1:14" x14ac:dyDescent="0.2">
      <c r="A49" s="17">
        <f t="shared" si="0"/>
        <v>48</v>
      </c>
      <c r="B49" s="18" t="s">
        <v>198</v>
      </c>
      <c r="C49" s="18">
        <v>1</v>
      </c>
      <c r="D49" s="18">
        <v>0</v>
      </c>
      <c r="E49" s="18">
        <v>2</v>
      </c>
      <c r="F49" s="18">
        <v>0</v>
      </c>
      <c r="G49" s="18">
        <v>972</v>
      </c>
      <c r="H49" s="18">
        <v>69</v>
      </c>
      <c r="I49" s="20">
        <v>69</v>
      </c>
      <c r="J49" s="20">
        <v>34.5</v>
      </c>
      <c r="K49" s="19">
        <v>486</v>
      </c>
      <c r="L49" s="19">
        <v>42.260869565217391</v>
      </c>
      <c r="M49" s="1">
        <f t="shared" si="1"/>
        <v>48</v>
      </c>
      <c r="N49" s="1">
        <f t="shared" si="2"/>
        <v>48</v>
      </c>
    </row>
    <row r="50" spans="1:14" x14ac:dyDescent="0.2">
      <c r="A50" s="17">
        <f t="shared" si="0"/>
        <v>49</v>
      </c>
      <c r="B50" s="35" t="s">
        <v>161</v>
      </c>
      <c r="C50" s="18">
        <v>2</v>
      </c>
      <c r="D50" s="18">
        <v>0</v>
      </c>
      <c r="E50" s="18">
        <v>5</v>
      </c>
      <c r="F50" s="18">
        <v>1</v>
      </c>
      <c r="G50" s="18">
        <v>2221</v>
      </c>
      <c r="H50" s="18">
        <v>160</v>
      </c>
      <c r="I50" s="20">
        <v>80</v>
      </c>
      <c r="J50" s="20">
        <v>32</v>
      </c>
      <c r="K50" s="19">
        <v>444.2</v>
      </c>
      <c r="L50" s="19">
        <v>41.643749999999997</v>
      </c>
      <c r="M50" s="1">
        <f t="shared" si="1"/>
        <v>49</v>
      </c>
      <c r="N50" s="1">
        <f t="shared" si="2"/>
        <v>49</v>
      </c>
    </row>
    <row r="51" spans="1:14" x14ac:dyDescent="0.2">
      <c r="A51" s="17">
        <f t="shared" si="0"/>
        <v>50</v>
      </c>
      <c r="B51" s="18" t="s">
        <v>187</v>
      </c>
      <c r="C51" s="18">
        <v>3</v>
      </c>
      <c r="D51" s="18">
        <v>0</v>
      </c>
      <c r="E51" s="18">
        <v>8</v>
      </c>
      <c r="F51" s="18">
        <v>2</v>
      </c>
      <c r="G51" s="18">
        <v>3633</v>
      </c>
      <c r="H51" s="18">
        <v>266</v>
      </c>
      <c r="I51" s="20">
        <v>88.666666666666671</v>
      </c>
      <c r="J51" s="20">
        <v>33.25</v>
      </c>
      <c r="K51" s="19">
        <v>454.125</v>
      </c>
      <c r="L51" s="19">
        <v>40.973684210526315</v>
      </c>
      <c r="M51" s="1">
        <f t="shared" si="1"/>
        <v>50</v>
      </c>
      <c r="N51" s="1">
        <f t="shared" si="2"/>
        <v>50</v>
      </c>
    </row>
    <row r="52" spans="1:14" x14ac:dyDescent="0.2">
      <c r="A52" s="17">
        <f t="shared" si="0"/>
        <v>51</v>
      </c>
      <c r="B52" s="18" t="s">
        <v>201</v>
      </c>
      <c r="C52" s="18">
        <v>1</v>
      </c>
      <c r="D52" s="18">
        <v>0</v>
      </c>
      <c r="E52" s="18">
        <v>2</v>
      </c>
      <c r="F52" s="18">
        <v>0</v>
      </c>
      <c r="G52" s="18">
        <v>932</v>
      </c>
      <c r="H52" s="18">
        <v>69</v>
      </c>
      <c r="I52" s="20">
        <v>69</v>
      </c>
      <c r="J52" s="20">
        <v>34.5</v>
      </c>
      <c r="K52" s="19">
        <v>466</v>
      </c>
      <c r="L52" s="19">
        <v>40.521739130434781</v>
      </c>
      <c r="M52" s="1">
        <f t="shared" si="1"/>
        <v>51</v>
      </c>
      <c r="N52" s="1">
        <f t="shared" si="2"/>
        <v>51</v>
      </c>
    </row>
    <row r="53" spans="1:14" x14ac:dyDescent="0.2">
      <c r="A53" s="17">
        <f t="shared" si="0"/>
        <v>52</v>
      </c>
      <c r="B53" s="18" t="s">
        <v>143</v>
      </c>
      <c r="C53" s="18">
        <v>1</v>
      </c>
      <c r="D53" s="18">
        <v>0</v>
      </c>
      <c r="E53" s="18">
        <v>2</v>
      </c>
      <c r="F53" s="18">
        <v>0</v>
      </c>
      <c r="G53" s="18">
        <v>688</v>
      </c>
      <c r="H53" s="18">
        <v>51</v>
      </c>
      <c r="I53" s="20">
        <v>51</v>
      </c>
      <c r="J53" s="20">
        <v>25.5</v>
      </c>
      <c r="K53" s="19">
        <v>344</v>
      </c>
      <c r="L53" s="19">
        <v>40.470588235294116</v>
      </c>
      <c r="M53" s="1">
        <f t="shared" si="1"/>
        <v>52</v>
      </c>
      <c r="N53" s="1">
        <f t="shared" si="2"/>
        <v>52</v>
      </c>
    </row>
    <row r="54" spans="1:14" x14ac:dyDescent="0.2">
      <c r="A54" s="17">
        <f t="shared" si="0"/>
        <v>53</v>
      </c>
      <c r="B54" s="18" t="s">
        <v>186</v>
      </c>
      <c r="C54" s="18">
        <v>3</v>
      </c>
      <c r="D54" s="18">
        <v>2</v>
      </c>
      <c r="E54" s="18">
        <v>7</v>
      </c>
      <c r="F54" s="18">
        <v>4</v>
      </c>
      <c r="G54" s="18">
        <v>3186</v>
      </c>
      <c r="H54" s="18">
        <v>238</v>
      </c>
      <c r="I54" s="20">
        <v>79.333333333333329</v>
      </c>
      <c r="J54" s="20">
        <v>34</v>
      </c>
      <c r="K54" s="19">
        <v>455.14285714285717</v>
      </c>
      <c r="L54" s="19">
        <v>40.159663865546221</v>
      </c>
      <c r="M54" s="1">
        <f t="shared" si="1"/>
        <v>53</v>
      </c>
      <c r="N54" s="1">
        <f t="shared" si="2"/>
        <v>53</v>
      </c>
    </row>
    <row r="55" spans="1:14" x14ac:dyDescent="0.2">
      <c r="A55" s="17">
        <f t="shared" si="0"/>
        <v>54</v>
      </c>
      <c r="B55" s="18" t="s">
        <v>148</v>
      </c>
      <c r="C55" s="18">
        <v>2</v>
      </c>
      <c r="D55" s="18">
        <v>2</v>
      </c>
      <c r="E55" s="18">
        <v>6</v>
      </c>
      <c r="F55" s="18">
        <v>4</v>
      </c>
      <c r="G55" s="18">
        <v>2896</v>
      </c>
      <c r="H55" s="18">
        <v>217</v>
      </c>
      <c r="I55" s="20">
        <v>108.5</v>
      </c>
      <c r="J55" s="20">
        <v>36.166666666666664</v>
      </c>
      <c r="K55" s="19">
        <v>482.66666666666669</v>
      </c>
      <c r="L55" s="19">
        <v>40.036866359447004</v>
      </c>
      <c r="M55" s="1">
        <f t="shared" si="1"/>
        <v>54</v>
      </c>
      <c r="N55" s="1">
        <f t="shared" si="2"/>
        <v>54</v>
      </c>
    </row>
    <row r="56" spans="1:14" x14ac:dyDescent="0.2">
      <c r="A56" s="17">
        <f t="shared" si="0"/>
        <v>55</v>
      </c>
      <c r="B56" s="35" t="s">
        <v>197</v>
      </c>
      <c r="C56" s="18">
        <v>1</v>
      </c>
      <c r="D56" s="18">
        <v>0</v>
      </c>
      <c r="E56" s="18">
        <v>2</v>
      </c>
      <c r="F56" s="18">
        <v>0</v>
      </c>
      <c r="G56" s="18">
        <v>800</v>
      </c>
      <c r="H56" s="18">
        <v>60</v>
      </c>
      <c r="I56" s="20">
        <v>60</v>
      </c>
      <c r="J56" s="20">
        <v>30</v>
      </c>
      <c r="K56" s="19">
        <v>400</v>
      </c>
      <c r="L56" s="19">
        <v>40</v>
      </c>
      <c r="M56" s="1">
        <f t="shared" si="1"/>
        <v>55</v>
      </c>
      <c r="N56" s="1">
        <f t="shared" si="2"/>
        <v>55</v>
      </c>
    </row>
    <row r="57" spans="1:14" x14ac:dyDescent="0.2">
      <c r="A57" s="17">
        <f t="shared" si="0"/>
        <v>56</v>
      </c>
      <c r="B57" s="18" t="s">
        <v>205</v>
      </c>
      <c r="C57" s="18">
        <v>1</v>
      </c>
      <c r="D57" s="18">
        <v>0</v>
      </c>
      <c r="E57" s="18">
        <v>2</v>
      </c>
      <c r="F57" s="18">
        <v>0</v>
      </c>
      <c r="G57" s="18">
        <v>596</v>
      </c>
      <c r="H57" s="18">
        <v>45</v>
      </c>
      <c r="I57" s="20">
        <v>45</v>
      </c>
      <c r="J57" s="20">
        <v>22.5</v>
      </c>
      <c r="K57" s="19">
        <v>298</v>
      </c>
      <c r="L57" s="19">
        <v>39.733333333333334</v>
      </c>
      <c r="M57" s="1">
        <f t="shared" si="1"/>
        <v>56</v>
      </c>
      <c r="N57" s="1">
        <f t="shared" si="2"/>
        <v>56</v>
      </c>
    </row>
    <row r="58" spans="1:14" x14ac:dyDescent="0.2">
      <c r="A58" s="17">
        <f t="shared" si="0"/>
        <v>57</v>
      </c>
      <c r="B58" s="18" t="s">
        <v>156</v>
      </c>
      <c r="C58" s="18">
        <v>3</v>
      </c>
      <c r="D58" s="18">
        <v>1</v>
      </c>
      <c r="E58" s="18">
        <v>7</v>
      </c>
      <c r="F58" s="18">
        <v>3</v>
      </c>
      <c r="G58" s="18">
        <v>3293</v>
      </c>
      <c r="H58" s="18">
        <v>251</v>
      </c>
      <c r="I58" s="20">
        <v>83.666666666666671</v>
      </c>
      <c r="J58" s="20">
        <v>35.857142857142854</v>
      </c>
      <c r="K58" s="19">
        <v>470.42857142857144</v>
      </c>
      <c r="L58" s="19">
        <v>39.358565737051791</v>
      </c>
      <c r="M58" s="1">
        <f t="shared" si="1"/>
        <v>57</v>
      </c>
      <c r="N58" s="1">
        <f t="shared" si="2"/>
        <v>57</v>
      </c>
    </row>
    <row r="59" spans="1:14" x14ac:dyDescent="0.2">
      <c r="A59" s="17">
        <f t="shared" si="0"/>
        <v>58</v>
      </c>
      <c r="B59" s="18" t="s">
        <v>241</v>
      </c>
      <c r="C59" s="18">
        <v>3</v>
      </c>
      <c r="D59" s="18">
        <v>0</v>
      </c>
      <c r="E59" s="18">
        <v>6</v>
      </c>
      <c r="F59" s="18">
        <v>0</v>
      </c>
      <c r="G59" s="18">
        <v>2201</v>
      </c>
      <c r="H59" s="18">
        <v>168</v>
      </c>
      <c r="I59" s="20">
        <v>56</v>
      </c>
      <c r="J59" s="20">
        <v>28</v>
      </c>
      <c r="K59" s="19">
        <v>366.83333333333331</v>
      </c>
      <c r="L59" s="19">
        <v>39.303571428571431</v>
      </c>
      <c r="M59" s="1">
        <f t="shared" si="1"/>
        <v>58</v>
      </c>
      <c r="N59" s="1">
        <f t="shared" si="2"/>
        <v>58</v>
      </c>
    </row>
    <row r="60" spans="1:14" x14ac:dyDescent="0.2">
      <c r="A60" s="17">
        <f t="shared" si="0"/>
        <v>59</v>
      </c>
      <c r="B60" s="18" t="s">
        <v>240</v>
      </c>
      <c r="C60" s="18">
        <v>2</v>
      </c>
      <c r="D60" s="18">
        <v>0</v>
      </c>
      <c r="E60" s="18">
        <v>4</v>
      </c>
      <c r="F60" s="18">
        <v>0</v>
      </c>
      <c r="G60" s="18">
        <v>1408</v>
      </c>
      <c r="H60" s="18">
        <v>108</v>
      </c>
      <c r="I60" s="20">
        <v>54</v>
      </c>
      <c r="J60" s="20">
        <v>27</v>
      </c>
      <c r="K60" s="19">
        <v>352</v>
      </c>
      <c r="L60" s="19">
        <v>39.111111111111107</v>
      </c>
      <c r="M60" s="1">
        <f t="shared" si="1"/>
        <v>59</v>
      </c>
      <c r="N60" s="1">
        <f t="shared" si="2"/>
        <v>59</v>
      </c>
    </row>
    <row r="61" spans="1:14" x14ac:dyDescent="0.2">
      <c r="A61" s="17">
        <f t="shared" si="0"/>
        <v>60</v>
      </c>
      <c r="B61" s="18" t="s">
        <v>206</v>
      </c>
      <c r="C61" s="18">
        <v>1</v>
      </c>
      <c r="D61" s="18">
        <v>1</v>
      </c>
      <c r="E61" s="18">
        <v>2</v>
      </c>
      <c r="F61" s="18">
        <v>2</v>
      </c>
      <c r="G61" s="18">
        <v>1002</v>
      </c>
      <c r="H61" s="18">
        <v>77</v>
      </c>
      <c r="I61" s="20">
        <v>77</v>
      </c>
      <c r="J61" s="20">
        <v>38.5</v>
      </c>
      <c r="K61" s="19">
        <v>501</v>
      </c>
      <c r="L61" s="19">
        <v>39.038961038961041</v>
      </c>
      <c r="M61" s="1">
        <f t="shared" si="1"/>
        <v>60</v>
      </c>
      <c r="N61" s="1">
        <f t="shared" si="2"/>
        <v>60</v>
      </c>
    </row>
    <row r="62" spans="1:14" x14ac:dyDescent="0.2">
      <c r="A62" s="17">
        <f t="shared" si="0"/>
        <v>61</v>
      </c>
      <c r="B62" s="18" t="s">
        <v>243</v>
      </c>
      <c r="C62" s="18">
        <v>1</v>
      </c>
      <c r="D62" s="18">
        <v>0</v>
      </c>
      <c r="E62" s="18">
        <v>3</v>
      </c>
      <c r="F62" s="18">
        <v>1</v>
      </c>
      <c r="G62" s="18">
        <v>1487</v>
      </c>
      <c r="H62" s="18">
        <v>119</v>
      </c>
      <c r="I62" s="20">
        <v>119</v>
      </c>
      <c r="J62" s="20">
        <v>39.666666666666664</v>
      </c>
      <c r="K62" s="19">
        <v>495.66666666666669</v>
      </c>
      <c r="L62" s="19">
        <v>37.487394957983192</v>
      </c>
      <c r="M62" s="1">
        <f t="shared" si="1"/>
        <v>61</v>
      </c>
      <c r="N62" s="1">
        <f t="shared" si="2"/>
        <v>61</v>
      </c>
    </row>
    <row r="63" spans="1:14" x14ac:dyDescent="0.2">
      <c r="A63" s="17">
        <f t="shared" si="0"/>
        <v>62</v>
      </c>
      <c r="B63" s="18" t="s">
        <v>164</v>
      </c>
      <c r="C63" s="18">
        <v>3</v>
      </c>
      <c r="D63" s="18">
        <v>0</v>
      </c>
      <c r="E63" s="18">
        <v>7</v>
      </c>
      <c r="F63" s="18">
        <v>1</v>
      </c>
      <c r="G63" s="18">
        <v>2792</v>
      </c>
      <c r="H63" s="18">
        <v>224</v>
      </c>
      <c r="I63" s="20">
        <v>74.666666666666671</v>
      </c>
      <c r="J63" s="20">
        <v>32</v>
      </c>
      <c r="K63" s="19">
        <v>398.85714285714283</v>
      </c>
      <c r="L63" s="19">
        <v>37.392857142857139</v>
      </c>
      <c r="M63" s="1">
        <f t="shared" si="1"/>
        <v>62</v>
      </c>
      <c r="N63" s="1">
        <f t="shared" si="2"/>
        <v>62</v>
      </c>
    </row>
    <row r="64" spans="1:14" x14ac:dyDescent="0.2">
      <c r="A64" s="17">
        <f t="shared" si="0"/>
        <v>63</v>
      </c>
      <c r="B64" s="18" t="s">
        <v>166</v>
      </c>
      <c r="C64" s="18">
        <v>3</v>
      </c>
      <c r="D64" s="18">
        <v>2</v>
      </c>
      <c r="E64" s="18">
        <v>7</v>
      </c>
      <c r="F64" s="18">
        <v>4</v>
      </c>
      <c r="G64" s="18">
        <v>3069</v>
      </c>
      <c r="H64" s="18">
        <v>247</v>
      </c>
      <c r="I64" s="20">
        <v>82.333333333333329</v>
      </c>
      <c r="J64" s="20">
        <v>35.285714285714285</v>
      </c>
      <c r="K64" s="19">
        <v>438.42857142857144</v>
      </c>
      <c r="L64" s="19">
        <v>37.275303643724698</v>
      </c>
      <c r="M64" s="1">
        <f t="shared" si="1"/>
        <v>63</v>
      </c>
      <c r="N64" s="1">
        <f t="shared" si="2"/>
        <v>63</v>
      </c>
    </row>
    <row r="65" spans="1:14" x14ac:dyDescent="0.2">
      <c r="A65" s="17">
        <f t="shared" si="0"/>
        <v>64</v>
      </c>
      <c r="B65" s="18" t="s">
        <v>181</v>
      </c>
      <c r="C65" s="18">
        <v>2</v>
      </c>
      <c r="D65" s="18">
        <v>1</v>
      </c>
      <c r="E65" s="18">
        <v>4</v>
      </c>
      <c r="F65" s="18">
        <v>2</v>
      </c>
      <c r="G65" s="18">
        <v>1716</v>
      </c>
      <c r="H65" s="18">
        <v>141</v>
      </c>
      <c r="I65" s="20">
        <v>70.5</v>
      </c>
      <c r="J65" s="20">
        <v>35.25</v>
      </c>
      <c r="K65" s="19">
        <v>429</v>
      </c>
      <c r="L65" s="19">
        <v>36.51063829787234</v>
      </c>
      <c r="M65" s="1">
        <f t="shared" si="1"/>
        <v>64</v>
      </c>
      <c r="N65" s="1">
        <f t="shared" si="2"/>
        <v>64</v>
      </c>
    </row>
    <row r="66" spans="1:14" x14ac:dyDescent="0.2">
      <c r="A66" s="17">
        <f t="shared" si="0"/>
        <v>65</v>
      </c>
      <c r="B66" s="18" t="s">
        <v>260</v>
      </c>
      <c r="C66" s="18">
        <v>1</v>
      </c>
      <c r="D66" s="18">
        <v>0</v>
      </c>
      <c r="E66" s="18">
        <v>3</v>
      </c>
      <c r="F66" s="18">
        <v>1</v>
      </c>
      <c r="G66" s="18">
        <v>1499</v>
      </c>
      <c r="H66" s="18">
        <v>127</v>
      </c>
      <c r="I66" s="20">
        <v>127</v>
      </c>
      <c r="J66" s="20">
        <v>42.333333333333336</v>
      </c>
      <c r="K66" s="19">
        <v>499.66666666666669</v>
      </c>
      <c r="L66" s="19">
        <v>35.409448818897637</v>
      </c>
      <c r="M66" s="1">
        <f t="shared" si="1"/>
        <v>65</v>
      </c>
      <c r="N66" s="1">
        <f t="shared" si="2"/>
        <v>65</v>
      </c>
    </row>
    <row r="67" spans="1:14" x14ac:dyDescent="0.2">
      <c r="A67" s="17">
        <f t="shared" si="0"/>
        <v>66</v>
      </c>
      <c r="B67" s="18" t="s">
        <v>233</v>
      </c>
      <c r="C67" s="18">
        <v>1</v>
      </c>
      <c r="D67" s="18">
        <v>1</v>
      </c>
      <c r="E67" s="18">
        <v>3</v>
      </c>
      <c r="F67" s="18">
        <v>2</v>
      </c>
      <c r="G67" s="18">
        <v>1499</v>
      </c>
      <c r="H67" s="18">
        <v>129</v>
      </c>
      <c r="I67" s="20">
        <v>129</v>
      </c>
      <c r="J67" s="20">
        <v>43</v>
      </c>
      <c r="K67" s="19">
        <v>499.66666666666669</v>
      </c>
      <c r="L67" s="19">
        <v>34.860465116279066</v>
      </c>
      <c r="M67" s="1">
        <f t="shared" si="1"/>
        <v>66</v>
      </c>
      <c r="N67" s="1">
        <f t="shared" si="2"/>
        <v>66</v>
      </c>
    </row>
    <row r="68" spans="1:14" x14ac:dyDescent="0.2">
      <c r="A68" s="17">
        <f t="shared" ref="A68:A131" si="3">IF(B68="","",M68)</f>
        <v>67</v>
      </c>
      <c r="B68" s="18" t="s">
        <v>256</v>
      </c>
      <c r="C68" s="18">
        <v>1</v>
      </c>
      <c r="D68" s="18">
        <v>0</v>
      </c>
      <c r="E68" s="18">
        <v>2</v>
      </c>
      <c r="F68" s="18">
        <v>0</v>
      </c>
      <c r="G68" s="18">
        <v>893</v>
      </c>
      <c r="H68" s="18">
        <v>78</v>
      </c>
      <c r="I68" s="20">
        <v>78</v>
      </c>
      <c r="J68" s="20">
        <v>39</v>
      </c>
      <c r="K68" s="19">
        <v>446.5</v>
      </c>
      <c r="L68" s="19">
        <v>34.346153846153847</v>
      </c>
      <c r="M68" s="1">
        <f t="shared" ref="M68:M121" si="4">IF(L68=L67,A67,N68)</f>
        <v>67</v>
      </c>
      <c r="N68" s="1">
        <f t="shared" ref="N68:N121" si="5">SUM(N67+1)</f>
        <v>67</v>
      </c>
    </row>
    <row r="69" spans="1:14" x14ac:dyDescent="0.2">
      <c r="A69" s="17">
        <f t="shared" si="3"/>
        <v>68</v>
      </c>
      <c r="B69" s="18" t="s">
        <v>238</v>
      </c>
      <c r="C69" s="18">
        <v>1</v>
      </c>
      <c r="D69" s="18">
        <v>1</v>
      </c>
      <c r="E69" s="18">
        <v>3</v>
      </c>
      <c r="F69" s="18">
        <v>2</v>
      </c>
      <c r="G69" s="18">
        <v>1474</v>
      </c>
      <c r="H69" s="18">
        <v>129</v>
      </c>
      <c r="I69" s="20">
        <v>129</v>
      </c>
      <c r="J69" s="20">
        <v>43</v>
      </c>
      <c r="K69" s="19">
        <v>491.33333333333331</v>
      </c>
      <c r="L69" s="19">
        <v>34.279069767441861</v>
      </c>
      <c r="M69" s="1">
        <f t="shared" si="4"/>
        <v>68</v>
      </c>
      <c r="N69" s="1">
        <f t="shared" si="5"/>
        <v>68</v>
      </c>
    </row>
    <row r="70" spans="1:14" x14ac:dyDescent="0.2">
      <c r="A70" s="17">
        <f t="shared" si="3"/>
        <v>69</v>
      </c>
      <c r="B70" s="35" t="s">
        <v>195</v>
      </c>
      <c r="C70" s="18">
        <v>2</v>
      </c>
      <c r="D70" s="18">
        <v>1</v>
      </c>
      <c r="E70" s="18">
        <v>5</v>
      </c>
      <c r="F70" s="18">
        <v>3</v>
      </c>
      <c r="G70" s="18">
        <v>2474</v>
      </c>
      <c r="H70" s="18">
        <v>225</v>
      </c>
      <c r="I70" s="20">
        <v>112.5</v>
      </c>
      <c r="J70" s="20">
        <v>45</v>
      </c>
      <c r="K70" s="19">
        <v>494.8</v>
      </c>
      <c r="L70" s="19">
        <v>32.986666666666665</v>
      </c>
      <c r="M70" s="1">
        <f t="shared" si="4"/>
        <v>69</v>
      </c>
      <c r="N70" s="1">
        <f t="shared" si="5"/>
        <v>69</v>
      </c>
    </row>
    <row r="71" spans="1:14" x14ac:dyDescent="0.2">
      <c r="A71" s="17">
        <f t="shared" si="3"/>
        <v>70</v>
      </c>
      <c r="B71" s="18" t="s">
        <v>204</v>
      </c>
      <c r="C71" s="18">
        <v>1</v>
      </c>
      <c r="D71" s="18">
        <v>0</v>
      </c>
      <c r="E71" s="18">
        <v>2</v>
      </c>
      <c r="F71" s="18">
        <v>0</v>
      </c>
      <c r="G71" s="18">
        <v>961</v>
      </c>
      <c r="H71" s="18">
        <v>90</v>
      </c>
      <c r="I71" s="20">
        <v>90</v>
      </c>
      <c r="J71" s="20">
        <v>45</v>
      </c>
      <c r="K71" s="19">
        <v>480.5</v>
      </c>
      <c r="L71" s="19">
        <v>32.033333333333331</v>
      </c>
      <c r="M71" s="1">
        <f t="shared" si="4"/>
        <v>70</v>
      </c>
      <c r="N71" s="1">
        <f t="shared" si="5"/>
        <v>70</v>
      </c>
    </row>
    <row r="72" spans="1:14" x14ac:dyDescent="0.2">
      <c r="A72" s="17">
        <f t="shared" si="3"/>
        <v>71</v>
      </c>
      <c r="B72" s="18" t="s">
        <v>257</v>
      </c>
      <c r="C72" s="18">
        <v>1</v>
      </c>
      <c r="D72" s="18">
        <v>0</v>
      </c>
      <c r="E72" s="18">
        <v>2</v>
      </c>
      <c r="F72" s="18">
        <v>0</v>
      </c>
      <c r="G72" s="18">
        <v>706</v>
      </c>
      <c r="H72" s="18">
        <v>72</v>
      </c>
      <c r="I72" s="20">
        <v>72</v>
      </c>
      <c r="J72" s="20">
        <v>36</v>
      </c>
      <c r="K72" s="19">
        <v>353</v>
      </c>
      <c r="L72" s="19">
        <v>29.416666666666664</v>
      </c>
      <c r="M72" s="1">
        <f t="shared" si="4"/>
        <v>71</v>
      </c>
      <c r="N72" s="1">
        <f t="shared" si="5"/>
        <v>71</v>
      </c>
    </row>
    <row r="73" spans="1:14" x14ac:dyDescent="0.2">
      <c r="A73" s="17">
        <f t="shared" si="3"/>
        <v>72</v>
      </c>
      <c r="B73" s="18" t="s">
        <v>237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20">
        <v>0</v>
      </c>
      <c r="J73" s="20">
        <v>0</v>
      </c>
      <c r="K73" s="19">
        <v>0</v>
      </c>
      <c r="L73" s="19">
        <v>0</v>
      </c>
      <c r="M73" s="1">
        <f t="shared" si="4"/>
        <v>72</v>
      </c>
      <c r="N73" s="1">
        <f t="shared" si="5"/>
        <v>72</v>
      </c>
    </row>
    <row r="74" spans="1:14" x14ac:dyDescent="0.2">
      <c r="A74" s="17">
        <f t="shared" si="3"/>
        <v>72</v>
      </c>
      <c r="B74" s="18" t="s">
        <v>235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20">
        <v>0</v>
      </c>
      <c r="J74" s="20">
        <v>0</v>
      </c>
      <c r="K74" s="19">
        <v>0</v>
      </c>
      <c r="L74" s="19">
        <v>0</v>
      </c>
      <c r="M74" s="1">
        <f t="shared" si="4"/>
        <v>72</v>
      </c>
      <c r="N74" s="1">
        <f t="shared" si="5"/>
        <v>73</v>
      </c>
    </row>
    <row r="75" spans="1:14" x14ac:dyDescent="0.2">
      <c r="A75" s="17">
        <f t="shared" si="3"/>
        <v>72</v>
      </c>
      <c r="B75" s="18" t="s">
        <v>182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20">
        <v>0</v>
      </c>
      <c r="J75" s="20">
        <v>0</v>
      </c>
      <c r="K75" s="19">
        <v>0</v>
      </c>
      <c r="L75" s="19">
        <v>0</v>
      </c>
      <c r="M75" s="1">
        <f t="shared" si="4"/>
        <v>72</v>
      </c>
      <c r="N75" s="1">
        <f t="shared" si="5"/>
        <v>74</v>
      </c>
    </row>
    <row r="76" spans="1:14" x14ac:dyDescent="0.2">
      <c r="A76" s="17">
        <f t="shared" si="3"/>
        <v>72</v>
      </c>
      <c r="B76" s="18" t="s">
        <v>230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20">
        <v>0</v>
      </c>
      <c r="J76" s="20">
        <v>0</v>
      </c>
      <c r="K76" s="19">
        <v>0</v>
      </c>
      <c r="L76" s="19">
        <v>0</v>
      </c>
      <c r="M76" s="1">
        <f t="shared" si="4"/>
        <v>72</v>
      </c>
      <c r="N76" s="1">
        <f t="shared" si="5"/>
        <v>75</v>
      </c>
    </row>
    <row r="77" spans="1:14" x14ac:dyDescent="0.2">
      <c r="A77" s="17">
        <f t="shared" si="3"/>
        <v>72</v>
      </c>
      <c r="B77" s="18" t="s">
        <v>231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20">
        <v>0</v>
      </c>
      <c r="J77" s="20">
        <v>0</v>
      </c>
      <c r="K77" s="19">
        <v>0</v>
      </c>
      <c r="L77" s="19">
        <v>0</v>
      </c>
      <c r="M77" s="1">
        <f t="shared" si="4"/>
        <v>72</v>
      </c>
      <c r="N77" s="1">
        <f t="shared" si="5"/>
        <v>76</v>
      </c>
    </row>
    <row r="78" spans="1:14" x14ac:dyDescent="0.2">
      <c r="A78" s="17">
        <f t="shared" si="3"/>
        <v>72</v>
      </c>
      <c r="B78" s="18" t="s">
        <v>232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20">
        <v>0</v>
      </c>
      <c r="J78" s="20">
        <v>0</v>
      </c>
      <c r="K78" s="19">
        <v>0</v>
      </c>
      <c r="L78" s="19">
        <v>0</v>
      </c>
      <c r="M78" s="1">
        <f t="shared" si="4"/>
        <v>72</v>
      </c>
      <c r="N78" s="1">
        <f t="shared" si="5"/>
        <v>77</v>
      </c>
    </row>
    <row r="79" spans="1:14" x14ac:dyDescent="0.2">
      <c r="A79" s="99" t="str">
        <f t="shared" si="3"/>
        <v/>
      </c>
      <c r="B79" s="100"/>
      <c r="C79" s="100"/>
      <c r="D79" s="100"/>
      <c r="E79" s="100"/>
      <c r="F79" s="100"/>
      <c r="G79" s="100"/>
      <c r="H79" s="100"/>
      <c r="I79" s="101"/>
      <c r="J79" s="101"/>
      <c r="K79" s="102"/>
      <c r="L79" s="102"/>
      <c r="M79" s="1">
        <f t="shared" si="4"/>
        <v>72</v>
      </c>
      <c r="N79" s="1">
        <f t="shared" si="5"/>
        <v>78</v>
      </c>
    </row>
    <row r="80" spans="1:14" x14ac:dyDescent="0.2">
      <c r="A80" s="99" t="str">
        <f t="shared" si="3"/>
        <v/>
      </c>
      <c r="B80" s="100"/>
      <c r="C80" s="100"/>
      <c r="D80" s="100"/>
      <c r="E80" s="100"/>
      <c r="F80" s="100"/>
      <c r="G80" s="100"/>
      <c r="H80" s="100"/>
      <c r="I80" s="101"/>
      <c r="J80" s="101"/>
      <c r="K80" s="102"/>
      <c r="L80" s="102"/>
      <c r="M80" s="1" t="str">
        <f t="shared" si="4"/>
        <v/>
      </c>
      <c r="N80" s="1">
        <f t="shared" si="5"/>
        <v>79</v>
      </c>
    </row>
    <row r="81" spans="1:14" x14ac:dyDescent="0.2">
      <c r="A81" s="99" t="str">
        <f t="shared" si="3"/>
        <v/>
      </c>
      <c r="B81" s="100"/>
      <c r="C81" s="100"/>
      <c r="D81" s="100"/>
      <c r="E81" s="100"/>
      <c r="F81" s="100"/>
      <c r="G81" s="100"/>
      <c r="H81" s="100"/>
      <c r="I81" s="101"/>
      <c r="J81" s="101"/>
      <c r="K81" s="102"/>
      <c r="L81" s="102"/>
      <c r="M81" s="1" t="str">
        <f t="shared" si="4"/>
        <v/>
      </c>
      <c r="N81" s="1">
        <f t="shared" si="5"/>
        <v>80</v>
      </c>
    </row>
    <row r="82" spans="1:14" x14ac:dyDescent="0.2">
      <c r="A82" s="99" t="str">
        <f t="shared" si="3"/>
        <v/>
      </c>
      <c r="B82" s="100"/>
      <c r="C82" s="100"/>
      <c r="D82" s="100"/>
      <c r="E82" s="100"/>
      <c r="F82" s="100"/>
      <c r="G82" s="100"/>
      <c r="H82" s="100"/>
      <c r="I82" s="101"/>
      <c r="J82" s="101"/>
      <c r="K82" s="102"/>
      <c r="L82" s="102"/>
      <c r="M82" s="1" t="str">
        <f t="shared" si="4"/>
        <v/>
      </c>
      <c r="N82" s="1">
        <f t="shared" si="5"/>
        <v>81</v>
      </c>
    </row>
    <row r="83" spans="1:14" x14ac:dyDescent="0.2">
      <c r="A83" s="99" t="str">
        <f t="shared" si="3"/>
        <v/>
      </c>
      <c r="B83" s="100"/>
      <c r="C83" s="100"/>
      <c r="D83" s="100"/>
      <c r="E83" s="100"/>
      <c r="F83" s="100"/>
      <c r="G83" s="100"/>
      <c r="H83" s="100"/>
      <c r="I83" s="101"/>
      <c r="J83" s="101"/>
      <c r="K83" s="102"/>
      <c r="L83" s="102"/>
      <c r="M83" s="1" t="str">
        <f t="shared" si="4"/>
        <v/>
      </c>
      <c r="N83" s="1">
        <f t="shared" si="5"/>
        <v>82</v>
      </c>
    </row>
    <row r="84" spans="1:14" x14ac:dyDescent="0.2">
      <c r="A84" s="99" t="str">
        <f t="shared" si="3"/>
        <v/>
      </c>
      <c r="B84" s="100"/>
      <c r="C84" s="100"/>
      <c r="D84" s="100"/>
      <c r="E84" s="100"/>
      <c r="F84" s="100"/>
      <c r="G84" s="100"/>
      <c r="H84" s="100"/>
      <c r="I84" s="101"/>
      <c r="J84" s="101"/>
      <c r="K84" s="102"/>
      <c r="L84" s="102"/>
      <c r="M84" s="1" t="str">
        <f t="shared" si="4"/>
        <v/>
      </c>
      <c r="N84" s="1">
        <f t="shared" si="5"/>
        <v>83</v>
      </c>
    </row>
    <row r="85" spans="1:14" x14ac:dyDescent="0.2">
      <c r="A85" s="99" t="str">
        <f t="shared" si="3"/>
        <v/>
      </c>
      <c r="B85" s="100"/>
      <c r="C85" s="100"/>
      <c r="D85" s="100"/>
      <c r="E85" s="100"/>
      <c r="F85" s="100"/>
      <c r="G85" s="100"/>
      <c r="H85" s="100"/>
      <c r="I85" s="101"/>
      <c r="J85" s="101"/>
      <c r="K85" s="102"/>
      <c r="L85" s="102"/>
      <c r="M85" s="1" t="str">
        <f t="shared" si="4"/>
        <v/>
      </c>
      <c r="N85" s="1">
        <f t="shared" si="5"/>
        <v>84</v>
      </c>
    </row>
    <row r="86" spans="1:14" x14ac:dyDescent="0.2">
      <c r="A86" s="99" t="str">
        <f t="shared" si="3"/>
        <v/>
      </c>
      <c r="B86" s="100"/>
      <c r="C86" s="100"/>
      <c r="D86" s="100"/>
      <c r="E86" s="100"/>
      <c r="F86" s="100"/>
      <c r="G86" s="100"/>
      <c r="H86" s="100"/>
      <c r="I86" s="101"/>
      <c r="J86" s="101"/>
      <c r="K86" s="102"/>
      <c r="L86" s="102"/>
      <c r="M86" s="1" t="str">
        <f t="shared" si="4"/>
        <v/>
      </c>
      <c r="N86" s="1">
        <f t="shared" si="5"/>
        <v>85</v>
      </c>
    </row>
    <row r="87" spans="1:14" x14ac:dyDescent="0.2">
      <c r="A87" s="99" t="str">
        <f t="shared" si="3"/>
        <v/>
      </c>
      <c r="B87" s="100"/>
      <c r="C87" s="100"/>
      <c r="D87" s="100"/>
      <c r="E87" s="100"/>
      <c r="F87" s="100"/>
      <c r="G87" s="100"/>
      <c r="H87" s="100"/>
      <c r="I87" s="101"/>
      <c r="J87" s="101"/>
      <c r="K87" s="102"/>
      <c r="L87" s="102"/>
      <c r="M87" s="1" t="str">
        <f t="shared" si="4"/>
        <v/>
      </c>
      <c r="N87" s="1">
        <f t="shared" si="5"/>
        <v>86</v>
      </c>
    </row>
    <row r="88" spans="1:14" x14ac:dyDescent="0.2">
      <c r="A88" s="99" t="str">
        <f t="shared" si="3"/>
        <v/>
      </c>
      <c r="B88" s="100"/>
      <c r="C88" s="100"/>
      <c r="D88" s="100"/>
      <c r="E88" s="100"/>
      <c r="F88" s="100"/>
      <c r="G88" s="100"/>
      <c r="H88" s="100"/>
      <c r="I88" s="101"/>
      <c r="J88" s="101"/>
      <c r="K88" s="102"/>
      <c r="L88" s="102"/>
      <c r="M88" s="1" t="str">
        <f t="shared" si="4"/>
        <v/>
      </c>
      <c r="N88" s="1">
        <f t="shared" si="5"/>
        <v>87</v>
      </c>
    </row>
    <row r="89" spans="1:14" x14ac:dyDescent="0.2">
      <c r="A89" s="99" t="str">
        <f t="shared" si="3"/>
        <v/>
      </c>
      <c r="B89" s="100"/>
      <c r="C89" s="100"/>
      <c r="D89" s="100"/>
      <c r="E89" s="100"/>
      <c r="F89" s="100"/>
      <c r="G89" s="100"/>
      <c r="H89" s="100"/>
      <c r="I89" s="101"/>
      <c r="J89" s="101"/>
      <c r="K89" s="102"/>
      <c r="L89" s="102"/>
      <c r="M89" s="1" t="str">
        <f t="shared" si="4"/>
        <v/>
      </c>
      <c r="N89" s="1">
        <f t="shared" si="5"/>
        <v>88</v>
      </c>
    </row>
    <row r="90" spans="1:14" x14ac:dyDescent="0.2">
      <c r="A90" s="99" t="str">
        <f t="shared" si="3"/>
        <v/>
      </c>
      <c r="B90" s="100"/>
      <c r="C90" s="100"/>
      <c r="D90" s="100"/>
      <c r="E90" s="100"/>
      <c r="F90" s="100"/>
      <c r="G90" s="100"/>
      <c r="H90" s="100"/>
      <c r="I90" s="101"/>
      <c r="J90" s="101"/>
      <c r="K90" s="102"/>
      <c r="L90" s="102"/>
      <c r="M90" s="1" t="str">
        <f t="shared" si="4"/>
        <v/>
      </c>
      <c r="N90" s="1">
        <f t="shared" si="5"/>
        <v>89</v>
      </c>
    </row>
    <row r="91" spans="1:14" x14ac:dyDescent="0.2">
      <c r="A91" s="99" t="str">
        <f t="shared" si="3"/>
        <v/>
      </c>
      <c r="B91" s="100"/>
      <c r="C91" s="100"/>
      <c r="D91" s="100"/>
      <c r="E91" s="100"/>
      <c r="F91" s="100"/>
      <c r="G91" s="100"/>
      <c r="H91" s="100"/>
      <c r="I91" s="101"/>
      <c r="J91" s="101"/>
      <c r="K91" s="102"/>
      <c r="L91" s="102"/>
      <c r="M91" s="1" t="str">
        <f t="shared" si="4"/>
        <v/>
      </c>
      <c r="N91" s="1">
        <f t="shared" si="5"/>
        <v>90</v>
      </c>
    </row>
    <row r="92" spans="1:14" x14ac:dyDescent="0.2">
      <c r="A92" s="99" t="str">
        <f t="shared" si="3"/>
        <v/>
      </c>
      <c r="B92" s="100"/>
      <c r="C92" s="100"/>
      <c r="D92" s="100"/>
      <c r="E92" s="100"/>
      <c r="F92" s="100"/>
      <c r="G92" s="100"/>
      <c r="H92" s="100"/>
      <c r="I92" s="101"/>
      <c r="J92" s="101"/>
      <c r="K92" s="102"/>
      <c r="L92" s="102"/>
      <c r="M92" s="1" t="str">
        <f t="shared" si="4"/>
        <v/>
      </c>
      <c r="N92" s="1">
        <f t="shared" si="5"/>
        <v>91</v>
      </c>
    </row>
    <row r="93" spans="1:14" x14ac:dyDescent="0.2">
      <c r="A93" s="99" t="str">
        <f t="shared" si="3"/>
        <v/>
      </c>
      <c r="B93" s="100"/>
      <c r="C93" s="100"/>
      <c r="D93" s="100"/>
      <c r="E93" s="100"/>
      <c r="F93" s="100"/>
      <c r="G93" s="100"/>
      <c r="H93" s="100"/>
      <c r="I93" s="101"/>
      <c r="J93" s="101"/>
      <c r="K93" s="102"/>
      <c r="L93" s="102"/>
      <c r="M93" s="1" t="str">
        <f t="shared" si="4"/>
        <v/>
      </c>
      <c r="N93" s="1">
        <f t="shared" si="5"/>
        <v>92</v>
      </c>
    </row>
    <row r="94" spans="1:14" x14ac:dyDescent="0.2">
      <c r="A94" s="99" t="str">
        <f t="shared" si="3"/>
        <v/>
      </c>
      <c r="B94" s="100"/>
      <c r="C94" s="100"/>
      <c r="D94" s="100"/>
      <c r="E94" s="100"/>
      <c r="F94" s="100"/>
      <c r="G94" s="100"/>
      <c r="H94" s="100"/>
      <c r="I94" s="101"/>
      <c r="J94" s="101"/>
      <c r="K94" s="102"/>
      <c r="L94" s="102"/>
      <c r="M94" s="1" t="str">
        <f t="shared" si="4"/>
        <v/>
      </c>
      <c r="N94" s="1">
        <f t="shared" si="5"/>
        <v>93</v>
      </c>
    </row>
    <row r="95" spans="1:14" x14ac:dyDescent="0.2">
      <c r="A95" s="99" t="str">
        <f t="shared" si="3"/>
        <v/>
      </c>
      <c r="B95" s="100"/>
      <c r="C95" s="100"/>
      <c r="D95" s="100"/>
      <c r="E95" s="100"/>
      <c r="F95" s="100"/>
      <c r="G95" s="100"/>
      <c r="H95" s="100"/>
      <c r="I95" s="101"/>
      <c r="J95" s="101"/>
      <c r="K95" s="102"/>
      <c r="L95" s="102"/>
      <c r="M95" s="1" t="str">
        <f t="shared" si="4"/>
        <v/>
      </c>
      <c r="N95" s="1">
        <f t="shared" si="5"/>
        <v>94</v>
      </c>
    </row>
    <row r="96" spans="1:14" x14ac:dyDescent="0.2">
      <c r="A96" s="99" t="str">
        <f t="shared" si="3"/>
        <v/>
      </c>
      <c r="B96" s="100"/>
      <c r="C96" s="100"/>
      <c r="D96" s="100"/>
      <c r="E96" s="100"/>
      <c r="F96" s="100"/>
      <c r="G96" s="100"/>
      <c r="H96" s="100"/>
      <c r="I96" s="101"/>
      <c r="J96" s="101"/>
      <c r="K96" s="101"/>
      <c r="L96" s="102"/>
      <c r="M96" s="1" t="str">
        <f t="shared" si="4"/>
        <v/>
      </c>
      <c r="N96" s="1">
        <f t="shared" si="5"/>
        <v>95</v>
      </c>
    </row>
    <row r="97" spans="1:14" x14ac:dyDescent="0.2">
      <c r="A97" s="99" t="str">
        <f t="shared" si="3"/>
        <v/>
      </c>
      <c r="B97" s="100"/>
      <c r="C97" s="100"/>
      <c r="D97" s="100"/>
      <c r="E97" s="100"/>
      <c r="F97" s="100"/>
      <c r="G97" s="100"/>
      <c r="H97" s="100"/>
      <c r="I97" s="101"/>
      <c r="J97" s="101"/>
      <c r="K97" s="101"/>
      <c r="L97" s="102"/>
      <c r="M97" s="1" t="str">
        <f t="shared" si="4"/>
        <v/>
      </c>
      <c r="N97" s="1">
        <f t="shared" si="5"/>
        <v>96</v>
      </c>
    </row>
    <row r="98" spans="1:14" x14ac:dyDescent="0.2">
      <c r="A98" s="99" t="str">
        <f t="shared" si="3"/>
        <v/>
      </c>
      <c r="B98" s="100"/>
      <c r="C98" s="100"/>
      <c r="D98" s="100"/>
      <c r="E98" s="100"/>
      <c r="F98" s="100"/>
      <c r="G98" s="100"/>
      <c r="H98" s="100"/>
      <c r="I98" s="101"/>
      <c r="J98" s="101"/>
      <c r="K98" s="101"/>
      <c r="L98" s="102"/>
      <c r="M98" s="1" t="str">
        <f t="shared" si="4"/>
        <v/>
      </c>
      <c r="N98" s="1">
        <f t="shared" si="5"/>
        <v>97</v>
      </c>
    </row>
    <row r="99" spans="1:14" x14ac:dyDescent="0.2">
      <c r="A99" s="99" t="str">
        <f t="shared" si="3"/>
        <v/>
      </c>
      <c r="B99" s="100"/>
      <c r="C99" s="100"/>
      <c r="D99" s="100"/>
      <c r="E99" s="100"/>
      <c r="F99" s="100"/>
      <c r="G99" s="100"/>
      <c r="H99" s="100"/>
      <c r="I99" s="101"/>
      <c r="J99" s="101"/>
      <c r="K99" s="101"/>
      <c r="L99" s="102"/>
      <c r="M99" s="1" t="str">
        <f t="shared" si="4"/>
        <v/>
      </c>
      <c r="N99" s="1">
        <f t="shared" si="5"/>
        <v>98</v>
      </c>
    </row>
    <row r="100" spans="1:14" x14ac:dyDescent="0.2">
      <c r="A100" s="99" t="str">
        <f t="shared" si="3"/>
        <v/>
      </c>
      <c r="B100" s="100"/>
      <c r="C100" s="100"/>
      <c r="D100" s="100"/>
      <c r="E100" s="100"/>
      <c r="F100" s="100"/>
      <c r="G100" s="100"/>
      <c r="H100" s="100"/>
      <c r="I100" s="101"/>
      <c r="J100" s="101"/>
      <c r="K100" s="101"/>
      <c r="L100" s="102"/>
      <c r="M100" s="1" t="str">
        <f t="shared" si="4"/>
        <v/>
      </c>
      <c r="N100" s="1">
        <f t="shared" si="5"/>
        <v>99</v>
      </c>
    </row>
    <row r="101" spans="1:14" x14ac:dyDescent="0.2">
      <c r="A101" s="99" t="str">
        <f t="shared" si="3"/>
        <v/>
      </c>
      <c r="B101" s="100"/>
      <c r="C101" s="100"/>
      <c r="D101" s="100"/>
      <c r="E101" s="100"/>
      <c r="F101" s="100"/>
      <c r="G101" s="100"/>
      <c r="H101" s="100"/>
      <c r="I101" s="101"/>
      <c r="J101" s="101"/>
      <c r="K101" s="101"/>
      <c r="L101" s="102"/>
      <c r="M101" s="1" t="str">
        <f t="shared" si="4"/>
        <v/>
      </c>
      <c r="N101" s="1">
        <f t="shared" si="5"/>
        <v>100</v>
      </c>
    </row>
    <row r="102" spans="1:14" x14ac:dyDescent="0.2">
      <c r="A102" s="99" t="str">
        <f t="shared" si="3"/>
        <v/>
      </c>
      <c r="B102" s="100"/>
      <c r="C102" s="100"/>
      <c r="D102" s="100"/>
      <c r="E102" s="100"/>
      <c r="F102" s="100"/>
      <c r="G102" s="100"/>
      <c r="H102" s="100"/>
      <c r="I102" s="101"/>
      <c r="J102" s="101"/>
      <c r="K102" s="101"/>
      <c r="L102" s="102"/>
      <c r="M102" s="1" t="str">
        <f t="shared" si="4"/>
        <v/>
      </c>
      <c r="N102" s="1">
        <f t="shared" si="5"/>
        <v>101</v>
      </c>
    </row>
    <row r="103" spans="1:14" x14ac:dyDescent="0.2">
      <c r="A103" s="99" t="str">
        <f t="shared" si="3"/>
        <v/>
      </c>
      <c r="B103" s="100"/>
      <c r="C103" s="100"/>
      <c r="D103" s="100"/>
      <c r="E103" s="100"/>
      <c r="F103" s="100"/>
      <c r="G103" s="100"/>
      <c r="H103" s="100"/>
      <c r="I103" s="101"/>
      <c r="J103" s="101"/>
      <c r="K103" s="101"/>
      <c r="L103" s="102"/>
      <c r="M103" s="1" t="str">
        <f t="shared" si="4"/>
        <v/>
      </c>
      <c r="N103" s="1">
        <f t="shared" si="5"/>
        <v>102</v>
      </c>
    </row>
    <row r="104" spans="1:14" x14ac:dyDescent="0.2">
      <c r="A104" s="99" t="str">
        <f t="shared" si="3"/>
        <v/>
      </c>
      <c r="B104" s="100"/>
      <c r="C104" s="100"/>
      <c r="D104" s="100"/>
      <c r="E104" s="100"/>
      <c r="F104" s="100"/>
      <c r="G104" s="100"/>
      <c r="H104" s="100"/>
      <c r="I104" s="101"/>
      <c r="J104" s="101"/>
      <c r="K104" s="101"/>
      <c r="L104" s="102"/>
      <c r="M104" s="1" t="str">
        <f t="shared" si="4"/>
        <v/>
      </c>
      <c r="N104" s="1">
        <f t="shared" si="5"/>
        <v>103</v>
      </c>
    </row>
    <row r="105" spans="1:14" x14ac:dyDescent="0.2">
      <c r="A105" s="99" t="str">
        <f t="shared" si="3"/>
        <v/>
      </c>
      <c r="B105" s="100"/>
      <c r="C105" s="100"/>
      <c r="D105" s="100"/>
      <c r="E105" s="100"/>
      <c r="F105" s="100"/>
      <c r="G105" s="100"/>
      <c r="H105" s="100"/>
      <c r="I105" s="101"/>
      <c r="J105" s="101"/>
      <c r="K105" s="101"/>
      <c r="L105" s="102"/>
      <c r="M105" s="1" t="str">
        <f t="shared" si="4"/>
        <v/>
      </c>
      <c r="N105" s="1">
        <f t="shared" si="5"/>
        <v>104</v>
      </c>
    </row>
    <row r="106" spans="1:14" x14ac:dyDescent="0.2">
      <c r="A106" s="99" t="str">
        <f t="shared" si="3"/>
        <v/>
      </c>
      <c r="B106" s="100"/>
      <c r="C106" s="100"/>
      <c r="D106" s="100"/>
      <c r="E106" s="100"/>
      <c r="F106" s="100"/>
      <c r="G106" s="100"/>
      <c r="H106" s="100"/>
      <c r="I106" s="101"/>
      <c r="J106" s="101"/>
      <c r="K106" s="101"/>
      <c r="L106" s="102"/>
      <c r="M106" s="1" t="str">
        <f t="shared" si="4"/>
        <v/>
      </c>
      <c r="N106" s="1">
        <f t="shared" si="5"/>
        <v>105</v>
      </c>
    </row>
    <row r="107" spans="1:14" x14ac:dyDescent="0.2">
      <c r="A107" s="99" t="str">
        <f t="shared" si="3"/>
        <v/>
      </c>
      <c r="B107" s="100"/>
      <c r="C107" s="100"/>
      <c r="D107" s="100"/>
      <c r="E107" s="100"/>
      <c r="F107" s="100"/>
      <c r="G107" s="100"/>
      <c r="H107" s="100"/>
      <c r="I107" s="101"/>
      <c r="J107" s="101"/>
      <c r="K107" s="101"/>
      <c r="L107" s="102"/>
      <c r="M107" s="1" t="str">
        <f t="shared" si="4"/>
        <v/>
      </c>
      <c r="N107" s="1">
        <f t="shared" si="5"/>
        <v>106</v>
      </c>
    </row>
    <row r="108" spans="1:14" x14ac:dyDescent="0.2">
      <c r="A108" s="99" t="str">
        <f t="shared" si="3"/>
        <v/>
      </c>
      <c r="B108" s="100"/>
      <c r="C108" s="100"/>
      <c r="D108" s="100"/>
      <c r="E108" s="100"/>
      <c r="F108" s="100"/>
      <c r="G108" s="100"/>
      <c r="H108" s="100"/>
      <c r="I108" s="101"/>
      <c r="J108" s="101"/>
      <c r="K108" s="101"/>
      <c r="L108" s="102"/>
      <c r="M108" s="1" t="str">
        <f t="shared" si="4"/>
        <v/>
      </c>
      <c r="N108" s="1">
        <f t="shared" si="5"/>
        <v>107</v>
      </c>
    </row>
    <row r="109" spans="1:14" x14ac:dyDescent="0.2">
      <c r="A109" s="99" t="str">
        <f t="shared" si="3"/>
        <v/>
      </c>
      <c r="B109" s="100"/>
      <c r="C109" s="100"/>
      <c r="D109" s="100"/>
      <c r="E109" s="100"/>
      <c r="F109" s="100"/>
      <c r="G109" s="100"/>
      <c r="H109" s="100"/>
      <c r="I109" s="101"/>
      <c r="J109" s="101"/>
      <c r="K109" s="101"/>
      <c r="L109" s="102"/>
      <c r="M109" s="1" t="str">
        <f t="shared" si="4"/>
        <v/>
      </c>
      <c r="N109" s="1">
        <f t="shared" si="5"/>
        <v>108</v>
      </c>
    </row>
    <row r="110" spans="1:14" x14ac:dyDescent="0.2">
      <c r="A110" s="99" t="str">
        <f t="shared" si="3"/>
        <v/>
      </c>
      <c r="B110" s="100"/>
      <c r="C110" s="100"/>
      <c r="D110" s="100"/>
      <c r="E110" s="100"/>
      <c r="F110" s="100"/>
      <c r="G110" s="100"/>
      <c r="H110" s="100"/>
      <c r="I110" s="101"/>
      <c r="J110" s="101"/>
      <c r="K110" s="101"/>
      <c r="L110" s="102"/>
      <c r="M110" s="1" t="str">
        <f t="shared" si="4"/>
        <v/>
      </c>
      <c r="N110" s="1">
        <f t="shared" si="5"/>
        <v>109</v>
      </c>
    </row>
    <row r="111" spans="1:14" x14ac:dyDescent="0.2">
      <c r="A111" s="99" t="str">
        <f t="shared" si="3"/>
        <v/>
      </c>
      <c r="B111" s="100"/>
      <c r="C111" s="100"/>
      <c r="D111" s="100"/>
      <c r="E111" s="100"/>
      <c r="F111" s="100"/>
      <c r="G111" s="100"/>
      <c r="H111" s="100"/>
      <c r="I111" s="101"/>
      <c r="J111" s="101"/>
      <c r="K111" s="101"/>
      <c r="L111" s="102"/>
      <c r="M111" s="1" t="str">
        <f t="shared" si="4"/>
        <v/>
      </c>
      <c r="N111" s="1">
        <f t="shared" si="5"/>
        <v>110</v>
      </c>
    </row>
    <row r="112" spans="1:14" x14ac:dyDescent="0.2">
      <c r="A112" s="99" t="str">
        <f t="shared" si="3"/>
        <v/>
      </c>
      <c r="B112" s="100"/>
      <c r="C112" s="100"/>
      <c r="D112" s="100"/>
      <c r="E112" s="100"/>
      <c r="F112" s="100"/>
      <c r="G112" s="100"/>
      <c r="H112" s="100"/>
      <c r="I112" s="101"/>
      <c r="J112" s="101"/>
      <c r="K112" s="101"/>
      <c r="L112" s="102"/>
      <c r="M112" s="1" t="str">
        <f t="shared" si="4"/>
        <v/>
      </c>
      <c r="N112" s="1">
        <f t="shared" si="5"/>
        <v>111</v>
      </c>
    </row>
    <row r="113" spans="1:14" x14ac:dyDescent="0.2">
      <c r="A113" s="99" t="str">
        <f t="shared" si="3"/>
        <v/>
      </c>
      <c r="B113" s="100"/>
      <c r="C113" s="100"/>
      <c r="D113" s="100"/>
      <c r="E113" s="100"/>
      <c r="F113" s="100"/>
      <c r="G113" s="100"/>
      <c r="H113" s="100"/>
      <c r="I113" s="101"/>
      <c r="J113" s="101"/>
      <c r="K113" s="101"/>
      <c r="L113" s="102"/>
      <c r="M113" s="1" t="str">
        <f t="shared" si="4"/>
        <v/>
      </c>
      <c r="N113" s="1">
        <f t="shared" si="5"/>
        <v>112</v>
      </c>
    </row>
    <row r="114" spans="1:14" x14ac:dyDescent="0.2">
      <c r="A114" s="99" t="str">
        <f t="shared" si="3"/>
        <v/>
      </c>
      <c r="B114" s="100"/>
      <c r="C114" s="100"/>
      <c r="D114" s="100"/>
      <c r="E114" s="100"/>
      <c r="F114" s="100"/>
      <c r="G114" s="100"/>
      <c r="H114" s="100"/>
      <c r="I114" s="101"/>
      <c r="J114" s="101"/>
      <c r="K114" s="101"/>
      <c r="L114" s="102"/>
      <c r="M114" s="1" t="str">
        <f t="shared" si="4"/>
        <v/>
      </c>
      <c r="N114" s="1">
        <f t="shared" si="5"/>
        <v>113</v>
      </c>
    </row>
    <row r="115" spans="1:14" x14ac:dyDescent="0.2">
      <c r="A115" s="99" t="str">
        <f t="shared" si="3"/>
        <v/>
      </c>
      <c r="B115" s="100"/>
      <c r="C115" s="100"/>
      <c r="D115" s="100"/>
      <c r="E115" s="100"/>
      <c r="F115" s="100"/>
      <c r="G115" s="100"/>
      <c r="H115" s="100"/>
      <c r="I115" s="101"/>
      <c r="J115" s="101"/>
      <c r="K115" s="101"/>
      <c r="L115" s="102"/>
      <c r="M115" s="1" t="str">
        <f t="shared" si="4"/>
        <v/>
      </c>
      <c r="N115" s="1">
        <f t="shared" si="5"/>
        <v>114</v>
      </c>
    </row>
    <row r="116" spans="1:14" x14ac:dyDescent="0.2">
      <c r="A116" s="99" t="str">
        <f t="shared" si="3"/>
        <v/>
      </c>
      <c r="B116" s="100"/>
      <c r="C116" s="100"/>
      <c r="D116" s="100"/>
      <c r="E116" s="100"/>
      <c r="F116" s="100"/>
      <c r="G116" s="100"/>
      <c r="H116" s="100"/>
      <c r="I116" s="101"/>
      <c r="J116" s="101"/>
      <c r="K116" s="101"/>
      <c r="L116" s="102"/>
      <c r="M116" s="1" t="str">
        <f t="shared" si="4"/>
        <v/>
      </c>
      <c r="N116" s="1">
        <f t="shared" si="5"/>
        <v>115</v>
      </c>
    </row>
    <row r="117" spans="1:14" x14ac:dyDescent="0.2">
      <c r="A117" s="99" t="str">
        <f t="shared" si="3"/>
        <v/>
      </c>
      <c r="B117" s="100"/>
      <c r="C117" s="100"/>
      <c r="D117" s="100"/>
      <c r="E117" s="100"/>
      <c r="F117" s="100"/>
      <c r="G117" s="100"/>
      <c r="H117" s="100"/>
      <c r="I117" s="101"/>
      <c r="J117" s="101"/>
      <c r="K117" s="101"/>
      <c r="L117" s="102"/>
      <c r="M117" s="1" t="str">
        <f t="shared" si="4"/>
        <v/>
      </c>
      <c r="N117" s="1">
        <f t="shared" si="5"/>
        <v>116</v>
      </c>
    </row>
    <row r="118" spans="1:14" x14ac:dyDescent="0.2">
      <c r="A118" s="99" t="str">
        <f t="shared" si="3"/>
        <v/>
      </c>
      <c r="B118" s="100"/>
      <c r="C118" s="100"/>
      <c r="D118" s="100"/>
      <c r="E118" s="100"/>
      <c r="F118" s="100"/>
      <c r="G118" s="100"/>
      <c r="H118" s="100"/>
      <c r="I118" s="101"/>
      <c r="J118" s="101"/>
      <c r="K118" s="101"/>
      <c r="L118" s="102"/>
      <c r="M118" s="1" t="str">
        <f t="shared" si="4"/>
        <v/>
      </c>
      <c r="N118" s="1">
        <f t="shared" si="5"/>
        <v>117</v>
      </c>
    </row>
    <row r="119" spans="1:14" x14ac:dyDescent="0.2">
      <c r="A119" s="99" t="str">
        <f t="shared" si="3"/>
        <v/>
      </c>
      <c r="B119" s="100"/>
      <c r="C119" s="100"/>
      <c r="D119" s="100"/>
      <c r="E119" s="100"/>
      <c r="F119" s="100"/>
      <c r="G119" s="100"/>
      <c r="H119" s="100"/>
      <c r="I119" s="101"/>
      <c r="J119" s="101"/>
      <c r="K119" s="101"/>
      <c r="L119" s="102"/>
      <c r="M119" s="1" t="str">
        <f t="shared" si="4"/>
        <v/>
      </c>
      <c r="N119" s="1">
        <f t="shared" si="5"/>
        <v>118</v>
      </c>
    </row>
    <row r="120" spans="1:14" x14ac:dyDescent="0.2">
      <c r="A120" s="99" t="str">
        <f t="shared" si="3"/>
        <v/>
      </c>
      <c r="B120" s="100"/>
      <c r="C120" s="100"/>
      <c r="D120" s="100"/>
      <c r="E120" s="100"/>
      <c r="F120" s="100"/>
      <c r="G120" s="100"/>
      <c r="H120" s="100"/>
      <c r="I120" s="101"/>
      <c r="J120" s="101"/>
      <c r="K120" s="101"/>
      <c r="L120" s="102"/>
      <c r="M120" s="1" t="str">
        <f t="shared" si="4"/>
        <v/>
      </c>
      <c r="N120" s="1">
        <f t="shared" si="5"/>
        <v>119</v>
      </c>
    </row>
    <row r="121" spans="1:14" x14ac:dyDescent="0.2">
      <c r="A121" s="99" t="str">
        <f t="shared" si="3"/>
        <v/>
      </c>
      <c r="B121" s="100"/>
      <c r="C121" s="100"/>
      <c r="D121" s="100"/>
      <c r="E121" s="100"/>
      <c r="F121" s="100"/>
      <c r="G121" s="100"/>
      <c r="H121" s="100"/>
      <c r="I121" s="101"/>
      <c r="J121" s="101"/>
      <c r="K121" s="101"/>
      <c r="L121" s="102"/>
      <c r="M121" s="1" t="str">
        <f t="shared" si="4"/>
        <v/>
      </c>
      <c r="N121" s="1">
        <f t="shared" si="5"/>
        <v>120</v>
      </c>
    </row>
    <row r="122" spans="1:14" x14ac:dyDescent="0.2">
      <c r="A122" s="99" t="str">
        <f t="shared" si="3"/>
        <v/>
      </c>
      <c r="B122" s="100"/>
      <c r="C122" s="100"/>
      <c r="D122" s="100"/>
      <c r="E122" s="100"/>
      <c r="F122" s="100"/>
      <c r="G122" s="100"/>
      <c r="H122" s="100"/>
      <c r="I122" s="101"/>
      <c r="J122" s="101"/>
      <c r="K122" s="101"/>
      <c r="L122" s="102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 x14ac:dyDescent="0.2">
      <c r="A123" s="99" t="str">
        <f t="shared" si="3"/>
        <v/>
      </c>
      <c r="B123" s="100"/>
      <c r="C123" s="100"/>
      <c r="D123" s="100"/>
      <c r="E123" s="100"/>
      <c r="F123" s="100"/>
      <c r="G123" s="100"/>
      <c r="H123" s="100"/>
      <c r="I123" s="101"/>
      <c r="J123" s="101"/>
      <c r="K123" s="101"/>
      <c r="L123" s="102"/>
      <c r="M123" s="1" t="str">
        <f t="shared" si="6"/>
        <v/>
      </c>
      <c r="N123" s="1">
        <f t="shared" si="7"/>
        <v>122</v>
      </c>
    </row>
    <row r="124" spans="1:14" x14ac:dyDescent="0.2">
      <c r="A124" s="99" t="str">
        <f t="shared" si="3"/>
        <v/>
      </c>
      <c r="B124" s="100"/>
      <c r="C124" s="100"/>
      <c r="D124" s="100"/>
      <c r="E124" s="100"/>
      <c r="F124" s="100"/>
      <c r="G124" s="100"/>
      <c r="H124" s="100"/>
      <c r="I124" s="101"/>
      <c r="J124" s="101"/>
      <c r="K124" s="101"/>
      <c r="L124" s="102"/>
      <c r="M124" s="1" t="str">
        <f t="shared" si="6"/>
        <v/>
      </c>
      <c r="N124" s="1">
        <f t="shared" si="7"/>
        <v>123</v>
      </c>
    </row>
    <row r="125" spans="1:14" x14ac:dyDescent="0.2">
      <c r="A125" s="99" t="str">
        <f t="shared" si="3"/>
        <v/>
      </c>
      <c r="B125" s="100"/>
      <c r="C125" s="100"/>
      <c r="D125" s="100"/>
      <c r="E125" s="100"/>
      <c r="F125" s="100"/>
      <c r="G125" s="100"/>
      <c r="H125" s="100"/>
      <c r="I125" s="101"/>
      <c r="J125" s="101"/>
      <c r="K125" s="101"/>
      <c r="L125" s="102"/>
      <c r="M125" s="1" t="str">
        <f t="shared" si="6"/>
        <v/>
      </c>
      <c r="N125" s="1">
        <f t="shared" si="7"/>
        <v>124</v>
      </c>
    </row>
    <row r="126" spans="1:14" x14ac:dyDescent="0.2">
      <c r="A126" s="99" t="str">
        <f t="shared" si="3"/>
        <v/>
      </c>
      <c r="B126" s="100"/>
      <c r="C126" s="100"/>
      <c r="D126" s="100"/>
      <c r="E126" s="100"/>
      <c r="F126" s="100"/>
      <c r="G126" s="100"/>
      <c r="H126" s="100"/>
      <c r="I126" s="101"/>
      <c r="J126" s="101"/>
      <c r="K126" s="101"/>
      <c r="L126" s="102"/>
      <c r="M126" s="1" t="str">
        <f t="shared" si="6"/>
        <v/>
      </c>
      <c r="N126" s="1">
        <f t="shared" si="7"/>
        <v>125</v>
      </c>
    </row>
    <row r="127" spans="1:14" x14ac:dyDescent="0.2">
      <c r="A127" s="99" t="str">
        <f t="shared" si="3"/>
        <v/>
      </c>
      <c r="B127" s="100"/>
      <c r="C127" s="100"/>
      <c r="D127" s="100"/>
      <c r="E127" s="100"/>
      <c r="F127" s="100"/>
      <c r="G127" s="100"/>
      <c r="H127" s="100"/>
      <c r="I127" s="101"/>
      <c r="J127" s="101"/>
      <c r="K127" s="101"/>
      <c r="L127" s="102"/>
      <c r="M127" s="1" t="str">
        <f t="shared" si="6"/>
        <v/>
      </c>
      <c r="N127" s="1">
        <f t="shared" si="7"/>
        <v>126</v>
      </c>
    </row>
    <row r="128" spans="1:14" x14ac:dyDescent="0.2">
      <c r="A128" s="99" t="str">
        <f t="shared" si="3"/>
        <v/>
      </c>
      <c r="B128" s="100"/>
      <c r="C128" s="100"/>
      <c r="D128" s="100"/>
      <c r="E128" s="100"/>
      <c r="F128" s="100"/>
      <c r="G128" s="100"/>
      <c r="H128" s="100"/>
      <c r="I128" s="101"/>
      <c r="J128" s="101"/>
      <c r="K128" s="101"/>
      <c r="L128" s="102"/>
      <c r="M128" s="1" t="str">
        <f t="shared" si="6"/>
        <v/>
      </c>
      <c r="N128" s="1">
        <f t="shared" si="7"/>
        <v>127</v>
      </c>
    </row>
    <row r="129" spans="1:14" x14ac:dyDescent="0.2">
      <c r="A129" s="99" t="str">
        <f t="shared" si="3"/>
        <v/>
      </c>
      <c r="B129" s="100"/>
      <c r="C129" s="100"/>
      <c r="D129" s="100"/>
      <c r="E129" s="100"/>
      <c r="F129" s="100"/>
      <c r="G129" s="100"/>
      <c r="H129" s="100"/>
      <c r="I129" s="101"/>
      <c r="J129" s="101"/>
      <c r="K129" s="101"/>
      <c r="L129" s="102"/>
      <c r="M129" s="1" t="str">
        <f t="shared" si="6"/>
        <v/>
      </c>
      <c r="N129" s="1">
        <f t="shared" si="7"/>
        <v>128</v>
      </c>
    </row>
    <row r="130" spans="1:14" x14ac:dyDescent="0.2">
      <c r="A130" s="99" t="str">
        <f t="shared" si="3"/>
        <v/>
      </c>
      <c r="B130" s="100"/>
      <c r="C130" s="100"/>
      <c r="D130" s="100"/>
      <c r="E130" s="100"/>
      <c r="F130" s="100"/>
      <c r="G130" s="100"/>
      <c r="H130" s="100"/>
      <c r="I130" s="101"/>
      <c r="J130" s="101"/>
      <c r="K130" s="101"/>
      <c r="L130" s="102"/>
      <c r="M130" s="1" t="str">
        <f t="shared" si="6"/>
        <v/>
      </c>
      <c r="N130" s="1">
        <f t="shared" si="7"/>
        <v>129</v>
      </c>
    </row>
    <row r="131" spans="1:14" x14ac:dyDescent="0.2">
      <c r="A131" s="99" t="str">
        <f t="shared" si="3"/>
        <v/>
      </c>
      <c r="B131" s="100"/>
      <c r="C131" s="100"/>
      <c r="D131" s="100"/>
      <c r="E131" s="100"/>
      <c r="F131" s="100"/>
      <c r="G131" s="100"/>
      <c r="H131" s="100"/>
      <c r="I131" s="101"/>
      <c r="J131" s="101"/>
      <c r="K131" s="101"/>
      <c r="L131" s="102"/>
      <c r="M131" s="1" t="str">
        <f t="shared" si="6"/>
        <v/>
      </c>
      <c r="N131" s="1">
        <f t="shared" si="7"/>
        <v>130</v>
      </c>
    </row>
    <row r="132" spans="1:14" x14ac:dyDescent="0.2">
      <c r="A132" s="99" t="str">
        <f t="shared" ref="A132:A191" si="8">IF(B132="","",M132)</f>
        <v/>
      </c>
      <c r="B132" s="100"/>
      <c r="C132" s="100"/>
      <c r="D132" s="100"/>
      <c r="E132" s="100"/>
      <c r="F132" s="100"/>
      <c r="G132" s="100"/>
      <c r="H132" s="100"/>
      <c r="I132" s="101"/>
      <c r="J132" s="101"/>
      <c r="K132" s="101"/>
      <c r="L132" s="102"/>
      <c r="M132" s="1" t="str">
        <f t="shared" si="6"/>
        <v/>
      </c>
      <c r="N132" s="1">
        <f t="shared" si="7"/>
        <v>131</v>
      </c>
    </row>
    <row r="133" spans="1:14" x14ac:dyDescent="0.2">
      <c r="A133" s="99" t="str">
        <f t="shared" si="8"/>
        <v/>
      </c>
      <c r="B133" s="100"/>
      <c r="C133" s="100"/>
      <c r="D133" s="100"/>
      <c r="E133" s="100"/>
      <c r="F133" s="100"/>
      <c r="G133" s="100"/>
      <c r="H133" s="100"/>
      <c r="I133" s="101"/>
      <c r="J133" s="101"/>
      <c r="K133" s="101"/>
      <c r="L133" s="102"/>
      <c r="M133" s="1" t="str">
        <f t="shared" si="6"/>
        <v/>
      </c>
      <c r="N133" s="1">
        <f t="shared" si="7"/>
        <v>132</v>
      </c>
    </row>
    <row r="134" spans="1:14" x14ac:dyDescent="0.2">
      <c r="A134" s="99" t="str">
        <f t="shared" si="8"/>
        <v/>
      </c>
      <c r="B134" s="100"/>
      <c r="C134" s="100"/>
      <c r="D134" s="100"/>
      <c r="E134" s="100"/>
      <c r="F134" s="100"/>
      <c r="G134" s="100"/>
      <c r="H134" s="100"/>
      <c r="I134" s="101"/>
      <c r="J134" s="101"/>
      <c r="K134" s="101"/>
      <c r="L134" s="102"/>
      <c r="M134" s="1" t="str">
        <f t="shared" si="6"/>
        <v/>
      </c>
      <c r="N134" s="1">
        <f t="shared" si="7"/>
        <v>133</v>
      </c>
    </row>
    <row r="135" spans="1:14" x14ac:dyDescent="0.2">
      <c r="A135" s="99" t="str">
        <f t="shared" si="8"/>
        <v/>
      </c>
      <c r="B135" s="100"/>
      <c r="C135" s="100"/>
      <c r="D135" s="100"/>
      <c r="E135" s="100"/>
      <c r="F135" s="100"/>
      <c r="G135" s="100"/>
      <c r="H135" s="100"/>
      <c r="I135" s="101"/>
      <c r="J135" s="101"/>
      <c r="K135" s="101"/>
      <c r="L135" s="102"/>
      <c r="M135" s="1" t="str">
        <f t="shared" si="6"/>
        <v/>
      </c>
      <c r="N135" s="1">
        <f t="shared" si="7"/>
        <v>134</v>
      </c>
    </row>
    <row r="136" spans="1:14" x14ac:dyDescent="0.2">
      <c r="A136" s="99" t="str">
        <f t="shared" si="8"/>
        <v/>
      </c>
      <c r="B136" s="100"/>
      <c r="C136" s="100"/>
      <c r="D136" s="100"/>
      <c r="E136" s="100"/>
      <c r="F136" s="100"/>
      <c r="G136" s="100"/>
      <c r="H136" s="100"/>
      <c r="I136" s="101"/>
      <c r="J136" s="101"/>
      <c r="K136" s="101"/>
      <c r="L136" s="102"/>
      <c r="M136" s="1" t="str">
        <f t="shared" si="6"/>
        <v/>
      </c>
      <c r="N136" s="1">
        <f t="shared" si="7"/>
        <v>135</v>
      </c>
    </row>
    <row r="137" spans="1:14" x14ac:dyDescent="0.2">
      <c r="A137" s="99" t="str">
        <f t="shared" si="8"/>
        <v/>
      </c>
      <c r="B137" s="100"/>
      <c r="C137" s="100"/>
      <c r="D137" s="100"/>
      <c r="E137" s="100"/>
      <c r="F137" s="100"/>
      <c r="G137" s="100"/>
      <c r="H137" s="100"/>
      <c r="I137" s="101"/>
      <c r="J137" s="101"/>
      <c r="K137" s="101"/>
      <c r="L137" s="102"/>
      <c r="M137" s="1" t="str">
        <f t="shared" si="6"/>
        <v/>
      </c>
      <c r="N137" s="1">
        <f t="shared" si="7"/>
        <v>136</v>
      </c>
    </row>
    <row r="138" spans="1:14" x14ac:dyDescent="0.2">
      <c r="A138" s="99" t="str">
        <f t="shared" si="8"/>
        <v/>
      </c>
      <c r="B138" s="100"/>
      <c r="C138" s="100"/>
      <c r="D138" s="100"/>
      <c r="E138" s="100"/>
      <c r="F138" s="100"/>
      <c r="G138" s="100"/>
      <c r="H138" s="100"/>
      <c r="I138" s="101"/>
      <c r="J138" s="101"/>
      <c r="K138" s="101"/>
      <c r="L138" s="102"/>
      <c r="M138" s="1" t="str">
        <f t="shared" si="6"/>
        <v/>
      </c>
      <c r="N138" s="1">
        <f t="shared" si="7"/>
        <v>137</v>
      </c>
    </row>
    <row r="139" spans="1:14" x14ac:dyDescent="0.2">
      <c r="A139" s="99" t="str">
        <f t="shared" si="8"/>
        <v/>
      </c>
      <c r="B139" s="100"/>
      <c r="C139" s="100"/>
      <c r="D139" s="100"/>
      <c r="E139" s="100"/>
      <c r="F139" s="100"/>
      <c r="G139" s="100"/>
      <c r="H139" s="100"/>
      <c r="I139" s="101"/>
      <c r="J139" s="101"/>
      <c r="K139" s="101"/>
      <c r="L139" s="102"/>
      <c r="M139" s="1" t="str">
        <f t="shared" si="6"/>
        <v/>
      </c>
      <c r="N139" s="1">
        <f t="shared" si="7"/>
        <v>138</v>
      </c>
    </row>
    <row r="140" spans="1:14" x14ac:dyDescent="0.2">
      <c r="A140" s="99" t="str">
        <f t="shared" si="8"/>
        <v/>
      </c>
      <c r="B140" s="100"/>
      <c r="C140" s="100"/>
      <c r="D140" s="100"/>
      <c r="E140" s="100"/>
      <c r="F140" s="100"/>
      <c r="G140" s="100"/>
      <c r="H140" s="100"/>
      <c r="I140" s="101"/>
      <c r="J140" s="101"/>
      <c r="K140" s="101"/>
      <c r="L140" s="102"/>
      <c r="M140" s="1" t="str">
        <f t="shared" si="6"/>
        <v/>
      </c>
      <c r="N140" s="1">
        <f t="shared" si="7"/>
        <v>139</v>
      </c>
    </row>
    <row r="141" spans="1:14" x14ac:dyDescent="0.2">
      <c r="A141" s="99" t="str">
        <f t="shared" si="8"/>
        <v/>
      </c>
      <c r="B141" s="100"/>
      <c r="C141" s="100"/>
      <c r="D141" s="100"/>
      <c r="E141" s="100"/>
      <c r="F141" s="100"/>
      <c r="G141" s="100"/>
      <c r="H141" s="100"/>
      <c r="I141" s="101"/>
      <c r="J141" s="101"/>
      <c r="K141" s="101"/>
      <c r="L141" s="102"/>
      <c r="M141" s="1" t="str">
        <f t="shared" si="6"/>
        <v/>
      </c>
      <c r="N141" s="1">
        <f t="shared" si="7"/>
        <v>140</v>
      </c>
    </row>
    <row r="142" spans="1:14" x14ac:dyDescent="0.2">
      <c r="A142" s="99" t="str">
        <f t="shared" si="8"/>
        <v/>
      </c>
      <c r="B142" s="100"/>
      <c r="C142" s="100"/>
      <c r="D142" s="100"/>
      <c r="E142" s="100"/>
      <c r="F142" s="100"/>
      <c r="G142" s="100"/>
      <c r="H142" s="100"/>
      <c r="I142" s="101"/>
      <c r="J142" s="101"/>
      <c r="K142" s="101"/>
      <c r="L142" s="102"/>
      <c r="M142" s="1" t="str">
        <f t="shared" si="6"/>
        <v/>
      </c>
      <c r="N142" s="1">
        <f t="shared" si="7"/>
        <v>141</v>
      </c>
    </row>
    <row r="143" spans="1:14" x14ac:dyDescent="0.2">
      <c r="A143" s="99" t="str">
        <f t="shared" si="8"/>
        <v/>
      </c>
      <c r="B143" s="100"/>
      <c r="C143" s="100"/>
      <c r="D143" s="100"/>
      <c r="E143" s="100"/>
      <c r="F143" s="100"/>
      <c r="G143" s="100"/>
      <c r="H143" s="100"/>
      <c r="I143" s="101"/>
      <c r="J143" s="101"/>
      <c r="K143" s="101"/>
      <c r="L143" s="102"/>
      <c r="M143" s="1" t="str">
        <f t="shared" si="6"/>
        <v/>
      </c>
      <c r="N143" s="1">
        <f t="shared" si="7"/>
        <v>142</v>
      </c>
    </row>
    <row r="144" spans="1:14" x14ac:dyDescent="0.2">
      <c r="A144" s="99" t="str">
        <f t="shared" si="8"/>
        <v/>
      </c>
      <c r="B144" s="100"/>
      <c r="C144" s="100"/>
      <c r="D144" s="100"/>
      <c r="E144" s="100"/>
      <c r="F144" s="100"/>
      <c r="G144" s="100"/>
      <c r="H144" s="100"/>
      <c r="I144" s="101"/>
      <c r="J144" s="101"/>
      <c r="K144" s="101"/>
      <c r="L144" s="102"/>
      <c r="M144" s="1" t="str">
        <f t="shared" si="6"/>
        <v/>
      </c>
      <c r="N144" s="1">
        <f t="shared" si="7"/>
        <v>143</v>
      </c>
    </row>
    <row r="145" spans="1:14" x14ac:dyDescent="0.2">
      <c r="A145" s="99" t="str">
        <f t="shared" si="8"/>
        <v/>
      </c>
      <c r="B145" s="100"/>
      <c r="C145" s="100"/>
      <c r="D145" s="100"/>
      <c r="E145" s="100"/>
      <c r="F145" s="100"/>
      <c r="G145" s="100"/>
      <c r="H145" s="100"/>
      <c r="I145" s="101"/>
      <c r="J145" s="101"/>
      <c r="K145" s="101"/>
      <c r="L145" s="102"/>
      <c r="M145" s="1" t="str">
        <f t="shared" si="6"/>
        <v/>
      </c>
      <c r="N145" s="1">
        <f t="shared" si="7"/>
        <v>144</v>
      </c>
    </row>
    <row r="146" spans="1:14" x14ac:dyDescent="0.2">
      <c r="A146" s="6" t="str">
        <f t="shared" si="8"/>
        <v/>
      </c>
    </row>
    <row r="147" spans="1:14" x14ac:dyDescent="0.2">
      <c r="A147" s="6" t="str">
        <f t="shared" si="8"/>
        <v/>
      </c>
    </row>
    <row r="148" spans="1:14" x14ac:dyDescent="0.2">
      <c r="A148" s="6" t="str">
        <f t="shared" si="8"/>
        <v/>
      </c>
    </row>
    <row r="149" spans="1:14" x14ac:dyDescent="0.2">
      <c r="A149" s="6" t="str">
        <f t="shared" si="8"/>
        <v/>
      </c>
    </row>
    <row r="150" spans="1:14" x14ac:dyDescent="0.2">
      <c r="A150" s="6" t="str">
        <f t="shared" si="8"/>
        <v/>
      </c>
    </row>
    <row r="151" spans="1:14" x14ac:dyDescent="0.2">
      <c r="A151" s="6" t="str">
        <f t="shared" si="8"/>
        <v/>
      </c>
    </row>
    <row r="152" spans="1:14" x14ac:dyDescent="0.2">
      <c r="A152" s="6" t="str">
        <f t="shared" si="8"/>
        <v/>
      </c>
    </row>
    <row r="153" spans="1:14" x14ac:dyDescent="0.2">
      <c r="A153" s="6" t="str">
        <f t="shared" si="8"/>
        <v/>
      </c>
    </row>
    <row r="154" spans="1:14" x14ac:dyDescent="0.2">
      <c r="A154" s="6" t="str">
        <f t="shared" si="8"/>
        <v/>
      </c>
    </row>
    <row r="155" spans="1:14" x14ac:dyDescent="0.2">
      <c r="A155" s="6" t="str">
        <f t="shared" si="8"/>
        <v/>
      </c>
    </row>
    <row r="156" spans="1:14" x14ac:dyDescent="0.2">
      <c r="A156" s="6" t="str">
        <f t="shared" si="8"/>
        <v/>
      </c>
    </row>
    <row r="157" spans="1:14" x14ac:dyDescent="0.2">
      <c r="A157" s="6" t="str">
        <f t="shared" si="8"/>
        <v/>
      </c>
    </row>
    <row r="158" spans="1:14" x14ac:dyDescent="0.2">
      <c r="A158" s="6" t="str">
        <f t="shared" si="8"/>
        <v/>
      </c>
    </row>
    <row r="159" spans="1:14" x14ac:dyDescent="0.2">
      <c r="A159" s="6" t="str">
        <f t="shared" si="8"/>
        <v/>
      </c>
    </row>
    <row r="160" spans="1:14" x14ac:dyDescent="0.2">
      <c r="A160" s="6" t="str">
        <f t="shared" si="8"/>
        <v/>
      </c>
    </row>
    <row r="161" spans="1:1" x14ac:dyDescent="0.2">
      <c r="A161" s="6" t="str">
        <f t="shared" si="8"/>
        <v/>
      </c>
    </row>
    <row r="162" spans="1:1" x14ac:dyDescent="0.2">
      <c r="A162" s="6" t="str">
        <f t="shared" si="8"/>
        <v/>
      </c>
    </row>
    <row r="163" spans="1:1" x14ac:dyDescent="0.2">
      <c r="A163" s="6" t="str">
        <f t="shared" si="8"/>
        <v/>
      </c>
    </row>
    <row r="164" spans="1:1" x14ac:dyDescent="0.2">
      <c r="A164" s="6" t="str">
        <f t="shared" si="8"/>
        <v/>
      </c>
    </row>
    <row r="165" spans="1:1" x14ac:dyDescent="0.2">
      <c r="A165" s="6" t="str">
        <f t="shared" si="8"/>
        <v/>
      </c>
    </row>
    <row r="166" spans="1:1" x14ac:dyDescent="0.2">
      <c r="A166" s="6" t="str">
        <f t="shared" si="8"/>
        <v/>
      </c>
    </row>
    <row r="167" spans="1:1" x14ac:dyDescent="0.2">
      <c r="A167" s="6" t="str">
        <f t="shared" si="8"/>
        <v/>
      </c>
    </row>
    <row r="168" spans="1:1" x14ac:dyDescent="0.2">
      <c r="A168" s="6" t="str">
        <f t="shared" si="8"/>
        <v/>
      </c>
    </row>
    <row r="169" spans="1:1" x14ac:dyDescent="0.2">
      <c r="A169" s="6" t="str">
        <f t="shared" si="8"/>
        <v/>
      </c>
    </row>
    <row r="170" spans="1:1" x14ac:dyDescent="0.2">
      <c r="A170" s="6" t="str">
        <f t="shared" si="8"/>
        <v/>
      </c>
    </row>
    <row r="171" spans="1:1" x14ac:dyDescent="0.2">
      <c r="A171" s="6" t="str">
        <f t="shared" si="8"/>
        <v/>
      </c>
    </row>
    <row r="172" spans="1:1" x14ac:dyDescent="0.2">
      <c r="A172" s="6" t="str">
        <f t="shared" si="8"/>
        <v/>
      </c>
    </row>
    <row r="173" spans="1:1" x14ac:dyDescent="0.2">
      <c r="A173" s="6" t="str">
        <f t="shared" si="8"/>
        <v/>
      </c>
    </row>
    <row r="174" spans="1:1" x14ac:dyDescent="0.2">
      <c r="A174" s="6" t="str">
        <f t="shared" si="8"/>
        <v/>
      </c>
    </row>
    <row r="175" spans="1:1" x14ac:dyDescent="0.2">
      <c r="A175" s="6" t="str">
        <f t="shared" si="8"/>
        <v/>
      </c>
    </row>
    <row r="176" spans="1:1" x14ac:dyDescent="0.2">
      <c r="A176" s="6" t="str">
        <f t="shared" si="8"/>
        <v/>
      </c>
    </row>
    <row r="177" spans="1:11" x14ac:dyDescent="0.2">
      <c r="A177" s="6" t="str">
        <f t="shared" si="8"/>
        <v/>
      </c>
    </row>
    <row r="178" spans="1:11" x14ac:dyDescent="0.2">
      <c r="A178" s="6" t="str">
        <f t="shared" si="8"/>
        <v/>
      </c>
    </row>
    <row r="179" spans="1:11" x14ac:dyDescent="0.2">
      <c r="A179" s="6" t="str">
        <f t="shared" si="8"/>
        <v/>
      </c>
    </row>
    <row r="180" spans="1:11" x14ac:dyDescent="0.2">
      <c r="A180" s="6" t="str">
        <f t="shared" si="8"/>
        <v/>
      </c>
    </row>
    <row r="181" spans="1:11" x14ac:dyDescent="0.2">
      <c r="A181" s="6" t="str">
        <f t="shared" si="8"/>
        <v/>
      </c>
    </row>
    <row r="182" spans="1:11" x14ac:dyDescent="0.2">
      <c r="A182" s="6" t="str">
        <f t="shared" si="8"/>
        <v/>
      </c>
    </row>
    <row r="183" spans="1:11" x14ac:dyDescent="0.2">
      <c r="A183" s="6" t="str">
        <f t="shared" si="8"/>
        <v/>
      </c>
    </row>
    <row r="184" spans="1:11" x14ac:dyDescent="0.2">
      <c r="A184" s="6" t="str">
        <f t="shared" si="8"/>
        <v/>
      </c>
    </row>
    <row r="185" spans="1:11" x14ac:dyDescent="0.2">
      <c r="A185" s="6" t="str">
        <f t="shared" si="8"/>
        <v/>
      </c>
    </row>
    <row r="186" spans="1:11" x14ac:dyDescent="0.2">
      <c r="A186" s="6" t="str">
        <f t="shared" si="8"/>
        <v/>
      </c>
    </row>
    <row r="187" spans="1:11" x14ac:dyDescent="0.2">
      <c r="A187" s="6" t="str">
        <f t="shared" si="8"/>
        <v/>
      </c>
    </row>
    <row r="188" spans="1:11" x14ac:dyDescent="0.2">
      <c r="A188" s="6" t="str">
        <f t="shared" si="8"/>
        <v/>
      </c>
    </row>
    <row r="189" spans="1:11" x14ac:dyDescent="0.2">
      <c r="A189" s="6" t="str">
        <f t="shared" si="8"/>
        <v/>
      </c>
    </row>
    <row r="190" spans="1:11" x14ac:dyDescent="0.2">
      <c r="A190" s="6" t="str">
        <f t="shared" si="8"/>
        <v/>
      </c>
    </row>
    <row r="191" spans="1:11" x14ac:dyDescent="0.2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ref="B2:L78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253"/>
  <sheetViews>
    <sheetView workbookViewId="0">
      <selection activeCell="A2" sqref="A2"/>
    </sheetView>
  </sheetViews>
  <sheetFormatPr defaultRowHeight="11.25" x14ac:dyDescent="0.2"/>
  <cols>
    <col min="1" max="1" width="17.5703125" style="5" customWidth="1"/>
    <col min="2" max="7" width="9.140625" style="5"/>
    <col min="8" max="9" width="9.140625" style="11"/>
    <col min="10" max="10" width="9.140625" style="5"/>
    <col min="11" max="11" width="9.140625" style="8"/>
    <col min="12" max="12" width="14.42578125" style="5" bestFit="1" customWidth="1"/>
    <col min="13" max="16384" width="9.140625" style="1"/>
  </cols>
  <sheetData>
    <row r="1" spans="1:13" x14ac:dyDescent="0.2">
      <c r="A1" s="6" t="s">
        <v>2</v>
      </c>
      <c r="B1" s="6" t="s">
        <v>5</v>
      </c>
      <c r="C1" s="6" t="s">
        <v>20</v>
      </c>
      <c r="D1" s="6" t="s">
        <v>123</v>
      </c>
      <c r="E1" s="6" t="s">
        <v>124</v>
      </c>
      <c r="F1" s="6" t="s">
        <v>0</v>
      </c>
      <c r="G1" s="6" t="s">
        <v>1</v>
      </c>
      <c r="H1" s="110" t="s">
        <v>10</v>
      </c>
      <c r="I1" s="110" t="s">
        <v>126</v>
      </c>
      <c r="J1" s="6" t="s">
        <v>125</v>
      </c>
      <c r="K1" s="9" t="s">
        <v>3</v>
      </c>
      <c r="L1" s="6" t="s">
        <v>9</v>
      </c>
    </row>
    <row r="2" spans="1:13" x14ac:dyDescent="0.2">
      <c r="A2" s="35" t="str">
        <f>'CRICKET CLUB'!A3</f>
        <v>LEE JACK</v>
      </c>
      <c r="B2" s="18">
        <f>'CRICKET CLUB'!ED3</f>
        <v>2</v>
      </c>
      <c r="C2" s="18">
        <f>'CRICKET CLUB'!EE3</f>
        <v>1</v>
      </c>
      <c r="D2" s="18">
        <f>'CRICKET CLUB'!EF3</f>
        <v>5</v>
      </c>
      <c r="E2" s="18">
        <f>'CRICKET CLUB'!EG3</f>
        <v>3</v>
      </c>
      <c r="F2" s="18">
        <f>'CRICKET CLUB'!EH3</f>
        <v>2474</v>
      </c>
      <c r="G2" s="18">
        <f>'CRICKET CLUB'!EI3</f>
        <v>225</v>
      </c>
      <c r="H2" s="20">
        <f>'CRICKET CLUB'!EL3</f>
        <v>112.5</v>
      </c>
      <c r="I2" s="20">
        <f>'CRICKET CLUB'!EM3</f>
        <v>45</v>
      </c>
      <c r="J2" s="19">
        <f>'CRICKET CLUB'!EK3</f>
        <v>494.8</v>
      </c>
      <c r="K2" s="19">
        <f>'CRICKET CLUB'!EJ3</f>
        <v>32.986666666666665</v>
      </c>
      <c r="L2" s="5">
        <f>IF(B2&gt;=10,1,0)</f>
        <v>0</v>
      </c>
      <c r="M2" s="17"/>
    </row>
    <row r="3" spans="1:13" x14ac:dyDescent="0.2">
      <c r="A3" s="35" t="str">
        <f>'CRICKET CLUB'!A4</f>
        <v>DARREN COLLIN</v>
      </c>
      <c r="B3" s="18">
        <f>'CRICKET CLUB'!ED4</f>
        <v>2</v>
      </c>
      <c r="C3" s="18">
        <f>'CRICKET CLUB'!EE4</f>
        <v>2</v>
      </c>
      <c r="D3" s="18">
        <f>'CRICKET CLUB'!EF4</f>
        <v>5</v>
      </c>
      <c r="E3" s="18">
        <f>'CRICKET CLUB'!EG4</f>
        <v>4</v>
      </c>
      <c r="F3" s="18">
        <f>'CRICKET CLUB'!EH4</f>
        <v>2425</v>
      </c>
      <c r="G3" s="18">
        <f>'CRICKET CLUB'!EI4</f>
        <v>151</v>
      </c>
      <c r="H3" s="20">
        <f>'CRICKET CLUB'!EL4</f>
        <v>75.5</v>
      </c>
      <c r="I3" s="20">
        <f>'CRICKET CLUB'!EM4</f>
        <v>30.2</v>
      </c>
      <c r="J3" s="19">
        <f>'CRICKET CLUB'!EK4</f>
        <v>485</v>
      </c>
      <c r="K3" s="19">
        <f>'CRICKET CLUB'!EJ4</f>
        <v>48.178807947019862</v>
      </c>
      <c r="L3" s="5">
        <f t="shared" ref="L3:L66" si="0">IF(B3&gt;=10,1,0)</f>
        <v>0</v>
      </c>
      <c r="M3" s="17"/>
    </row>
    <row r="4" spans="1:13" x14ac:dyDescent="0.2">
      <c r="A4" s="35" t="str">
        <f>'CRICKET CLUB'!A5</f>
        <v>CHRIS WAYMAN</v>
      </c>
      <c r="B4" s="18">
        <f>'CRICKET CLUB'!ED5</f>
        <v>1</v>
      </c>
      <c r="C4" s="18">
        <f>'CRICKET CLUB'!EE5</f>
        <v>0</v>
      </c>
      <c r="D4" s="18">
        <f>'CRICKET CLUB'!EF5</f>
        <v>2</v>
      </c>
      <c r="E4" s="18">
        <f>'CRICKET CLUB'!EG5</f>
        <v>0</v>
      </c>
      <c r="F4" s="18">
        <f>'CRICKET CLUB'!EH5</f>
        <v>973</v>
      </c>
      <c r="G4" s="18">
        <f>'CRICKET CLUB'!EI5</f>
        <v>57</v>
      </c>
      <c r="H4" s="20">
        <f>'CRICKET CLUB'!EL5</f>
        <v>57</v>
      </c>
      <c r="I4" s="20">
        <f>'CRICKET CLUB'!EM5</f>
        <v>28.5</v>
      </c>
      <c r="J4" s="19">
        <f>'CRICKET CLUB'!EK5</f>
        <v>486.5</v>
      </c>
      <c r="K4" s="19">
        <f>'CRICKET CLUB'!EJ5</f>
        <v>51.210526315789465</v>
      </c>
      <c r="L4" s="5">
        <f t="shared" si="0"/>
        <v>0</v>
      </c>
      <c r="M4" s="17"/>
    </row>
    <row r="5" spans="1:13" x14ac:dyDescent="0.2">
      <c r="A5" s="35" t="str">
        <f>'CRICKET CLUB'!A6</f>
        <v>BEN JACK</v>
      </c>
      <c r="B5" s="18">
        <f>'CRICKET CLUB'!ED6</f>
        <v>2</v>
      </c>
      <c r="C5" s="18">
        <f>'CRICKET CLUB'!EE6</f>
        <v>0</v>
      </c>
      <c r="D5" s="18">
        <f>'CRICKET CLUB'!EF6</f>
        <v>5</v>
      </c>
      <c r="E5" s="18">
        <f>'CRICKET CLUB'!EG6</f>
        <v>1</v>
      </c>
      <c r="F5" s="18">
        <f>'CRICKET CLUB'!EH6</f>
        <v>2221</v>
      </c>
      <c r="G5" s="18">
        <f>'CRICKET CLUB'!EI6</f>
        <v>160</v>
      </c>
      <c r="H5" s="20">
        <f>'CRICKET CLUB'!EL6</f>
        <v>80</v>
      </c>
      <c r="I5" s="20">
        <f>'CRICKET CLUB'!EM6</f>
        <v>32</v>
      </c>
      <c r="J5" s="19">
        <f>'CRICKET CLUB'!EK6</f>
        <v>444.2</v>
      </c>
      <c r="K5" s="19">
        <f>'CRICKET CLUB'!EJ6</f>
        <v>41.643749999999997</v>
      </c>
      <c r="L5" s="5">
        <f t="shared" si="0"/>
        <v>0</v>
      </c>
      <c r="M5" s="17"/>
    </row>
    <row r="6" spans="1:13" x14ac:dyDescent="0.2">
      <c r="A6" s="35" t="str">
        <f>'CRICKET CLUB'!A7</f>
        <v>JAMIE BATY</v>
      </c>
      <c r="B6" s="18">
        <f>'CRICKET CLUB'!ED7</f>
        <v>2</v>
      </c>
      <c r="C6" s="18">
        <f>'CRICKET CLUB'!EE7</f>
        <v>1</v>
      </c>
      <c r="D6" s="18">
        <f>'CRICKET CLUB'!EF7</f>
        <v>5</v>
      </c>
      <c r="E6" s="18">
        <f>'CRICKET CLUB'!EG7</f>
        <v>3</v>
      </c>
      <c r="F6" s="18">
        <f>'CRICKET CLUB'!EH7</f>
        <v>2419</v>
      </c>
      <c r="G6" s="18">
        <f>'CRICKET CLUB'!EI7</f>
        <v>117</v>
      </c>
      <c r="H6" s="20">
        <f>'CRICKET CLUB'!EL7</f>
        <v>58.5</v>
      </c>
      <c r="I6" s="20">
        <f>'CRICKET CLUB'!EM7</f>
        <v>23.4</v>
      </c>
      <c r="J6" s="19">
        <f>'CRICKET CLUB'!EK7</f>
        <v>483.8</v>
      </c>
      <c r="K6" s="19">
        <f>'CRICKET CLUB'!EJ7</f>
        <v>62.025641025641029</v>
      </c>
      <c r="L6" s="5">
        <f t="shared" si="0"/>
        <v>0</v>
      </c>
      <c r="M6" s="17"/>
    </row>
    <row r="7" spans="1:13" x14ac:dyDescent="0.2">
      <c r="A7" s="35" t="str">
        <f>'CRICKET CLUB'!A8</f>
        <v>MIKE WAYMAN</v>
      </c>
      <c r="B7" s="18">
        <f>'CRICKET CLUB'!ED8</f>
        <v>2</v>
      </c>
      <c r="C7" s="18">
        <f>'CRICKET CLUB'!EE8</f>
        <v>1</v>
      </c>
      <c r="D7" s="18">
        <f>'CRICKET CLUB'!EF8</f>
        <v>5</v>
      </c>
      <c r="E7" s="18">
        <f>'CRICKET CLUB'!EG8</f>
        <v>2</v>
      </c>
      <c r="F7" s="18">
        <f>'CRICKET CLUB'!EH8</f>
        <v>2103</v>
      </c>
      <c r="G7" s="18">
        <f>'CRICKET CLUB'!EI8</f>
        <v>129</v>
      </c>
      <c r="H7" s="20">
        <f>'CRICKET CLUB'!EL8</f>
        <v>64.5</v>
      </c>
      <c r="I7" s="20">
        <f>'CRICKET CLUB'!EM8</f>
        <v>25.8</v>
      </c>
      <c r="J7" s="19">
        <f>'CRICKET CLUB'!EK8</f>
        <v>420.6</v>
      </c>
      <c r="K7" s="19">
        <f>'CRICKET CLUB'!EJ8</f>
        <v>48.906976744186039</v>
      </c>
      <c r="L7" s="5">
        <f t="shared" si="0"/>
        <v>0</v>
      </c>
      <c r="M7" s="17"/>
    </row>
    <row r="8" spans="1:13" x14ac:dyDescent="0.2">
      <c r="A8" s="35" t="str">
        <f>'CRICKET CLUB'!A9</f>
        <v>JIM EASTWOOD</v>
      </c>
      <c r="B8" s="18">
        <f>'CRICKET CLUB'!ED9</f>
        <v>1</v>
      </c>
      <c r="C8" s="18">
        <f>'CRICKET CLUB'!EE9</f>
        <v>0</v>
      </c>
      <c r="D8" s="18">
        <f>'CRICKET CLUB'!EF9</f>
        <v>2</v>
      </c>
      <c r="E8" s="18">
        <f>'CRICKET CLUB'!EG9</f>
        <v>0</v>
      </c>
      <c r="F8" s="18">
        <f>'CRICKET CLUB'!EH9</f>
        <v>800</v>
      </c>
      <c r="G8" s="18">
        <f>'CRICKET CLUB'!EI9</f>
        <v>60</v>
      </c>
      <c r="H8" s="20">
        <f>'CRICKET CLUB'!EL9</f>
        <v>60</v>
      </c>
      <c r="I8" s="20">
        <f>'CRICKET CLUB'!EM9</f>
        <v>30</v>
      </c>
      <c r="J8" s="19">
        <f>'CRICKET CLUB'!EK9</f>
        <v>400</v>
      </c>
      <c r="K8" s="19">
        <f>'CRICKET CLUB'!EJ9</f>
        <v>40</v>
      </c>
      <c r="L8" s="5">
        <f t="shared" si="0"/>
        <v>0</v>
      </c>
      <c r="M8" s="17"/>
    </row>
    <row r="9" spans="1:13" x14ac:dyDescent="0.2">
      <c r="A9" s="35">
        <f>'CRICKET CLUB'!A10</f>
        <v>0</v>
      </c>
      <c r="B9" s="18">
        <f>'CRICKET CLUB'!ED10</f>
        <v>0</v>
      </c>
      <c r="C9" s="18">
        <f>'CRICKET CLUB'!EE10</f>
        <v>0</v>
      </c>
      <c r="D9" s="18">
        <f>'CRICKET CLUB'!EF10</f>
        <v>0</v>
      </c>
      <c r="E9" s="18">
        <f>'CRICKET CLUB'!EG10</f>
        <v>0</v>
      </c>
      <c r="F9" s="18">
        <f>'CRICKET CLUB'!EH10</f>
        <v>0</v>
      </c>
      <c r="G9" s="18">
        <f>'CRICKET CLUB'!EI10</f>
        <v>0</v>
      </c>
      <c r="H9" s="20">
        <f>'CRICKET CLUB'!EL10</f>
        <v>0</v>
      </c>
      <c r="I9" s="20">
        <f>'CRICKET CLUB'!EM10</f>
        <v>0</v>
      </c>
      <c r="J9" s="19">
        <f>'CRICKET CLUB'!EK10</f>
        <v>0</v>
      </c>
      <c r="K9" s="19">
        <f>'CRICKET CLUB'!EJ10</f>
        <v>0</v>
      </c>
      <c r="L9" s="5">
        <f t="shared" si="0"/>
        <v>0</v>
      </c>
      <c r="M9" s="17"/>
    </row>
    <row r="10" spans="1:13" x14ac:dyDescent="0.2">
      <c r="A10" s="35">
        <f>'CRICKET CLUB'!A11</f>
        <v>0</v>
      </c>
      <c r="B10" s="18">
        <f>'CRICKET CLUB'!ED11</f>
        <v>0</v>
      </c>
      <c r="C10" s="18">
        <f>'CRICKET CLUB'!EE11</f>
        <v>0</v>
      </c>
      <c r="D10" s="18">
        <f>'CRICKET CLUB'!EF11</f>
        <v>0</v>
      </c>
      <c r="E10" s="18">
        <f>'CRICKET CLUB'!EG11</f>
        <v>0</v>
      </c>
      <c r="F10" s="18">
        <f>'CRICKET CLUB'!EH11</f>
        <v>0</v>
      </c>
      <c r="G10" s="18">
        <f>'CRICKET CLUB'!EI11</f>
        <v>0</v>
      </c>
      <c r="H10" s="20">
        <f>'CRICKET CLUB'!EL11</f>
        <v>0</v>
      </c>
      <c r="I10" s="20">
        <f>'CRICKET CLUB'!EM11</f>
        <v>0</v>
      </c>
      <c r="J10" s="19">
        <f>'CRICKET CLUB'!EK11</f>
        <v>0</v>
      </c>
      <c r="K10" s="19">
        <f>'CRICKET CLUB'!EJ11</f>
        <v>0</v>
      </c>
      <c r="L10" s="5">
        <f t="shared" si="0"/>
        <v>0</v>
      </c>
      <c r="M10" s="17"/>
    </row>
    <row r="11" spans="1:13" x14ac:dyDescent="0.2">
      <c r="A11" s="35">
        <f>'CRICKET CLUB'!A12</f>
        <v>0</v>
      </c>
      <c r="B11" s="18">
        <f>'CRICKET CLUB'!ED12</f>
        <v>0</v>
      </c>
      <c r="C11" s="18">
        <f>'CRICKET CLUB'!EE12</f>
        <v>0</v>
      </c>
      <c r="D11" s="18">
        <f>'CRICKET CLUB'!EF12</f>
        <v>0</v>
      </c>
      <c r="E11" s="18">
        <f>'CRICKET CLUB'!EG12</f>
        <v>0</v>
      </c>
      <c r="F11" s="18">
        <f>'CRICKET CLUB'!EH12</f>
        <v>0</v>
      </c>
      <c r="G11" s="18">
        <f>'CRICKET CLUB'!EI12</f>
        <v>0</v>
      </c>
      <c r="H11" s="20">
        <f>'CRICKET CLUB'!EL12</f>
        <v>0</v>
      </c>
      <c r="I11" s="20">
        <f>'CRICKET CLUB'!EM12</f>
        <v>0</v>
      </c>
      <c r="J11" s="19">
        <f>'CRICKET CLUB'!EK12</f>
        <v>0</v>
      </c>
      <c r="K11" s="19">
        <f>'CRICKET CLUB'!EJ12</f>
        <v>0</v>
      </c>
      <c r="L11" s="5">
        <f t="shared" si="0"/>
        <v>0</v>
      </c>
      <c r="M11" s="17"/>
    </row>
    <row r="12" spans="1:13" x14ac:dyDescent="0.2">
      <c r="A12" s="35">
        <f>'CRICKET CLUB'!A13</f>
        <v>0</v>
      </c>
      <c r="B12" s="18">
        <f>'CRICKET CLUB'!ED13</f>
        <v>0</v>
      </c>
      <c r="C12" s="18">
        <f>'CRICKET CLUB'!EE13</f>
        <v>0</v>
      </c>
      <c r="D12" s="18">
        <f>'CRICKET CLUB'!EF13</f>
        <v>0</v>
      </c>
      <c r="E12" s="18">
        <f>'CRICKET CLUB'!EG13</f>
        <v>0</v>
      </c>
      <c r="F12" s="18">
        <f>'CRICKET CLUB'!EH13</f>
        <v>0</v>
      </c>
      <c r="G12" s="18">
        <f>'CRICKET CLUB'!EI13</f>
        <v>0</v>
      </c>
      <c r="H12" s="20">
        <f>'CRICKET CLUB'!EL13</f>
        <v>0</v>
      </c>
      <c r="I12" s="20">
        <f>'CRICKET CLUB'!EM13</f>
        <v>0</v>
      </c>
      <c r="J12" s="19">
        <f>'CRICKET CLUB'!EK13</f>
        <v>0</v>
      </c>
      <c r="K12" s="19">
        <f>'CRICKET CLUB'!EJ13</f>
        <v>0</v>
      </c>
      <c r="L12" s="5">
        <f t="shared" si="0"/>
        <v>0</v>
      </c>
      <c r="M12" s="17"/>
    </row>
    <row r="13" spans="1:13" x14ac:dyDescent="0.2">
      <c r="A13" s="35">
        <f>'CRICKET CLUB'!A14</f>
        <v>0</v>
      </c>
      <c r="B13" s="18">
        <f>'CRICKET CLUB'!ED14</f>
        <v>0</v>
      </c>
      <c r="C13" s="18">
        <f>'CRICKET CLUB'!EE14</f>
        <v>0</v>
      </c>
      <c r="D13" s="18">
        <f>'CRICKET CLUB'!EF14</f>
        <v>0</v>
      </c>
      <c r="E13" s="18">
        <f>'CRICKET CLUB'!EG14</f>
        <v>0</v>
      </c>
      <c r="F13" s="18">
        <f>'CRICKET CLUB'!EH14</f>
        <v>0</v>
      </c>
      <c r="G13" s="18">
        <f>'CRICKET CLUB'!EI14</f>
        <v>0</v>
      </c>
      <c r="H13" s="20">
        <f>'CRICKET CLUB'!EL14</f>
        <v>0</v>
      </c>
      <c r="I13" s="20">
        <f>'CRICKET CLUB'!EM14</f>
        <v>0</v>
      </c>
      <c r="J13" s="19">
        <f>'CRICKET CLUB'!EK14</f>
        <v>0</v>
      </c>
      <c r="K13" s="19">
        <f>'CRICKET CLUB'!EJ14</f>
        <v>0</v>
      </c>
      <c r="L13" s="5">
        <f t="shared" si="0"/>
        <v>0</v>
      </c>
      <c r="M13" s="17"/>
    </row>
    <row r="14" spans="1:13" x14ac:dyDescent="0.2">
      <c r="A14" s="35" t="str">
        <f>SPORTSMANS!A3</f>
        <v>ANDY MONK</v>
      </c>
      <c r="B14" s="35">
        <f>SPORTSMANS!ED3</f>
        <v>3</v>
      </c>
      <c r="C14" s="35">
        <f>SPORTSMANS!EE3</f>
        <v>2</v>
      </c>
      <c r="D14" s="35">
        <f>SPORTSMANS!EF3</f>
        <v>7</v>
      </c>
      <c r="E14" s="35">
        <f>SPORTSMANS!EG3</f>
        <v>4</v>
      </c>
      <c r="F14" s="35">
        <f>SPORTSMANS!EH3</f>
        <v>3296</v>
      </c>
      <c r="G14" s="35">
        <f>SPORTSMANS!EI3</f>
        <v>196</v>
      </c>
      <c r="H14" s="111">
        <f>SPORTSMANS!EL3</f>
        <v>65.333333333333329</v>
      </c>
      <c r="I14" s="111">
        <f>SPORTSMANS!EM3</f>
        <v>28</v>
      </c>
      <c r="J14" s="109">
        <f>SPORTSMANS!EK3</f>
        <v>470.85714285714283</v>
      </c>
      <c r="K14" s="109">
        <f>SPORTSMANS!EJ3</f>
        <v>50.448979591836732</v>
      </c>
      <c r="L14" s="5">
        <f t="shared" si="0"/>
        <v>0</v>
      </c>
      <c r="M14" s="17"/>
    </row>
    <row r="15" spans="1:13" x14ac:dyDescent="0.2">
      <c r="A15" s="35" t="str">
        <f>SPORTSMANS!A4</f>
        <v>KYLE YOUNG</v>
      </c>
      <c r="B15" s="35">
        <f>SPORTSMANS!ED4</f>
        <v>2</v>
      </c>
      <c r="C15" s="35">
        <f>SPORTSMANS!EE4</f>
        <v>2</v>
      </c>
      <c r="D15" s="35">
        <f>SPORTSMANS!EF4</f>
        <v>4</v>
      </c>
      <c r="E15" s="35">
        <f>SPORTSMANS!EG4</f>
        <v>4</v>
      </c>
      <c r="F15" s="35">
        <f>SPORTSMANS!EH4</f>
        <v>2004</v>
      </c>
      <c r="G15" s="35">
        <f>SPORTSMANS!EI4</f>
        <v>97</v>
      </c>
      <c r="H15" s="111">
        <f>SPORTSMANS!EL4</f>
        <v>48.5</v>
      </c>
      <c r="I15" s="111">
        <f>SPORTSMANS!EM4</f>
        <v>24.25</v>
      </c>
      <c r="J15" s="109">
        <f>SPORTSMANS!EK4</f>
        <v>501</v>
      </c>
      <c r="K15" s="109">
        <f>SPORTSMANS!EJ4</f>
        <v>61.979381443298976</v>
      </c>
      <c r="L15" s="5">
        <f t="shared" si="0"/>
        <v>0</v>
      </c>
      <c r="M15" s="17"/>
    </row>
    <row r="16" spans="1:13" x14ac:dyDescent="0.2">
      <c r="A16" s="35" t="str">
        <f>SPORTSMANS!A5</f>
        <v>IAN WHITTAKER</v>
      </c>
      <c r="B16" s="35">
        <f>SPORTSMANS!ED5</f>
        <v>3</v>
      </c>
      <c r="C16" s="35">
        <f>SPORTSMANS!EE5</f>
        <v>3</v>
      </c>
      <c r="D16" s="35">
        <f>SPORTSMANS!EF5</f>
        <v>6</v>
      </c>
      <c r="E16" s="35">
        <f>SPORTSMANS!EG5</f>
        <v>6</v>
      </c>
      <c r="F16" s="35">
        <f>SPORTSMANS!EH5</f>
        <v>3006</v>
      </c>
      <c r="G16" s="35">
        <f>SPORTSMANS!EI5</f>
        <v>149</v>
      </c>
      <c r="H16" s="111">
        <f>SPORTSMANS!EL5</f>
        <v>49.666666666666664</v>
      </c>
      <c r="I16" s="111">
        <f>SPORTSMANS!EM5</f>
        <v>24.833333333333332</v>
      </c>
      <c r="J16" s="109">
        <f>SPORTSMANS!EK5</f>
        <v>501</v>
      </c>
      <c r="K16" s="109">
        <f>SPORTSMANS!EJ5</f>
        <v>60.523489932885909</v>
      </c>
      <c r="L16" s="5">
        <f t="shared" si="0"/>
        <v>0</v>
      </c>
      <c r="M16" s="17"/>
    </row>
    <row r="17" spans="1:13" x14ac:dyDescent="0.2">
      <c r="A17" s="35" t="str">
        <f>SPORTSMANS!A6</f>
        <v>GARY OUTRAM</v>
      </c>
      <c r="B17" s="35">
        <f>SPORTSMANS!ED6</f>
        <v>3</v>
      </c>
      <c r="C17" s="35">
        <f>SPORTSMANS!EE6</f>
        <v>2</v>
      </c>
      <c r="D17" s="35">
        <f>SPORTSMANS!EF6</f>
        <v>8</v>
      </c>
      <c r="E17" s="35">
        <f>SPORTSMANS!EG6</f>
        <v>5</v>
      </c>
      <c r="F17" s="35">
        <f>SPORTSMANS!EH6</f>
        <v>3902</v>
      </c>
      <c r="G17" s="35">
        <f>SPORTSMANS!EI6</f>
        <v>214</v>
      </c>
      <c r="H17" s="111">
        <f>SPORTSMANS!EL6</f>
        <v>71.333333333333329</v>
      </c>
      <c r="I17" s="111">
        <f>SPORTSMANS!EM6</f>
        <v>26.75</v>
      </c>
      <c r="J17" s="109">
        <f>SPORTSMANS!EK6</f>
        <v>487.75</v>
      </c>
      <c r="K17" s="109">
        <f>SPORTSMANS!EJ6</f>
        <v>54.700934579439249</v>
      </c>
      <c r="L17" s="5">
        <f t="shared" si="0"/>
        <v>0</v>
      </c>
      <c r="M17" s="17"/>
    </row>
    <row r="18" spans="1:13" x14ac:dyDescent="0.2">
      <c r="A18" s="35" t="str">
        <f>SPORTSMANS!A7</f>
        <v>GABE BRADLEY</v>
      </c>
      <c r="B18" s="35">
        <f>SPORTSMANS!ED7</f>
        <v>1</v>
      </c>
      <c r="C18" s="35">
        <f>SPORTSMANS!EE7</f>
        <v>0</v>
      </c>
      <c r="D18" s="35">
        <f>SPORTSMANS!EF7</f>
        <v>2</v>
      </c>
      <c r="E18" s="35">
        <f>SPORTSMANS!EG7</f>
        <v>0</v>
      </c>
      <c r="F18" s="35">
        <f>SPORTSMANS!EH7</f>
        <v>733</v>
      </c>
      <c r="G18" s="35">
        <f>SPORTSMANS!EI7</f>
        <v>45</v>
      </c>
      <c r="H18" s="111">
        <f>SPORTSMANS!EL7</f>
        <v>45</v>
      </c>
      <c r="I18" s="111">
        <f>SPORTSMANS!EM7</f>
        <v>22.5</v>
      </c>
      <c r="J18" s="109">
        <f>SPORTSMANS!EK7</f>
        <v>366.5</v>
      </c>
      <c r="K18" s="109">
        <f>SPORTSMANS!EJ7</f>
        <v>48.86666666666666</v>
      </c>
      <c r="L18" s="5">
        <f t="shared" si="0"/>
        <v>0</v>
      </c>
      <c r="M18" s="17"/>
    </row>
    <row r="19" spans="1:13" x14ac:dyDescent="0.2">
      <c r="A19" s="35" t="str">
        <f>SPORTSMANS!A8</f>
        <v>NIGE OUTRAM</v>
      </c>
      <c r="B19" s="35">
        <f>SPORTSMANS!ED8</f>
        <v>3</v>
      </c>
      <c r="C19" s="35">
        <f>SPORTSMANS!EE8</f>
        <v>3</v>
      </c>
      <c r="D19" s="35">
        <f>SPORTSMANS!EF8</f>
        <v>6</v>
      </c>
      <c r="E19" s="35">
        <f>SPORTSMANS!EG8</f>
        <v>6</v>
      </c>
      <c r="F19" s="35">
        <f>SPORTSMANS!EH8</f>
        <v>3006</v>
      </c>
      <c r="G19" s="35">
        <f>SPORTSMANS!EI8</f>
        <v>136</v>
      </c>
      <c r="H19" s="111">
        <f>SPORTSMANS!EL8</f>
        <v>45.333333333333336</v>
      </c>
      <c r="I19" s="111">
        <f>SPORTSMANS!EM8</f>
        <v>22.666666666666668</v>
      </c>
      <c r="J19" s="109">
        <f>SPORTSMANS!EK8</f>
        <v>501</v>
      </c>
      <c r="K19" s="109">
        <f>SPORTSMANS!EJ8</f>
        <v>66.308823529411768</v>
      </c>
      <c r="L19" s="5">
        <f t="shared" si="0"/>
        <v>0</v>
      </c>
      <c r="M19" s="17"/>
    </row>
    <row r="20" spans="1:13" x14ac:dyDescent="0.2">
      <c r="A20" s="35" t="str">
        <f>SPORTSMANS!A9</f>
        <v>MARTIN YOUNG</v>
      </c>
      <c r="B20" s="35">
        <f>SPORTSMANS!ED9</f>
        <v>3</v>
      </c>
      <c r="C20" s="35">
        <f>SPORTSMANS!EE9</f>
        <v>2</v>
      </c>
      <c r="D20" s="35">
        <f>SPORTSMANS!EF9</f>
        <v>9</v>
      </c>
      <c r="E20" s="35">
        <f>SPORTSMANS!EG9</f>
        <v>5</v>
      </c>
      <c r="F20" s="35">
        <f>SPORTSMANS!EH9</f>
        <v>4339</v>
      </c>
      <c r="G20" s="35">
        <f>SPORTSMANS!EI9</f>
        <v>293</v>
      </c>
      <c r="H20" s="111">
        <f>SPORTSMANS!EL9</f>
        <v>97.666666666666671</v>
      </c>
      <c r="I20" s="111">
        <f>SPORTSMANS!EM9</f>
        <v>32.555555555555557</v>
      </c>
      <c r="J20" s="109">
        <f>SPORTSMANS!EK9</f>
        <v>482.11111111111109</v>
      </c>
      <c r="K20" s="109">
        <f>SPORTSMANS!EJ9</f>
        <v>44.42662116040956</v>
      </c>
      <c r="L20" s="5">
        <f t="shared" si="0"/>
        <v>0</v>
      </c>
      <c r="M20" s="17"/>
    </row>
    <row r="21" spans="1:13" x14ac:dyDescent="0.2">
      <c r="A21" s="35">
        <f>SPORTSMANS!A10</f>
        <v>0</v>
      </c>
      <c r="B21" s="35">
        <f>SPORTSMANS!ED10</f>
        <v>0</v>
      </c>
      <c r="C21" s="35">
        <f>SPORTSMANS!EE10</f>
        <v>0</v>
      </c>
      <c r="D21" s="35">
        <f>SPORTSMANS!EF10</f>
        <v>0</v>
      </c>
      <c r="E21" s="35">
        <f>SPORTSMANS!EG10</f>
        <v>0</v>
      </c>
      <c r="F21" s="35">
        <f>SPORTSMANS!EH10</f>
        <v>0</v>
      </c>
      <c r="G21" s="35">
        <f>SPORTSMANS!EI10</f>
        <v>0</v>
      </c>
      <c r="H21" s="111">
        <f>SPORTSMANS!EL10</f>
        <v>0</v>
      </c>
      <c r="I21" s="111">
        <f>SPORTSMANS!EM10</f>
        <v>0</v>
      </c>
      <c r="J21" s="109">
        <f>SPORTSMANS!EK10</f>
        <v>0</v>
      </c>
      <c r="K21" s="109">
        <f>SPORTSMANS!EJ10</f>
        <v>0</v>
      </c>
      <c r="L21" s="5">
        <f t="shared" si="0"/>
        <v>0</v>
      </c>
      <c r="M21" s="17"/>
    </row>
    <row r="22" spans="1:13" x14ac:dyDescent="0.2">
      <c r="A22" s="35">
        <f>SPORTSMANS!A11</f>
        <v>0</v>
      </c>
      <c r="B22" s="35">
        <f>SPORTSMANS!ED11</f>
        <v>0</v>
      </c>
      <c r="C22" s="35">
        <f>SPORTSMANS!EE11</f>
        <v>0</v>
      </c>
      <c r="D22" s="35">
        <f>SPORTSMANS!EF11</f>
        <v>0</v>
      </c>
      <c r="E22" s="35">
        <f>SPORTSMANS!EG11</f>
        <v>0</v>
      </c>
      <c r="F22" s="35">
        <f>SPORTSMANS!EH11</f>
        <v>0</v>
      </c>
      <c r="G22" s="35">
        <f>SPORTSMANS!EI11</f>
        <v>0</v>
      </c>
      <c r="H22" s="111">
        <f>SPORTSMANS!EL11</f>
        <v>0</v>
      </c>
      <c r="I22" s="111">
        <f>SPORTSMANS!EM11</f>
        <v>0</v>
      </c>
      <c r="J22" s="109">
        <f>SPORTSMANS!EK11</f>
        <v>0</v>
      </c>
      <c r="K22" s="109">
        <f>SPORTSMANS!EJ11</f>
        <v>0</v>
      </c>
      <c r="L22" s="5">
        <f t="shared" si="0"/>
        <v>0</v>
      </c>
      <c r="M22" s="17"/>
    </row>
    <row r="23" spans="1:13" x14ac:dyDescent="0.2">
      <c r="A23" s="18">
        <f>SPORTSMANS!A12</f>
        <v>0</v>
      </c>
      <c r="B23" s="35">
        <f>SPORTSMANS!ED12</f>
        <v>0</v>
      </c>
      <c r="C23" s="35">
        <f>SPORTSMANS!EE12</f>
        <v>0</v>
      </c>
      <c r="D23" s="35">
        <f>SPORTSMANS!EF12</f>
        <v>0</v>
      </c>
      <c r="E23" s="35">
        <f>SPORTSMANS!EG12</f>
        <v>0</v>
      </c>
      <c r="F23" s="35">
        <f>SPORTSMANS!EH12</f>
        <v>0</v>
      </c>
      <c r="G23" s="35">
        <f>SPORTSMANS!EI12</f>
        <v>0</v>
      </c>
      <c r="H23" s="111">
        <f>SPORTSMANS!EL12</f>
        <v>0</v>
      </c>
      <c r="I23" s="111">
        <f>SPORTSMANS!EM12</f>
        <v>0</v>
      </c>
      <c r="J23" s="109">
        <f>SPORTSMANS!EK12</f>
        <v>0</v>
      </c>
      <c r="K23" s="109">
        <f>SPORTSMANS!EJ12</f>
        <v>0</v>
      </c>
      <c r="L23" s="5">
        <f t="shared" si="0"/>
        <v>0</v>
      </c>
      <c r="M23" s="17"/>
    </row>
    <row r="24" spans="1:13" x14ac:dyDescent="0.2">
      <c r="A24" s="18">
        <f>SPORTSMANS!A13</f>
        <v>0</v>
      </c>
      <c r="B24" s="35">
        <f>SPORTSMANS!ED13</f>
        <v>0</v>
      </c>
      <c r="C24" s="35">
        <f>SPORTSMANS!EE13</f>
        <v>0</v>
      </c>
      <c r="D24" s="35">
        <f>SPORTSMANS!EF13</f>
        <v>0</v>
      </c>
      <c r="E24" s="35">
        <f>SPORTSMANS!EG13</f>
        <v>0</v>
      </c>
      <c r="F24" s="35">
        <f>SPORTSMANS!EH13</f>
        <v>0</v>
      </c>
      <c r="G24" s="35">
        <f>SPORTSMANS!EI13</f>
        <v>0</v>
      </c>
      <c r="H24" s="111">
        <f>SPORTSMANS!EL13</f>
        <v>0</v>
      </c>
      <c r="I24" s="111">
        <f>SPORTSMANS!EM13</f>
        <v>0</v>
      </c>
      <c r="J24" s="109">
        <f>SPORTSMANS!EK13</f>
        <v>0</v>
      </c>
      <c r="K24" s="109">
        <f>SPORTSMANS!EJ13</f>
        <v>0</v>
      </c>
      <c r="L24" s="5">
        <f t="shared" si="0"/>
        <v>0</v>
      </c>
      <c r="M24" s="17"/>
    </row>
    <row r="25" spans="1:13" x14ac:dyDescent="0.2">
      <c r="A25" s="18">
        <f>SPORTSMANS!A14</f>
        <v>0</v>
      </c>
      <c r="B25" s="35">
        <f>SPORTSMANS!ED14</f>
        <v>0</v>
      </c>
      <c r="C25" s="35">
        <f>SPORTSMANS!EE14</f>
        <v>0</v>
      </c>
      <c r="D25" s="35">
        <f>SPORTSMANS!EF14</f>
        <v>0</v>
      </c>
      <c r="E25" s="35">
        <f>SPORTSMANS!EG14</f>
        <v>0</v>
      </c>
      <c r="F25" s="35">
        <f>SPORTSMANS!EH14</f>
        <v>0</v>
      </c>
      <c r="G25" s="35">
        <f>SPORTSMANS!EI14</f>
        <v>0</v>
      </c>
      <c r="H25" s="111">
        <f>SPORTSMANS!EL14</f>
        <v>0</v>
      </c>
      <c r="I25" s="111">
        <f>SPORTSMANS!EM14</f>
        <v>0</v>
      </c>
      <c r="J25" s="109">
        <f>SPORTSMANS!EK14</f>
        <v>0</v>
      </c>
      <c r="K25" s="109">
        <f>SPORTSMANS!EJ14</f>
        <v>0</v>
      </c>
      <c r="L25" s="5">
        <f t="shared" si="0"/>
        <v>0</v>
      </c>
      <c r="M25" s="17"/>
    </row>
    <row r="26" spans="1:13" x14ac:dyDescent="0.2">
      <c r="A26" s="18" t="str">
        <f>'TICKLE TOBY'!A3</f>
        <v>STEVE BLEWITT</v>
      </c>
      <c r="B26" s="18">
        <f>'TICKLE TOBY'!ED3</f>
        <v>2</v>
      </c>
      <c r="C26" s="18">
        <f>'TICKLE TOBY'!EE3</f>
        <v>1</v>
      </c>
      <c r="D26" s="18">
        <f>'TICKLE TOBY'!EF3</f>
        <v>5</v>
      </c>
      <c r="E26" s="18">
        <f>'TICKLE TOBY'!EG3</f>
        <v>2</v>
      </c>
      <c r="F26" s="18">
        <f>'TICKLE TOBY'!EH3</f>
        <v>2448</v>
      </c>
      <c r="G26" s="18">
        <f>'TICKLE TOBY'!EI3</f>
        <v>148</v>
      </c>
      <c r="H26" s="20">
        <f>'TICKLE TOBY'!EL3</f>
        <v>74</v>
      </c>
      <c r="I26" s="20">
        <f>'TICKLE TOBY'!EM3</f>
        <v>29.6</v>
      </c>
      <c r="J26" s="19">
        <f>'TICKLE TOBY'!EK3</f>
        <v>489.6</v>
      </c>
      <c r="K26" s="19">
        <f>'TICKLE TOBY'!EJ3</f>
        <v>49.621621621621621</v>
      </c>
      <c r="L26" s="5">
        <f t="shared" si="0"/>
        <v>0</v>
      </c>
      <c r="M26" s="17"/>
    </row>
    <row r="27" spans="1:13" x14ac:dyDescent="0.2">
      <c r="A27" s="18" t="str">
        <f>'TICKLE TOBY'!A4</f>
        <v>ANDY JOHNSON</v>
      </c>
      <c r="B27" s="18">
        <f>'TICKLE TOBY'!ED4</f>
        <v>2</v>
      </c>
      <c r="C27" s="18">
        <f>'TICKLE TOBY'!EE4</f>
        <v>1</v>
      </c>
      <c r="D27" s="18">
        <f>'TICKLE TOBY'!EF4</f>
        <v>5</v>
      </c>
      <c r="E27" s="18">
        <f>'TICKLE TOBY'!EG4</f>
        <v>3</v>
      </c>
      <c r="F27" s="18">
        <f>'TICKLE TOBY'!EH4</f>
        <v>2429</v>
      </c>
      <c r="G27" s="18">
        <f>'TICKLE TOBY'!EI4</f>
        <v>141</v>
      </c>
      <c r="H27" s="20">
        <f>'TICKLE TOBY'!EL4</f>
        <v>70.5</v>
      </c>
      <c r="I27" s="20">
        <f>'TICKLE TOBY'!EM4</f>
        <v>28.2</v>
      </c>
      <c r="J27" s="19">
        <f>'TICKLE TOBY'!EK4</f>
        <v>485.8</v>
      </c>
      <c r="K27" s="19">
        <f>'TICKLE TOBY'!EJ4</f>
        <v>51.680851063829792</v>
      </c>
      <c r="L27" s="5">
        <f t="shared" si="0"/>
        <v>0</v>
      </c>
      <c r="M27" s="17"/>
    </row>
    <row r="28" spans="1:13" x14ac:dyDescent="0.2">
      <c r="A28" s="18" t="str">
        <f>'TICKLE TOBY'!A5</f>
        <v>STEVE TRUMAN</v>
      </c>
      <c r="B28" s="18">
        <f>'TICKLE TOBY'!ED5</f>
        <v>2</v>
      </c>
      <c r="C28" s="18">
        <f>'TICKLE TOBY'!EE5</f>
        <v>2</v>
      </c>
      <c r="D28" s="18">
        <f>'TICKLE TOBY'!EF5</f>
        <v>6</v>
      </c>
      <c r="E28" s="18">
        <f>'TICKLE TOBY'!EG5</f>
        <v>4</v>
      </c>
      <c r="F28" s="18">
        <f>'TICKLE TOBY'!EH5</f>
        <v>2933</v>
      </c>
      <c r="G28" s="18">
        <f>'TICKLE TOBY'!EI5</f>
        <v>170</v>
      </c>
      <c r="H28" s="20">
        <f>'TICKLE TOBY'!EL5</f>
        <v>85</v>
      </c>
      <c r="I28" s="20">
        <f>'TICKLE TOBY'!EM5</f>
        <v>28.333333333333332</v>
      </c>
      <c r="J28" s="19">
        <f>'TICKLE TOBY'!EK5</f>
        <v>488.83333333333331</v>
      </c>
      <c r="K28" s="19">
        <f>'TICKLE TOBY'!EJ5</f>
        <v>51.758823529411771</v>
      </c>
      <c r="L28" s="5">
        <f t="shared" si="0"/>
        <v>0</v>
      </c>
      <c r="M28" s="17"/>
    </row>
    <row r="29" spans="1:13" x14ac:dyDescent="0.2">
      <c r="A29" s="18" t="str">
        <f>'TICKLE TOBY'!A6</f>
        <v>AL SPENCE</v>
      </c>
      <c r="B29" s="18">
        <f>'TICKLE TOBY'!ED6</f>
        <v>2</v>
      </c>
      <c r="C29" s="18">
        <f>'TICKLE TOBY'!EE6</f>
        <v>1</v>
      </c>
      <c r="D29" s="18">
        <f>'TICKLE TOBY'!EF6</f>
        <v>4</v>
      </c>
      <c r="E29" s="18">
        <f>'TICKLE TOBY'!EG6</f>
        <v>2</v>
      </c>
      <c r="F29" s="18">
        <f>'TICKLE TOBY'!EH6</f>
        <v>1825</v>
      </c>
      <c r="G29" s="18">
        <f>'TICKLE TOBY'!EI6</f>
        <v>104</v>
      </c>
      <c r="H29" s="20">
        <f>'TICKLE TOBY'!EL6</f>
        <v>52</v>
      </c>
      <c r="I29" s="20">
        <f>'TICKLE TOBY'!EM6</f>
        <v>26</v>
      </c>
      <c r="J29" s="19">
        <f>'TICKLE TOBY'!EK6</f>
        <v>456.25</v>
      </c>
      <c r="K29" s="19">
        <f>'TICKLE TOBY'!EJ6</f>
        <v>52.644230769230774</v>
      </c>
      <c r="L29" s="5">
        <f t="shared" si="0"/>
        <v>0</v>
      </c>
      <c r="M29" s="17"/>
    </row>
    <row r="30" spans="1:13" x14ac:dyDescent="0.2">
      <c r="A30" s="18" t="str">
        <f>'TICKLE TOBY'!A7</f>
        <v>DAVE ATKINSON</v>
      </c>
      <c r="B30" s="18">
        <f>'TICKLE TOBY'!ED7</f>
        <v>1</v>
      </c>
      <c r="C30" s="18">
        <f>'TICKLE TOBY'!EE7</f>
        <v>0</v>
      </c>
      <c r="D30" s="18">
        <f>'TICKLE TOBY'!EF7</f>
        <v>2</v>
      </c>
      <c r="E30" s="18">
        <f>'TICKLE TOBY'!EG7</f>
        <v>0</v>
      </c>
      <c r="F30" s="18">
        <f>'TICKLE TOBY'!EH7</f>
        <v>688</v>
      </c>
      <c r="G30" s="18">
        <f>'TICKLE TOBY'!EI7</f>
        <v>51</v>
      </c>
      <c r="H30" s="20">
        <f>'TICKLE TOBY'!EL7</f>
        <v>51</v>
      </c>
      <c r="I30" s="20">
        <f>'TICKLE TOBY'!EM7</f>
        <v>25.5</v>
      </c>
      <c r="J30" s="19">
        <f>'TICKLE TOBY'!EK7</f>
        <v>344</v>
      </c>
      <c r="K30" s="19">
        <f>'TICKLE TOBY'!EJ7</f>
        <v>40.470588235294116</v>
      </c>
      <c r="L30" s="5">
        <f t="shared" si="0"/>
        <v>0</v>
      </c>
      <c r="M30" s="17"/>
    </row>
    <row r="31" spans="1:13" x14ac:dyDescent="0.2">
      <c r="A31" s="18" t="str">
        <f>'TICKLE TOBY'!A8</f>
        <v>SEAN KENDREW</v>
      </c>
      <c r="B31" s="18">
        <f>'TICKLE TOBY'!ED8</f>
        <v>2</v>
      </c>
      <c r="C31" s="18">
        <f>'TICKLE TOBY'!EE8</f>
        <v>2</v>
      </c>
      <c r="D31" s="18">
        <f>'TICKLE TOBY'!EF8</f>
        <v>4</v>
      </c>
      <c r="E31" s="18">
        <f>'TICKLE TOBY'!EG8</f>
        <v>4</v>
      </c>
      <c r="F31" s="18">
        <f>'TICKLE TOBY'!EH8</f>
        <v>2004</v>
      </c>
      <c r="G31" s="18">
        <f>'TICKLE TOBY'!EI8</f>
        <v>89</v>
      </c>
      <c r="H31" s="20">
        <f>'TICKLE TOBY'!EL8</f>
        <v>44.5</v>
      </c>
      <c r="I31" s="20">
        <f>'TICKLE TOBY'!EM8</f>
        <v>22.25</v>
      </c>
      <c r="J31" s="19">
        <f>'TICKLE TOBY'!EK8</f>
        <v>501</v>
      </c>
      <c r="K31" s="19">
        <f>'TICKLE TOBY'!EJ8</f>
        <v>67.550561797752806</v>
      </c>
      <c r="L31" s="5">
        <f t="shared" si="0"/>
        <v>0</v>
      </c>
      <c r="M31" s="17"/>
    </row>
    <row r="32" spans="1:13" x14ac:dyDescent="0.2">
      <c r="A32" s="18" t="str">
        <f>'TICKLE TOBY'!A9</f>
        <v>CONNOR ROBINSON</v>
      </c>
      <c r="B32" s="18">
        <f>'TICKLE TOBY'!ED9</f>
        <v>0</v>
      </c>
      <c r="C32" s="18">
        <f>'TICKLE TOBY'!EE9</f>
        <v>0</v>
      </c>
      <c r="D32" s="18">
        <f>'TICKLE TOBY'!EF9</f>
        <v>0</v>
      </c>
      <c r="E32" s="18">
        <f>'TICKLE TOBY'!EG9</f>
        <v>0</v>
      </c>
      <c r="F32" s="18">
        <f>'TICKLE TOBY'!EH9</f>
        <v>0</v>
      </c>
      <c r="G32" s="18">
        <f>'TICKLE TOBY'!EI9</f>
        <v>0</v>
      </c>
      <c r="H32" s="20">
        <f>'TICKLE TOBY'!EL9</f>
        <v>0</v>
      </c>
      <c r="I32" s="20">
        <f>'TICKLE TOBY'!EM9</f>
        <v>0</v>
      </c>
      <c r="J32" s="19">
        <f>'TICKLE TOBY'!EK9</f>
        <v>0</v>
      </c>
      <c r="K32" s="19">
        <f>'TICKLE TOBY'!EJ9</f>
        <v>0</v>
      </c>
      <c r="L32" s="5">
        <f t="shared" si="0"/>
        <v>0</v>
      </c>
      <c r="M32" s="17"/>
    </row>
    <row r="33" spans="1:13" x14ac:dyDescent="0.2">
      <c r="A33" s="18" t="str">
        <f>'TICKLE TOBY'!A10</f>
        <v>CALLUM ELMER</v>
      </c>
      <c r="B33" s="18">
        <f>'TICKLE TOBY'!ED10</f>
        <v>1</v>
      </c>
      <c r="C33" s="18">
        <f>'TICKLE TOBY'!EE10</f>
        <v>1</v>
      </c>
      <c r="D33" s="18">
        <f>'TICKLE TOBY'!EF10</f>
        <v>3</v>
      </c>
      <c r="E33" s="18">
        <f>'TICKLE TOBY'!EG10</f>
        <v>2</v>
      </c>
      <c r="F33" s="18">
        <f>'TICKLE TOBY'!EH10</f>
        <v>1474</v>
      </c>
      <c r="G33" s="18">
        <f>'TICKLE TOBY'!EI10</f>
        <v>129</v>
      </c>
      <c r="H33" s="20">
        <f>'TICKLE TOBY'!EL10</f>
        <v>129</v>
      </c>
      <c r="I33" s="20">
        <f>'TICKLE TOBY'!EM10</f>
        <v>43</v>
      </c>
      <c r="J33" s="19">
        <f>'TICKLE TOBY'!EK10</f>
        <v>491.33333333333331</v>
      </c>
      <c r="K33" s="19">
        <f>'TICKLE TOBY'!EJ10</f>
        <v>34.279069767441861</v>
      </c>
      <c r="L33" s="5">
        <f t="shared" si="0"/>
        <v>0</v>
      </c>
      <c r="M33" s="17"/>
    </row>
    <row r="34" spans="1:13" x14ac:dyDescent="0.2">
      <c r="A34" s="18">
        <f>'TICKLE TOBY'!A11</f>
        <v>0</v>
      </c>
      <c r="B34" s="18">
        <f>'TICKLE TOBY'!ED11</f>
        <v>0</v>
      </c>
      <c r="C34" s="18">
        <f>'TICKLE TOBY'!EE11</f>
        <v>0</v>
      </c>
      <c r="D34" s="18">
        <f>'TICKLE TOBY'!EF11</f>
        <v>0</v>
      </c>
      <c r="E34" s="18">
        <f>'TICKLE TOBY'!EG11</f>
        <v>0</v>
      </c>
      <c r="F34" s="18">
        <f>'TICKLE TOBY'!EH11</f>
        <v>0</v>
      </c>
      <c r="G34" s="18">
        <f>'TICKLE TOBY'!EI11</f>
        <v>0</v>
      </c>
      <c r="H34" s="20">
        <f>'TICKLE TOBY'!EL11</f>
        <v>0</v>
      </c>
      <c r="I34" s="20">
        <f>'TICKLE TOBY'!EM11</f>
        <v>0</v>
      </c>
      <c r="J34" s="19">
        <f>'TICKLE TOBY'!EK11</f>
        <v>0</v>
      </c>
      <c r="K34" s="19">
        <f>'TICKLE TOBY'!EJ11</f>
        <v>0</v>
      </c>
      <c r="L34" s="5">
        <f t="shared" si="0"/>
        <v>0</v>
      </c>
      <c r="M34" s="17"/>
    </row>
    <row r="35" spans="1:13" x14ac:dyDescent="0.2">
      <c r="A35" s="18">
        <f>'TICKLE TOBY'!A12</f>
        <v>0</v>
      </c>
      <c r="B35" s="18">
        <f>'TICKLE TOBY'!ED12</f>
        <v>0</v>
      </c>
      <c r="C35" s="18">
        <f>'TICKLE TOBY'!EE12</f>
        <v>0</v>
      </c>
      <c r="D35" s="18">
        <f>'TICKLE TOBY'!EF12</f>
        <v>0</v>
      </c>
      <c r="E35" s="18">
        <f>'TICKLE TOBY'!EG12</f>
        <v>0</v>
      </c>
      <c r="F35" s="18">
        <f>'TICKLE TOBY'!EH12</f>
        <v>0</v>
      </c>
      <c r="G35" s="18">
        <f>'TICKLE TOBY'!EI12</f>
        <v>0</v>
      </c>
      <c r="H35" s="20">
        <f>'TICKLE TOBY'!EL12</f>
        <v>0</v>
      </c>
      <c r="I35" s="20">
        <f>'TICKLE TOBY'!EM12</f>
        <v>0</v>
      </c>
      <c r="J35" s="19">
        <f>'TICKLE TOBY'!EK12</f>
        <v>0</v>
      </c>
      <c r="K35" s="19">
        <f>'TICKLE TOBY'!EJ12</f>
        <v>0</v>
      </c>
      <c r="L35" s="5">
        <f t="shared" si="0"/>
        <v>0</v>
      </c>
      <c r="M35" s="17"/>
    </row>
    <row r="36" spans="1:13" x14ac:dyDescent="0.2">
      <c r="A36" s="18">
        <f>'TICKLE TOBY'!A13</f>
        <v>0</v>
      </c>
      <c r="B36" s="18">
        <f>'TICKLE TOBY'!ED13</f>
        <v>0</v>
      </c>
      <c r="C36" s="18">
        <f>'TICKLE TOBY'!EE13</f>
        <v>0</v>
      </c>
      <c r="D36" s="18">
        <f>'TICKLE TOBY'!EF13</f>
        <v>0</v>
      </c>
      <c r="E36" s="18">
        <f>'TICKLE TOBY'!EG13</f>
        <v>0</v>
      </c>
      <c r="F36" s="18">
        <f>'TICKLE TOBY'!EH13</f>
        <v>0</v>
      </c>
      <c r="G36" s="18">
        <f>'TICKLE TOBY'!EI13</f>
        <v>0</v>
      </c>
      <c r="H36" s="20">
        <f>'TICKLE TOBY'!EL13</f>
        <v>0</v>
      </c>
      <c r="I36" s="20">
        <f>'TICKLE TOBY'!EM13</f>
        <v>0</v>
      </c>
      <c r="J36" s="19">
        <f>'TICKLE TOBY'!EK13</f>
        <v>0</v>
      </c>
      <c r="K36" s="19">
        <f>'TICKLE TOBY'!EJ13</f>
        <v>0</v>
      </c>
      <c r="L36" s="5">
        <f t="shared" si="0"/>
        <v>0</v>
      </c>
      <c r="M36" s="17"/>
    </row>
    <row r="37" spans="1:13" x14ac:dyDescent="0.2">
      <c r="A37" s="18">
        <f>'TICKLE TOBY'!A14</f>
        <v>0</v>
      </c>
      <c r="B37" s="18">
        <f>'TICKLE TOBY'!ED14</f>
        <v>0</v>
      </c>
      <c r="C37" s="18">
        <f>'TICKLE TOBY'!EE14</f>
        <v>0</v>
      </c>
      <c r="D37" s="18">
        <f>'TICKLE TOBY'!EF14</f>
        <v>0</v>
      </c>
      <c r="E37" s="18">
        <f>'TICKLE TOBY'!EG14</f>
        <v>0</v>
      </c>
      <c r="F37" s="18">
        <f>'TICKLE TOBY'!EH14</f>
        <v>0</v>
      </c>
      <c r="G37" s="18">
        <f>'TICKLE TOBY'!EI14</f>
        <v>0</v>
      </c>
      <c r="H37" s="20">
        <f>'TICKLE TOBY'!EL14</f>
        <v>0</v>
      </c>
      <c r="I37" s="20">
        <f>'TICKLE TOBY'!EM14</f>
        <v>0</v>
      </c>
      <c r="J37" s="19">
        <f>'TICKLE TOBY'!EK14</f>
        <v>0</v>
      </c>
      <c r="K37" s="19">
        <f>'TICKLE TOBY'!EJ14</f>
        <v>0</v>
      </c>
      <c r="L37" s="5">
        <f t="shared" si="0"/>
        <v>0</v>
      </c>
      <c r="M37" s="17"/>
    </row>
    <row r="38" spans="1:13" x14ac:dyDescent="0.2">
      <c r="A38" s="18" t="str">
        <f>CROWN!A$3</f>
        <v>MARK OUTRAM</v>
      </c>
      <c r="B38" s="18">
        <f>CROWN!ED3</f>
        <v>3</v>
      </c>
      <c r="C38" s="18">
        <f>CROWN!EE3</f>
        <v>1</v>
      </c>
      <c r="D38" s="18">
        <f>CROWN!EF3</f>
        <v>6</v>
      </c>
      <c r="E38" s="18">
        <f>CROWN!EG3</f>
        <v>2</v>
      </c>
      <c r="F38" s="18">
        <f>CROWN!EH3</f>
        <v>2631</v>
      </c>
      <c r="G38" s="18">
        <f>CROWN!EI3</f>
        <v>135</v>
      </c>
      <c r="H38" s="20">
        <f>CROWN!EL3</f>
        <v>45</v>
      </c>
      <c r="I38" s="20">
        <f>CROWN!EM3</f>
        <v>22.5</v>
      </c>
      <c r="J38" s="19">
        <f>CROWN!EK3</f>
        <v>438.5</v>
      </c>
      <c r="K38" s="19">
        <f>CROWN!EJ3</f>
        <v>58.466666666666661</v>
      </c>
      <c r="L38" s="5">
        <f t="shared" si="0"/>
        <v>0</v>
      </c>
      <c r="M38" s="17"/>
    </row>
    <row r="39" spans="1:13" x14ac:dyDescent="0.2">
      <c r="A39" s="18" t="str">
        <f>CROWN!A4</f>
        <v>MATHEW CORNFORTH</v>
      </c>
      <c r="B39" s="18">
        <f>CROWN!ED4</f>
        <v>3</v>
      </c>
      <c r="C39" s="18">
        <f>CROWN!EE4</f>
        <v>2</v>
      </c>
      <c r="D39" s="18">
        <f>CROWN!EF4</f>
        <v>7</v>
      </c>
      <c r="E39" s="18">
        <f>CROWN!EG4</f>
        <v>4</v>
      </c>
      <c r="F39" s="18">
        <f>CROWN!EH4</f>
        <v>3460</v>
      </c>
      <c r="G39" s="18">
        <f>CROWN!EI4</f>
        <v>199</v>
      </c>
      <c r="H39" s="20">
        <f>CROWN!EL4</f>
        <v>66.333333333333329</v>
      </c>
      <c r="I39" s="20">
        <f>CROWN!EM4</f>
        <v>28.428571428571427</v>
      </c>
      <c r="J39" s="19">
        <f>CROWN!EK4</f>
        <v>494.28571428571428</v>
      </c>
      <c r="K39" s="19">
        <f>CROWN!EJ4</f>
        <v>52.1608040201005</v>
      </c>
      <c r="L39" s="5">
        <f t="shared" si="0"/>
        <v>0</v>
      </c>
      <c r="M39" s="17"/>
    </row>
    <row r="40" spans="1:13" x14ac:dyDescent="0.2">
      <c r="A40" s="18" t="str">
        <f>CROWN!A5</f>
        <v>STEVE ROSE</v>
      </c>
      <c r="B40" s="18">
        <f>CROWN!ED5</f>
        <v>3</v>
      </c>
      <c r="C40" s="18">
        <f>CROWN!EE5</f>
        <v>1</v>
      </c>
      <c r="D40" s="18">
        <f>CROWN!EF5</f>
        <v>92</v>
      </c>
      <c r="E40" s="18">
        <f>CROWN!EG5</f>
        <v>4</v>
      </c>
      <c r="F40" s="18">
        <f>CROWN!EH5</f>
        <v>3499</v>
      </c>
      <c r="G40" s="18">
        <f>CROWN!EI5</f>
        <v>226</v>
      </c>
      <c r="H40" s="20">
        <f>CROWN!EL5</f>
        <v>75.333333333333329</v>
      </c>
      <c r="I40" s="20">
        <f>CROWN!EM5</f>
        <v>2.4565217391304346</v>
      </c>
      <c r="J40" s="19">
        <f>CROWN!EK5</f>
        <v>38.032608695652172</v>
      </c>
      <c r="K40" s="19">
        <f>CROWN!EJ5</f>
        <v>46.446902654867259</v>
      </c>
      <c r="L40" s="5">
        <f t="shared" si="0"/>
        <v>0</v>
      </c>
      <c r="M40" s="17"/>
    </row>
    <row r="41" spans="1:13" x14ac:dyDescent="0.2">
      <c r="A41" s="18" t="str">
        <f>CROWN!A6</f>
        <v>IAN LOMER</v>
      </c>
      <c r="B41" s="18">
        <f>CROWN!ED6</f>
        <v>2</v>
      </c>
      <c r="C41" s="18">
        <f>CROWN!EE6</f>
        <v>1</v>
      </c>
      <c r="D41" s="18">
        <f>CROWN!EF6</f>
        <v>4</v>
      </c>
      <c r="E41" s="18">
        <f>CROWN!EG6</f>
        <v>2</v>
      </c>
      <c r="F41" s="18">
        <f>CROWN!EH6</f>
        <v>1694</v>
      </c>
      <c r="G41" s="18">
        <f>CROWN!EI6</f>
        <v>96</v>
      </c>
      <c r="H41" s="20">
        <f>CROWN!EL6</f>
        <v>48</v>
      </c>
      <c r="I41" s="20">
        <f>CROWN!EM6</f>
        <v>24</v>
      </c>
      <c r="J41" s="19">
        <f>CROWN!EK6</f>
        <v>423.5</v>
      </c>
      <c r="K41" s="19">
        <f>CROWN!EJ6</f>
        <v>52.9375</v>
      </c>
      <c r="L41" s="5">
        <f t="shared" si="0"/>
        <v>0</v>
      </c>
      <c r="M41" s="17"/>
    </row>
    <row r="42" spans="1:13" x14ac:dyDescent="0.2">
      <c r="A42" s="18" t="str">
        <f>CROWN!A7</f>
        <v>CHRIS NORTON</v>
      </c>
      <c r="B42" s="18">
        <f>CROWN!ED7</f>
        <v>3</v>
      </c>
      <c r="C42" s="18">
        <f>CROWN!EE7</f>
        <v>1</v>
      </c>
      <c r="D42" s="18">
        <f>CROWN!EF7</f>
        <v>7</v>
      </c>
      <c r="E42" s="18">
        <f>CROWN!EG7</f>
        <v>3</v>
      </c>
      <c r="F42" s="18">
        <f>CROWN!EH7</f>
        <v>3332</v>
      </c>
      <c r="G42" s="18">
        <f>CROWN!EI7</f>
        <v>191</v>
      </c>
      <c r="H42" s="20">
        <f>CROWN!EL7</f>
        <v>63.666666666666664</v>
      </c>
      <c r="I42" s="20">
        <f>CROWN!EM7</f>
        <v>27.285714285714285</v>
      </c>
      <c r="J42" s="19">
        <f>CROWN!EK7</f>
        <v>476</v>
      </c>
      <c r="K42" s="19">
        <f>CROWN!EJ7</f>
        <v>52.335078534031418</v>
      </c>
      <c r="L42" s="5">
        <f t="shared" si="0"/>
        <v>0</v>
      </c>
      <c r="M42" s="17"/>
    </row>
    <row r="43" spans="1:13" x14ac:dyDescent="0.2">
      <c r="A43" s="18" t="str">
        <f>CROWN!A8</f>
        <v>SAM CHRISTON</v>
      </c>
      <c r="B43" s="18">
        <f>CROWN!ED8</f>
        <v>1</v>
      </c>
      <c r="C43" s="18">
        <f>CROWN!EE8</f>
        <v>1</v>
      </c>
      <c r="D43" s="18">
        <f>CROWN!EF8</f>
        <v>2</v>
      </c>
      <c r="E43" s="18">
        <f>CROWN!EG8</f>
        <v>2</v>
      </c>
      <c r="F43" s="18">
        <f>CROWN!EH8</f>
        <v>1002</v>
      </c>
      <c r="G43" s="18">
        <f>CROWN!EI8</f>
        <v>67</v>
      </c>
      <c r="H43" s="20">
        <f>CROWN!EL8</f>
        <v>67</v>
      </c>
      <c r="I43" s="20">
        <f>CROWN!EM8</f>
        <v>33.5</v>
      </c>
      <c r="J43" s="19">
        <f>CROWN!EK8</f>
        <v>501</v>
      </c>
      <c r="K43" s="19">
        <f>CROWN!EJ8</f>
        <v>44.865671641791039</v>
      </c>
      <c r="L43" s="5">
        <f t="shared" si="0"/>
        <v>0</v>
      </c>
      <c r="M43" s="17"/>
    </row>
    <row r="44" spans="1:13" x14ac:dyDescent="0.2">
      <c r="A44" s="18" t="str">
        <f>CROWN!A9</f>
        <v>DAN WARD</v>
      </c>
      <c r="B44" s="18">
        <f>CROWN!ED9</f>
        <v>1</v>
      </c>
      <c r="C44" s="18">
        <f>CROWN!EE9</f>
        <v>1</v>
      </c>
      <c r="D44" s="18">
        <f>CROWN!EF9</f>
        <v>3</v>
      </c>
      <c r="E44" s="18">
        <f>CROWN!EG9</f>
        <v>2</v>
      </c>
      <c r="F44" s="18">
        <f>CROWN!EH9</f>
        <v>1499</v>
      </c>
      <c r="G44" s="18">
        <f>CROWN!EI9</f>
        <v>129</v>
      </c>
      <c r="H44" s="20">
        <f>CROWN!EL9</f>
        <v>129</v>
      </c>
      <c r="I44" s="20">
        <f>CROWN!EM9</f>
        <v>43</v>
      </c>
      <c r="J44" s="19">
        <f>CROWN!EK9</f>
        <v>499.66666666666669</v>
      </c>
      <c r="K44" s="19">
        <f>CROWN!EJ9</f>
        <v>34.860465116279066</v>
      </c>
      <c r="L44" s="5">
        <f t="shared" si="0"/>
        <v>0</v>
      </c>
      <c r="M44" s="17"/>
    </row>
    <row r="45" spans="1:13" x14ac:dyDescent="0.2">
      <c r="A45" s="18" t="str">
        <f>CROWN!A10</f>
        <v>DAVE WARD</v>
      </c>
      <c r="B45" s="18">
        <f>CROWN!ED10</f>
        <v>2</v>
      </c>
      <c r="C45" s="18">
        <f>CROWN!EE10</f>
        <v>0</v>
      </c>
      <c r="D45" s="18">
        <f>CROWN!EF10</f>
        <v>5</v>
      </c>
      <c r="E45" s="18">
        <f>CROWN!EG10</f>
        <v>1</v>
      </c>
      <c r="F45" s="18">
        <f>CROWN!EH10</f>
        <v>2281</v>
      </c>
      <c r="G45" s="18">
        <f>CROWN!EI10</f>
        <v>144</v>
      </c>
      <c r="H45" s="20">
        <f>CROWN!EL10</f>
        <v>72</v>
      </c>
      <c r="I45" s="20">
        <f>CROWN!EM10</f>
        <v>28.8</v>
      </c>
      <c r="J45" s="19">
        <f>CROWN!EK10</f>
        <v>456.2</v>
      </c>
      <c r="K45" s="19">
        <f>CROWN!EJ10</f>
        <v>47.520833333333336</v>
      </c>
      <c r="L45" s="5">
        <f t="shared" si="0"/>
        <v>0</v>
      </c>
      <c r="M45" s="17"/>
    </row>
    <row r="46" spans="1:13" x14ac:dyDescent="0.2">
      <c r="A46" s="18" t="str">
        <f>CROWN!A11</f>
        <v>GEORGE KAY</v>
      </c>
      <c r="B46" s="18">
        <f>CROWN!ED11</f>
        <v>0</v>
      </c>
      <c r="C46" s="18">
        <f>CROWN!EE11</f>
        <v>0</v>
      </c>
      <c r="D46" s="18">
        <f>CROWN!EF11</f>
        <v>0</v>
      </c>
      <c r="E46" s="18">
        <f>CROWN!EG11</f>
        <v>0</v>
      </c>
      <c r="F46" s="18">
        <f>CROWN!EH11</f>
        <v>0</v>
      </c>
      <c r="G46" s="18">
        <f>CROWN!EI11</f>
        <v>0</v>
      </c>
      <c r="H46" s="20">
        <f>CROWN!EL11</f>
        <v>0</v>
      </c>
      <c r="I46" s="20">
        <f>CROWN!EM11</f>
        <v>0</v>
      </c>
      <c r="J46" s="19">
        <f>CROWN!EK11</f>
        <v>0</v>
      </c>
      <c r="K46" s="19">
        <f>CROWN!EJ11</f>
        <v>0</v>
      </c>
      <c r="L46" s="5">
        <f t="shared" si="0"/>
        <v>0</v>
      </c>
      <c r="M46" s="17"/>
    </row>
    <row r="47" spans="1:13" x14ac:dyDescent="0.2">
      <c r="A47" s="18">
        <f>CROWN!A12</f>
        <v>0</v>
      </c>
      <c r="B47" s="18">
        <f>CROWN!ED12</f>
        <v>0</v>
      </c>
      <c r="C47" s="18">
        <f>CROWN!EE12</f>
        <v>0</v>
      </c>
      <c r="D47" s="18">
        <f>CROWN!EF12</f>
        <v>0</v>
      </c>
      <c r="E47" s="18">
        <f>CROWN!EG12</f>
        <v>0</v>
      </c>
      <c r="F47" s="18">
        <f>CROWN!EH12</f>
        <v>0</v>
      </c>
      <c r="G47" s="18">
        <f>CROWN!EI12</f>
        <v>0</v>
      </c>
      <c r="H47" s="20">
        <f>CROWN!EL12</f>
        <v>0</v>
      </c>
      <c r="I47" s="20">
        <f>CROWN!EM12</f>
        <v>0</v>
      </c>
      <c r="J47" s="19">
        <f>CROWN!EK12</f>
        <v>0</v>
      </c>
      <c r="K47" s="19">
        <f>CROWN!EJ12</f>
        <v>0</v>
      </c>
      <c r="L47" s="5">
        <f t="shared" si="0"/>
        <v>0</v>
      </c>
      <c r="M47" s="17"/>
    </row>
    <row r="48" spans="1:13" x14ac:dyDescent="0.2">
      <c r="A48" s="18">
        <f>CROWN!A13</f>
        <v>0</v>
      </c>
      <c r="B48" s="18">
        <f>CROWN!ED13</f>
        <v>0</v>
      </c>
      <c r="C48" s="18">
        <f>CROWN!EE13</f>
        <v>0</v>
      </c>
      <c r="D48" s="18">
        <f>CROWN!EF13</f>
        <v>0</v>
      </c>
      <c r="E48" s="18">
        <f>CROWN!EG13</f>
        <v>0</v>
      </c>
      <c r="F48" s="18">
        <f>CROWN!EH13</f>
        <v>0</v>
      </c>
      <c r="G48" s="18">
        <f>CROWN!EI13</f>
        <v>0</v>
      </c>
      <c r="H48" s="20">
        <f>CROWN!EL13</f>
        <v>0</v>
      </c>
      <c r="I48" s="20">
        <f>CROWN!EM13</f>
        <v>0</v>
      </c>
      <c r="J48" s="19">
        <f>CROWN!EK13</f>
        <v>0</v>
      </c>
      <c r="K48" s="19">
        <f>CROWN!EJ13</f>
        <v>0</v>
      </c>
      <c r="L48" s="5">
        <f t="shared" si="0"/>
        <v>0</v>
      </c>
      <c r="M48" s="17"/>
    </row>
    <row r="49" spans="1:13" x14ac:dyDescent="0.2">
      <c r="A49" s="18">
        <f>CROWN!A14</f>
        <v>0</v>
      </c>
      <c r="B49" s="18">
        <f>CROWN!ED14</f>
        <v>0</v>
      </c>
      <c r="C49" s="18">
        <f>CROWN!EE14</f>
        <v>0</v>
      </c>
      <c r="D49" s="18">
        <f>CROWN!EF14</f>
        <v>0</v>
      </c>
      <c r="E49" s="18">
        <f>CROWN!EG14</f>
        <v>0</v>
      </c>
      <c r="F49" s="18">
        <f>CROWN!EH14</f>
        <v>0</v>
      </c>
      <c r="G49" s="18">
        <f>CROWN!EI14</f>
        <v>0</v>
      </c>
      <c r="H49" s="20">
        <f>CROWN!EL14</f>
        <v>0</v>
      </c>
      <c r="I49" s="20">
        <f>CROWN!EM14</f>
        <v>0</v>
      </c>
      <c r="J49" s="19">
        <f>CROWN!EK14</f>
        <v>0</v>
      </c>
      <c r="K49" s="19">
        <f>CROWN!EJ14</f>
        <v>0</v>
      </c>
      <c r="L49" s="5">
        <f t="shared" si="0"/>
        <v>0</v>
      </c>
      <c r="M49" s="17"/>
    </row>
    <row r="50" spans="1:13" x14ac:dyDescent="0.2">
      <c r="A50" s="18" t="str">
        <f>'JOLLY MINSTER "A"'!A3</f>
        <v>CRAIG MONK</v>
      </c>
      <c r="B50" s="18">
        <f>'JOLLY MINSTER "A"'!ED3</f>
        <v>3</v>
      </c>
      <c r="C50" s="18">
        <f>'JOLLY MINSTER "A"'!EE3</f>
        <v>3</v>
      </c>
      <c r="D50" s="18">
        <f>'JOLLY MINSTER "A"'!EF3</f>
        <v>6</v>
      </c>
      <c r="E50" s="18">
        <f>'JOLLY MINSTER "A"'!EG3</f>
        <v>6</v>
      </c>
      <c r="F50" s="18">
        <f>'JOLLY MINSTER "A"'!EH3</f>
        <v>3006</v>
      </c>
      <c r="G50" s="18">
        <f>'JOLLY MINSTER "A"'!EI3</f>
        <v>126</v>
      </c>
      <c r="H50" s="20">
        <f>'JOLLY MINSTER "A"'!EL3</f>
        <v>42</v>
      </c>
      <c r="I50" s="20">
        <f>'JOLLY MINSTER "A"'!EM3</f>
        <v>21</v>
      </c>
      <c r="J50" s="19">
        <f>'JOLLY MINSTER "A"'!EK3</f>
        <v>501</v>
      </c>
      <c r="K50" s="19">
        <f>'JOLLY MINSTER "A"'!EJ3</f>
        <v>71.571428571428569</v>
      </c>
      <c r="L50" s="5">
        <f t="shared" si="0"/>
        <v>0</v>
      </c>
      <c r="M50" s="17"/>
    </row>
    <row r="51" spans="1:13" x14ac:dyDescent="0.2">
      <c r="A51" s="18" t="str">
        <f>'JOLLY MINSTER "A"'!A4</f>
        <v>DENNIS CLARKSON</v>
      </c>
      <c r="B51" s="18">
        <f>'JOLLY MINSTER "A"'!ED4</f>
        <v>3</v>
      </c>
      <c r="C51" s="18">
        <f>'JOLLY MINSTER "A"'!EE4</f>
        <v>3</v>
      </c>
      <c r="D51" s="18">
        <f>'JOLLY MINSTER "A"'!EF4</f>
        <v>7</v>
      </c>
      <c r="E51" s="18">
        <f>'JOLLY MINSTER "A"'!EG4</f>
        <v>6</v>
      </c>
      <c r="F51" s="18">
        <f>'JOLLY MINSTER "A"'!EH4</f>
        <v>3467</v>
      </c>
      <c r="G51" s="18">
        <f>'JOLLY MINSTER "A"'!EI4</f>
        <v>187</v>
      </c>
      <c r="H51" s="20">
        <f>'JOLLY MINSTER "A"'!EL4</f>
        <v>62.333333333333336</v>
      </c>
      <c r="I51" s="20">
        <f>'JOLLY MINSTER "A"'!EM4</f>
        <v>26.714285714285715</v>
      </c>
      <c r="J51" s="19">
        <f>'JOLLY MINSTER "A"'!EK4</f>
        <v>495.28571428571428</v>
      </c>
      <c r="K51" s="19">
        <f>'JOLLY MINSTER "A"'!EJ4</f>
        <v>55.62032085561497</v>
      </c>
      <c r="L51" s="5">
        <f t="shared" si="0"/>
        <v>0</v>
      </c>
      <c r="M51" s="17"/>
    </row>
    <row r="52" spans="1:13" x14ac:dyDescent="0.2">
      <c r="A52" s="18" t="str">
        <f>'JOLLY MINSTER "A"'!A5</f>
        <v>PETE CAPP</v>
      </c>
      <c r="B52" s="18">
        <f>'JOLLY MINSTER "A"'!ED5</f>
        <v>1</v>
      </c>
      <c r="C52" s="18">
        <f>'JOLLY MINSTER "A"'!EE5</f>
        <v>0</v>
      </c>
      <c r="D52" s="18">
        <f>'JOLLY MINSTER "A"'!EF5</f>
        <v>2</v>
      </c>
      <c r="E52" s="18">
        <f>'JOLLY MINSTER "A"'!EG5</f>
        <v>0</v>
      </c>
      <c r="F52" s="18">
        <f>'JOLLY MINSTER "A"'!EH5</f>
        <v>972</v>
      </c>
      <c r="G52" s="18">
        <f>'JOLLY MINSTER "A"'!EI5</f>
        <v>69</v>
      </c>
      <c r="H52" s="20">
        <f>'JOLLY MINSTER "A"'!EL5</f>
        <v>69</v>
      </c>
      <c r="I52" s="20">
        <f>'JOLLY MINSTER "A"'!EM5</f>
        <v>34.5</v>
      </c>
      <c r="J52" s="19">
        <f>'JOLLY MINSTER "A"'!EK5</f>
        <v>486</v>
      </c>
      <c r="K52" s="19">
        <f>'JOLLY MINSTER "A"'!EJ5</f>
        <v>42.260869565217391</v>
      </c>
      <c r="L52" s="5">
        <f t="shared" si="0"/>
        <v>0</v>
      </c>
      <c r="M52" s="17"/>
    </row>
    <row r="53" spans="1:13" x14ac:dyDescent="0.2">
      <c r="A53" s="18" t="str">
        <f>'JOLLY MINSTER "A"'!A6</f>
        <v>AL MARTIN</v>
      </c>
      <c r="B53" s="18">
        <f>'JOLLY MINSTER "A"'!ED6</f>
        <v>3</v>
      </c>
      <c r="C53" s="18">
        <f>'JOLLY MINSTER "A"'!EE6</f>
        <v>1</v>
      </c>
      <c r="D53" s="18">
        <f>'JOLLY MINSTER "A"'!EF6</f>
        <v>7</v>
      </c>
      <c r="E53" s="18">
        <f>'JOLLY MINSTER "A"'!EG6</f>
        <v>2</v>
      </c>
      <c r="F53" s="18">
        <f>'JOLLY MINSTER "A"'!EH6</f>
        <v>3392</v>
      </c>
      <c r="G53" s="18">
        <f>'JOLLY MINSTER "A"'!EI6</f>
        <v>213</v>
      </c>
      <c r="H53" s="20">
        <f>'JOLLY MINSTER "A"'!EL6</f>
        <v>71</v>
      </c>
      <c r="I53" s="20">
        <f>'JOLLY MINSTER "A"'!EM6</f>
        <v>30.428571428571427</v>
      </c>
      <c r="J53" s="19">
        <f>'JOLLY MINSTER "A"'!EK6</f>
        <v>484.57142857142856</v>
      </c>
      <c r="K53" s="19">
        <f>'JOLLY MINSTER "A"'!EJ6</f>
        <v>47.774647887323944</v>
      </c>
      <c r="L53" s="5">
        <f t="shared" si="0"/>
        <v>0</v>
      </c>
      <c r="M53" s="17"/>
    </row>
    <row r="54" spans="1:13" x14ac:dyDescent="0.2">
      <c r="A54" s="18" t="str">
        <f>'JOLLY MINSTER "A"'!A7</f>
        <v>TYLER WHITING</v>
      </c>
      <c r="B54" s="18">
        <f>'JOLLY MINSTER "A"'!ED7</f>
        <v>2</v>
      </c>
      <c r="C54" s="18">
        <f>'JOLLY MINSTER "A"'!EE7</f>
        <v>2</v>
      </c>
      <c r="D54" s="18">
        <f>'JOLLY MINSTER "A"'!EF7</f>
        <v>6</v>
      </c>
      <c r="E54" s="18">
        <f>'JOLLY MINSTER "A"'!EG7</f>
        <v>4</v>
      </c>
      <c r="F54" s="18">
        <f>'JOLLY MINSTER "A"'!EH7</f>
        <v>2896</v>
      </c>
      <c r="G54" s="18">
        <f>'JOLLY MINSTER "A"'!EI7</f>
        <v>217</v>
      </c>
      <c r="H54" s="20">
        <f>'JOLLY MINSTER "A"'!EL7</f>
        <v>108.5</v>
      </c>
      <c r="I54" s="20">
        <f>'JOLLY MINSTER "A"'!EM7</f>
        <v>36.166666666666664</v>
      </c>
      <c r="J54" s="19">
        <f>'JOLLY MINSTER "A"'!EK7</f>
        <v>482.66666666666669</v>
      </c>
      <c r="K54" s="19">
        <f>'JOLLY MINSTER "A"'!EJ7</f>
        <v>40.036866359447004</v>
      </c>
      <c r="L54" s="5">
        <f t="shared" si="0"/>
        <v>0</v>
      </c>
      <c r="M54" s="17"/>
    </row>
    <row r="55" spans="1:13" x14ac:dyDescent="0.2">
      <c r="A55" s="18" t="str">
        <f>'JOLLY MINSTER "A"'!A8</f>
        <v>LEVI CAPP</v>
      </c>
      <c r="B55" s="18">
        <f>'JOLLY MINSTER "A"'!ED8</f>
        <v>3</v>
      </c>
      <c r="C55" s="18">
        <f>'JOLLY MINSTER "A"'!EE8</f>
        <v>2</v>
      </c>
      <c r="D55" s="18">
        <f>'JOLLY MINSTER "A"'!EF8</f>
        <v>6</v>
      </c>
      <c r="E55" s="18">
        <f>'JOLLY MINSTER "A"'!EG8</f>
        <v>4</v>
      </c>
      <c r="F55" s="18">
        <f>'JOLLY MINSTER "A"'!EH8</f>
        <v>2864</v>
      </c>
      <c r="G55" s="18">
        <f>'JOLLY MINSTER "A"'!EI8</f>
        <v>147</v>
      </c>
      <c r="H55" s="20">
        <f>'JOLLY MINSTER "A"'!EL8</f>
        <v>49</v>
      </c>
      <c r="I55" s="20">
        <f>'JOLLY MINSTER "A"'!EM8</f>
        <v>24.5</v>
      </c>
      <c r="J55" s="19">
        <f>'JOLLY MINSTER "A"'!EK8</f>
        <v>477.33333333333331</v>
      </c>
      <c r="K55" s="19">
        <f>'JOLLY MINSTER "A"'!EJ8</f>
        <v>58.448979591836732</v>
      </c>
      <c r="L55" s="5">
        <f t="shared" si="0"/>
        <v>0</v>
      </c>
      <c r="M55" s="17"/>
    </row>
    <row r="56" spans="1:13" x14ac:dyDescent="0.2">
      <c r="A56" s="18" t="str">
        <f>'JOLLY MINSTER "A"'!A9</f>
        <v>TOM CLARKSON</v>
      </c>
      <c r="B56" s="18">
        <f>'JOLLY MINSTER "A"'!ED9</f>
        <v>2</v>
      </c>
      <c r="C56" s="18">
        <f>'JOLLY MINSTER "A"'!EE9</f>
        <v>1</v>
      </c>
      <c r="D56" s="18">
        <f>'JOLLY MINSTER "A"'!EF9</f>
        <v>6</v>
      </c>
      <c r="E56" s="18">
        <f>'JOLLY MINSTER "A"'!EG9</f>
        <v>3</v>
      </c>
      <c r="F56" s="18">
        <f>'JOLLY MINSTER "A"'!EH9</f>
        <v>2742</v>
      </c>
      <c r="G56" s="18">
        <f>'JOLLY MINSTER "A"'!EI9</f>
        <v>167</v>
      </c>
      <c r="H56" s="20">
        <f>'JOLLY MINSTER "A"'!EL9</f>
        <v>83.5</v>
      </c>
      <c r="I56" s="20">
        <f>'JOLLY MINSTER "A"'!EM9</f>
        <v>27.833333333333332</v>
      </c>
      <c r="J56" s="19">
        <f>'JOLLY MINSTER "A"'!EK9</f>
        <v>457</v>
      </c>
      <c r="K56" s="19">
        <f>'JOLLY MINSTER "A"'!EJ9</f>
        <v>49.257485029940113</v>
      </c>
      <c r="L56" s="5">
        <f t="shared" si="0"/>
        <v>0</v>
      </c>
      <c r="M56" s="17"/>
    </row>
    <row r="57" spans="1:13" x14ac:dyDescent="0.2">
      <c r="A57" s="18" t="str">
        <f>'JOLLY MINSTER "A"'!A10</f>
        <v>NILE GOTT</v>
      </c>
      <c r="B57" s="18">
        <f>'JOLLY MINSTER "A"'!ED10</f>
        <v>1</v>
      </c>
      <c r="C57" s="18">
        <f>'JOLLY MINSTER "A"'!EE10</f>
        <v>1</v>
      </c>
      <c r="D57" s="18">
        <f>'JOLLY MINSTER "A"'!EF10</f>
        <v>3</v>
      </c>
      <c r="E57" s="18">
        <f>'JOLLY MINSTER "A"'!EG10</f>
        <v>2</v>
      </c>
      <c r="F57" s="18">
        <f>'JOLLY MINSTER "A"'!EH10</f>
        <v>1501</v>
      </c>
      <c r="G57" s="18">
        <f>'JOLLY MINSTER "A"'!EI10</f>
        <v>85</v>
      </c>
      <c r="H57" s="20">
        <f>'JOLLY MINSTER "A"'!EL10</f>
        <v>85</v>
      </c>
      <c r="I57" s="20">
        <f>'JOLLY MINSTER "A"'!EM10</f>
        <v>28.333333333333332</v>
      </c>
      <c r="J57" s="19">
        <f>'JOLLY MINSTER "A"'!EK10</f>
        <v>500.33333333333331</v>
      </c>
      <c r="K57" s="19">
        <f>'JOLLY MINSTER "A"'!EJ10</f>
        <v>52.976470588235301</v>
      </c>
      <c r="L57" s="5">
        <f t="shared" si="0"/>
        <v>0</v>
      </c>
      <c r="M57" s="17"/>
    </row>
    <row r="58" spans="1:13" x14ac:dyDescent="0.2">
      <c r="A58" s="18">
        <f>'JOLLY MINSTER "A"'!A11</f>
        <v>0</v>
      </c>
      <c r="B58" s="18">
        <f>'JOLLY MINSTER "A"'!ED11</f>
        <v>0</v>
      </c>
      <c r="C58" s="18">
        <f>'JOLLY MINSTER "A"'!EE11</f>
        <v>0</v>
      </c>
      <c r="D58" s="18">
        <f>'JOLLY MINSTER "A"'!EF11</f>
        <v>0</v>
      </c>
      <c r="E58" s="18">
        <f>'JOLLY MINSTER "A"'!EG11</f>
        <v>0</v>
      </c>
      <c r="F58" s="18">
        <f>'JOLLY MINSTER "A"'!EH11</f>
        <v>0</v>
      </c>
      <c r="G58" s="18">
        <f>'JOLLY MINSTER "A"'!EI11</f>
        <v>0</v>
      </c>
      <c r="H58" s="20">
        <f>'JOLLY MINSTER "A"'!EL11</f>
        <v>0</v>
      </c>
      <c r="I58" s="20">
        <f>'JOLLY MINSTER "A"'!EM11</f>
        <v>0</v>
      </c>
      <c r="J58" s="19">
        <f>'JOLLY MINSTER "A"'!EK11</f>
        <v>0</v>
      </c>
      <c r="K58" s="19">
        <f>'JOLLY MINSTER "A"'!EJ11</f>
        <v>0</v>
      </c>
      <c r="L58" s="5">
        <f t="shared" si="0"/>
        <v>0</v>
      </c>
      <c r="M58" s="17"/>
    </row>
    <row r="59" spans="1:13" x14ac:dyDescent="0.2">
      <c r="A59" s="18">
        <f>'JOLLY MINSTER "A"'!A12</f>
        <v>0</v>
      </c>
      <c r="B59" s="18">
        <f>'JOLLY MINSTER "A"'!ED12</f>
        <v>0</v>
      </c>
      <c r="C59" s="18">
        <f>'JOLLY MINSTER "A"'!EE12</f>
        <v>0</v>
      </c>
      <c r="D59" s="18">
        <f>'JOLLY MINSTER "A"'!EF12</f>
        <v>0</v>
      </c>
      <c r="E59" s="18">
        <f>'JOLLY MINSTER "A"'!EG12</f>
        <v>0</v>
      </c>
      <c r="F59" s="18">
        <f>'JOLLY MINSTER "A"'!EH12</f>
        <v>0</v>
      </c>
      <c r="G59" s="18">
        <f>'JOLLY MINSTER "A"'!EI12</f>
        <v>0</v>
      </c>
      <c r="H59" s="20">
        <f>'JOLLY MINSTER "A"'!EL12</f>
        <v>0</v>
      </c>
      <c r="I59" s="20">
        <f>'JOLLY MINSTER "A"'!EM12</f>
        <v>0</v>
      </c>
      <c r="J59" s="19">
        <f>'JOLLY MINSTER "A"'!EK12</f>
        <v>0</v>
      </c>
      <c r="K59" s="19">
        <f>'JOLLY MINSTER "A"'!EJ12</f>
        <v>0</v>
      </c>
      <c r="L59" s="5">
        <f t="shared" si="0"/>
        <v>0</v>
      </c>
      <c r="M59" s="17"/>
    </row>
    <row r="60" spans="1:13" x14ac:dyDescent="0.2">
      <c r="A60" s="18">
        <f>'JOLLY MINSTER "A"'!A13</f>
        <v>0</v>
      </c>
      <c r="B60" s="18">
        <f>'JOLLY MINSTER "A"'!ED13</f>
        <v>0</v>
      </c>
      <c r="C60" s="18">
        <f>'JOLLY MINSTER "A"'!EE13</f>
        <v>0</v>
      </c>
      <c r="D60" s="18">
        <f>'JOLLY MINSTER "A"'!EF13</f>
        <v>0</v>
      </c>
      <c r="E60" s="18">
        <f>'JOLLY MINSTER "A"'!EG13</f>
        <v>0</v>
      </c>
      <c r="F60" s="18">
        <f>'JOLLY MINSTER "A"'!EH13</f>
        <v>0</v>
      </c>
      <c r="G60" s="18">
        <f>'JOLLY MINSTER "A"'!EI13</f>
        <v>0</v>
      </c>
      <c r="H60" s="20">
        <f>'JOLLY MINSTER "A"'!EL13</f>
        <v>0</v>
      </c>
      <c r="I60" s="20">
        <f>'JOLLY MINSTER "A"'!EM13</f>
        <v>0</v>
      </c>
      <c r="J60" s="19">
        <f>'JOLLY MINSTER "A"'!EK13</f>
        <v>0</v>
      </c>
      <c r="K60" s="19">
        <f>'JOLLY MINSTER "A"'!EJ13</f>
        <v>0</v>
      </c>
      <c r="L60" s="5">
        <f t="shared" si="0"/>
        <v>0</v>
      </c>
      <c r="M60" s="17"/>
    </row>
    <row r="61" spans="1:13" x14ac:dyDescent="0.2">
      <c r="A61" s="18">
        <f>'JOLLY MINSTER "A"'!A14</f>
        <v>0</v>
      </c>
      <c r="B61" s="18">
        <f>'JOLLY MINSTER "A"'!ED14</f>
        <v>0</v>
      </c>
      <c r="C61" s="18">
        <f>'JOLLY MINSTER "A"'!EE14</f>
        <v>0</v>
      </c>
      <c r="D61" s="18">
        <f>'JOLLY MINSTER "A"'!EF14</f>
        <v>0</v>
      </c>
      <c r="E61" s="18">
        <f>'JOLLY MINSTER "A"'!EG14</f>
        <v>0</v>
      </c>
      <c r="F61" s="18">
        <f>'JOLLY MINSTER "A"'!EH14</f>
        <v>0</v>
      </c>
      <c r="G61" s="18">
        <f>'JOLLY MINSTER "A"'!EI14</f>
        <v>0</v>
      </c>
      <c r="H61" s="20">
        <f>'JOLLY MINSTER "A"'!EL14</f>
        <v>0</v>
      </c>
      <c r="I61" s="20">
        <f>'JOLLY MINSTER "A"'!EM14</f>
        <v>0</v>
      </c>
      <c r="J61" s="19">
        <f>'JOLLY MINSTER "A"'!EK14</f>
        <v>0</v>
      </c>
      <c r="K61" s="19">
        <f>'JOLLY MINSTER "A"'!EJ14</f>
        <v>0</v>
      </c>
      <c r="L61" s="5">
        <f t="shared" si="0"/>
        <v>0</v>
      </c>
      <c r="M61" s="17"/>
    </row>
    <row r="62" spans="1:13" x14ac:dyDescent="0.2">
      <c r="A62" s="18" t="str">
        <f>'JOLLY MINSTER "B"'!A3</f>
        <v>ROBERT RAPER</v>
      </c>
      <c r="B62" s="18">
        <f>'JOLLY MINSTER "B"'!ED3</f>
        <v>3</v>
      </c>
      <c r="C62" s="18">
        <f>'JOLLY MINSTER "B"'!EE3</f>
        <v>2</v>
      </c>
      <c r="D62" s="18">
        <f>'JOLLY MINSTER "B"'!EF3</f>
        <v>6</v>
      </c>
      <c r="E62" s="18">
        <f>'JOLLY MINSTER "B"'!EG3</f>
        <v>4</v>
      </c>
      <c r="F62" s="18">
        <f>'JOLLY MINSTER "B"'!EH3</f>
        <v>2866</v>
      </c>
      <c r="G62" s="18">
        <f>'JOLLY MINSTER "B"'!EI3</f>
        <v>175</v>
      </c>
      <c r="H62" s="20">
        <f>'JOLLY MINSTER "B"'!EL3</f>
        <v>58.333333333333336</v>
      </c>
      <c r="I62" s="20">
        <f>'JOLLY MINSTER "B"'!EM3</f>
        <v>29.166666666666668</v>
      </c>
      <c r="J62" s="19">
        <f>'JOLLY MINSTER "B"'!EK3</f>
        <v>477.66666666666669</v>
      </c>
      <c r="K62" s="19">
        <f>'JOLLY MINSTER "B"'!EJ3</f>
        <v>49.131428571428572</v>
      </c>
      <c r="L62" s="5">
        <f t="shared" si="0"/>
        <v>0</v>
      </c>
      <c r="M62" s="17"/>
    </row>
    <row r="63" spans="1:13" x14ac:dyDescent="0.2">
      <c r="A63" s="18" t="str">
        <f>'JOLLY MINSTER "B"'!A4</f>
        <v>DAN BROWN</v>
      </c>
      <c r="B63" s="18">
        <f>'JOLLY MINSTER "B"'!ED4</f>
        <v>3</v>
      </c>
      <c r="C63" s="18">
        <f>'JOLLY MINSTER "B"'!EE4</f>
        <v>2</v>
      </c>
      <c r="D63" s="18">
        <f>'JOLLY MINSTER "B"'!EF4</f>
        <v>7</v>
      </c>
      <c r="E63" s="18">
        <f>'JOLLY MINSTER "B"'!EG4</f>
        <v>4</v>
      </c>
      <c r="F63" s="18">
        <f>'JOLLY MINSTER "B"'!EH4</f>
        <v>3186</v>
      </c>
      <c r="G63" s="18">
        <f>'JOLLY MINSTER "B"'!EI4</f>
        <v>238</v>
      </c>
      <c r="H63" s="20">
        <f>'JOLLY MINSTER "B"'!EL4</f>
        <v>79.333333333333329</v>
      </c>
      <c r="I63" s="20">
        <f>'JOLLY MINSTER "B"'!EM4</f>
        <v>34</v>
      </c>
      <c r="J63" s="19">
        <f>'JOLLY MINSTER "B"'!EK4</f>
        <v>455.14285714285717</v>
      </c>
      <c r="K63" s="19">
        <f>'JOLLY MINSTER "B"'!EJ4</f>
        <v>40.159663865546221</v>
      </c>
      <c r="L63" s="5">
        <f t="shared" si="0"/>
        <v>0</v>
      </c>
      <c r="M63" s="17"/>
    </row>
    <row r="64" spans="1:13" x14ac:dyDescent="0.2">
      <c r="A64" s="18" t="str">
        <f>'JOLLY MINSTER "B"'!A5</f>
        <v>JORDAN HARKER</v>
      </c>
      <c r="B64" s="18">
        <f>'JOLLY MINSTER "B"'!ED5</f>
        <v>3</v>
      </c>
      <c r="C64" s="18">
        <f>'JOLLY MINSTER "B"'!EE5</f>
        <v>0</v>
      </c>
      <c r="D64" s="18">
        <f>'JOLLY MINSTER "B"'!EF5</f>
        <v>8</v>
      </c>
      <c r="E64" s="18">
        <f>'JOLLY MINSTER "B"'!EG5</f>
        <v>2</v>
      </c>
      <c r="F64" s="18">
        <f>'JOLLY MINSTER "B"'!EH5</f>
        <v>3633</v>
      </c>
      <c r="G64" s="18">
        <f>'JOLLY MINSTER "B"'!EI5</f>
        <v>266</v>
      </c>
      <c r="H64" s="20">
        <f>'JOLLY MINSTER "B"'!EL5</f>
        <v>88.666666666666671</v>
      </c>
      <c r="I64" s="20">
        <f>'JOLLY MINSTER "B"'!EM5</f>
        <v>33.25</v>
      </c>
      <c r="J64" s="19">
        <f>'JOLLY MINSTER "B"'!EK5</f>
        <v>454.125</v>
      </c>
      <c r="K64" s="19">
        <f>'JOLLY MINSTER "B"'!EJ5</f>
        <v>40.973684210526315</v>
      </c>
      <c r="L64" s="5">
        <f t="shared" si="0"/>
        <v>0</v>
      </c>
      <c r="M64" s="17"/>
    </row>
    <row r="65" spans="1:13" x14ac:dyDescent="0.2">
      <c r="A65" s="18" t="str">
        <f>'JOLLY MINSTER "B"'!A6</f>
        <v>ROB DURRANS</v>
      </c>
      <c r="B65" s="18">
        <f>'JOLLY MINSTER "B"'!ED6</f>
        <v>3</v>
      </c>
      <c r="C65" s="18">
        <f>'JOLLY MINSTER "B"'!EE6</f>
        <v>3</v>
      </c>
      <c r="D65" s="18">
        <f>'JOLLY MINSTER "B"'!EF6</f>
        <v>7</v>
      </c>
      <c r="E65" s="18">
        <f>'JOLLY MINSTER "B"'!EG6</f>
        <v>6</v>
      </c>
      <c r="F65" s="18">
        <f>'JOLLY MINSTER "B"'!EH6</f>
        <v>3487</v>
      </c>
      <c r="G65" s="18">
        <f>'JOLLY MINSTER "B"'!EI6</f>
        <v>206</v>
      </c>
      <c r="H65" s="20">
        <f>'JOLLY MINSTER "B"'!EL6</f>
        <v>68.666666666666671</v>
      </c>
      <c r="I65" s="20">
        <f>'JOLLY MINSTER "B"'!EM6</f>
        <v>29.428571428571427</v>
      </c>
      <c r="J65" s="19">
        <f>'JOLLY MINSTER "B"'!EK6</f>
        <v>498.14285714285717</v>
      </c>
      <c r="K65" s="19">
        <f>'JOLLY MINSTER "B"'!EJ6</f>
        <v>50.781553398058257</v>
      </c>
      <c r="L65" s="5">
        <f t="shared" si="0"/>
        <v>0</v>
      </c>
      <c r="M65" s="17"/>
    </row>
    <row r="66" spans="1:13" x14ac:dyDescent="0.2">
      <c r="A66" s="18" t="str">
        <f>'JOLLY MINSTER "B"'!A7</f>
        <v>CALLUM JOHNSTONE</v>
      </c>
      <c r="B66" s="18">
        <f>'JOLLY MINSTER "B"'!ED7</f>
        <v>2</v>
      </c>
      <c r="C66" s="18">
        <f>'JOLLY MINSTER "B"'!EE7</f>
        <v>0</v>
      </c>
      <c r="D66" s="18">
        <f>'JOLLY MINSTER "B"'!EF7</f>
        <v>4</v>
      </c>
      <c r="E66" s="18">
        <f>'JOLLY MINSTER "B"'!EG7</f>
        <v>0</v>
      </c>
      <c r="F66" s="18">
        <f>'JOLLY MINSTER "B"'!EH7</f>
        <v>1408</v>
      </c>
      <c r="G66" s="18">
        <f>'JOLLY MINSTER "B"'!EI7</f>
        <v>108</v>
      </c>
      <c r="H66" s="20">
        <f>'JOLLY MINSTER "B"'!EL7</f>
        <v>54</v>
      </c>
      <c r="I66" s="20">
        <f>'JOLLY MINSTER "B"'!EM7</f>
        <v>27</v>
      </c>
      <c r="J66" s="19">
        <f>'JOLLY MINSTER "B"'!EK7</f>
        <v>352</v>
      </c>
      <c r="K66" s="19">
        <f>'JOLLY MINSTER "B"'!EJ7</f>
        <v>39.111111111111107</v>
      </c>
      <c r="L66" s="5">
        <f t="shared" si="0"/>
        <v>0</v>
      </c>
      <c r="M66" s="17"/>
    </row>
    <row r="67" spans="1:13" x14ac:dyDescent="0.2">
      <c r="A67" s="18" t="str">
        <f>'JOLLY MINSTER "B"'!A8</f>
        <v>JAMIE HOGG</v>
      </c>
      <c r="B67" s="18">
        <f>'JOLLY MINSTER "B"'!ED8</f>
        <v>3</v>
      </c>
      <c r="C67" s="18">
        <f>'JOLLY MINSTER "B"'!EE8</f>
        <v>0</v>
      </c>
      <c r="D67" s="18">
        <f>'JOLLY MINSTER "B"'!EF8</f>
        <v>6</v>
      </c>
      <c r="E67" s="18">
        <f>'JOLLY MINSTER "B"'!EG8</f>
        <v>0</v>
      </c>
      <c r="F67" s="18">
        <f>'JOLLY MINSTER "B"'!EH8</f>
        <v>2201</v>
      </c>
      <c r="G67" s="18">
        <f>'JOLLY MINSTER "B"'!EI8</f>
        <v>168</v>
      </c>
      <c r="H67" s="20">
        <f>'JOLLY MINSTER "B"'!EL8</f>
        <v>56</v>
      </c>
      <c r="I67" s="20">
        <f>'JOLLY MINSTER "B"'!EM8</f>
        <v>28</v>
      </c>
      <c r="J67" s="19">
        <f>'JOLLY MINSTER "B"'!EK8</f>
        <v>366.83333333333331</v>
      </c>
      <c r="K67" s="19">
        <f>'JOLLY MINSTER "B"'!EJ8</f>
        <v>39.303571428571431</v>
      </c>
      <c r="L67" s="5">
        <f t="shared" ref="L67:L118" si="1">IF(B67&gt;=10,1,0)</f>
        <v>0</v>
      </c>
      <c r="M67" s="17"/>
    </row>
    <row r="68" spans="1:13" x14ac:dyDescent="0.2">
      <c r="A68" s="18" t="str">
        <f>'JOLLY MINSTER "B"'!A9</f>
        <v>SOPHIE KENT</v>
      </c>
      <c r="B68" s="18">
        <f>'JOLLY MINSTER "B"'!ED9</f>
        <v>1</v>
      </c>
      <c r="C68" s="18">
        <f>'JOLLY MINSTER "B"'!EE9</f>
        <v>0</v>
      </c>
      <c r="D68" s="18">
        <f>'JOLLY MINSTER "B"'!EF9</f>
        <v>2</v>
      </c>
      <c r="E68" s="18">
        <f>'JOLLY MINSTER "B"'!EG9</f>
        <v>0</v>
      </c>
      <c r="F68" s="18">
        <f>'JOLLY MINSTER "B"'!EH9</f>
        <v>944</v>
      </c>
      <c r="G68" s="18">
        <f>'JOLLY MINSTER "B"'!EI9</f>
        <v>66</v>
      </c>
      <c r="H68" s="20">
        <f>'JOLLY MINSTER "B"'!EL9</f>
        <v>66</v>
      </c>
      <c r="I68" s="20">
        <f>'JOLLY MINSTER "B"'!EM9</f>
        <v>33</v>
      </c>
      <c r="J68" s="19">
        <f>'JOLLY MINSTER "B"'!EK9</f>
        <v>472</v>
      </c>
      <c r="K68" s="19">
        <f>'JOLLY MINSTER "B"'!EJ9</f>
        <v>42.909090909090907</v>
      </c>
      <c r="L68" s="5">
        <f t="shared" si="1"/>
        <v>0</v>
      </c>
      <c r="M68" s="17"/>
    </row>
    <row r="69" spans="1:13" x14ac:dyDescent="0.2">
      <c r="A69" s="18">
        <f>'JOLLY MINSTER "B"'!A10</f>
        <v>0</v>
      </c>
      <c r="B69" s="18">
        <f>'JOLLY MINSTER "B"'!ED10</f>
        <v>0</v>
      </c>
      <c r="C69" s="18">
        <f>'JOLLY MINSTER "B"'!EE10</f>
        <v>0</v>
      </c>
      <c r="D69" s="18">
        <f>'JOLLY MINSTER "B"'!EF10</f>
        <v>0</v>
      </c>
      <c r="E69" s="18">
        <f>'JOLLY MINSTER "B"'!EG10</f>
        <v>0</v>
      </c>
      <c r="F69" s="18">
        <f>'JOLLY MINSTER "B"'!EH10</f>
        <v>0</v>
      </c>
      <c r="G69" s="18">
        <f>'JOLLY MINSTER "B"'!EI10</f>
        <v>0</v>
      </c>
      <c r="H69" s="20">
        <f>'JOLLY MINSTER "B"'!EL10</f>
        <v>0</v>
      </c>
      <c r="I69" s="20">
        <f>'JOLLY MINSTER "B"'!EM10</f>
        <v>0</v>
      </c>
      <c r="J69" s="19">
        <f>'JOLLY MINSTER "B"'!EK10</f>
        <v>0</v>
      </c>
      <c r="K69" s="19">
        <f>'JOLLY MINSTER "B"'!EJ10</f>
        <v>0</v>
      </c>
      <c r="L69" s="5">
        <f t="shared" si="1"/>
        <v>0</v>
      </c>
      <c r="M69" s="17"/>
    </row>
    <row r="70" spans="1:13" x14ac:dyDescent="0.2">
      <c r="A70" s="18">
        <f>'JOLLY MINSTER "B"'!A11</f>
        <v>0</v>
      </c>
      <c r="B70" s="18">
        <f>'JOLLY MINSTER "B"'!ED11</f>
        <v>0</v>
      </c>
      <c r="C70" s="18">
        <f>'JOLLY MINSTER "B"'!EE11</f>
        <v>0</v>
      </c>
      <c r="D70" s="18">
        <f>'JOLLY MINSTER "B"'!EF11</f>
        <v>0</v>
      </c>
      <c r="E70" s="18">
        <f>'JOLLY MINSTER "B"'!EG11</f>
        <v>0</v>
      </c>
      <c r="F70" s="18">
        <f>'JOLLY MINSTER "B"'!EH11</f>
        <v>0</v>
      </c>
      <c r="G70" s="18">
        <f>'JOLLY MINSTER "B"'!EI11</f>
        <v>0</v>
      </c>
      <c r="H70" s="20">
        <f>'JOLLY MINSTER "B"'!EL11</f>
        <v>0</v>
      </c>
      <c r="I70" s="20">
        <f>'JOLLY MINSTER "B"'!EM11</f>
        <v>0</v>
      </c>
      <c r="J70" s="19">
        <f>'JOLLY MINSTER "B"'!EK11</f>
        <v>0</v>
      </c>
      <c r="K70" s="19">
        <f>'JOLLY MINSTER "B"'!EJ11</f>
        <v>0</v>
      </c>
      <c r="L70" s="5">
        <f t="shared" si="1"/>
        <v>0</v>
      </c>
      <c r="M70" s="17"/>
    </row>
    <row r="71" spans="1:13" x14ac:dyDescent="0.2">
      <c r="A71" s="18">
        <f>'JOLLY MINSTER "B"'!A12</f>
        <v>0</v>
      </c>
      <c r="B71" s="18">
        <f>'JOLLY MINSTER "B"'!ED12</f>
        <v>0</v>
      </c>
      <c r="C71" s="18">
        <f>'JOLLY MINSTER "B"'!EE12</f>
        <v>0</v>
      </c>
      <c r="D71" s="18">
        <f>'JOLLY MINSTER "B"'!EF12</f>
        <v>0</v>
      </c>
      <c r="E71" s="18">
        <f>'JOLLY MINSTER "B"'!EG12</f>
        <v>0</v>
      </c>
      <c r="F71" s="18">
        <f>'JOLLY MINSTER "B"'!EH12</f>
        <v>0</v>
      </c>
      <c r="G71" s="18">
        <f>'JOLLY MINSTER "B"'!EI12</f>
        <v>0</v>
      </c>
      <c r="H71" s="20">
        <f>'JOLLY MINSTER "B"'!EL12</f>
        <v>0</v>
      </c>
      <c r="I71" s="20">
        <f>'JOLLY MINSTER "B"'!EM12</f>
        <v>0</v>
      </c>
      <c r="J71" s="19">
        <f>'JOLLY MINSTER "B"'!EK12</f>
        <v>0</v>
      </c>
      <c r="K71" s="19">
        <f>'JOLLY MINSTER "B"'!EJ12</f>
        <v>0</v>
      </c>
      <c r="L71" s="5">
        <f t="shared" si="1"/>
        <v>0</v>
      </c>
      <c r="M71" s="17"/>
    </row>
    <row r="72" spans="1:13" x14ac:dyDescent="0.2">
      <c r="A72" s="18">
        <f>'JOLLY MINSTER "B"'!A13</f>
        <v>0</v>
      </c>
      <c r="B72" s="18">
        <f>'JOLLY MINSTER "B"'!ED13</f>
        <v>0</v>
      </c>
      <c r="C72" s="18">
        <f>'JOLLY MINSTER "B"'!EE13</f>
        <v>0</v>
      </c>
      <c r="D72" s="18">
        <f>'JOLLY MINSTER "B"'!EF13</f>
        <v>0</v>
      </c>
      <c r="E72" s="18">
        <f>'JOLLY MINSTER "B"'!EG13</f>
        <v>0</v>
      </c>
      <c r="F72" s="18">
        <f>'JOLLY MINSTER "B"'!EH13</f>
        <v>0</v>
      </c>
      <c r="G72" s="18">
        <f>'JOLLY MINSTER "B"'!EI13</f>
        <v>0</v>
      </c>
      <c r="H72" s="20">
        <f>'JOLLY MINSTER "B"'!EL13</f>
        <v>0</v>
      </c>
      <c r="I72" s="20">
        <f>'JOLLY MINSTER "B"'!EM13</f>
        <v>0</v>
      </c>
      <c r="J72" s="19">
        <f>'JOLLY MINSTER "B"'!EK13</f>
        <v>0</v>
      </c>
      <c r="K72" s="19">
        <f>'JOLLY MINSTER "B"'!EJ13</f>
        <v>0</v>
      </c>
      <c r="L72" s="5">
        <f t="shared" si="1"/>
        <v>0</v>
      </c>
      <c r="M72" s="17"/>
    </row>
    <row r="73" spans="1:13" x14ac:dyDescent="0.2">
      <c r="A73" s="18">
        <f>'JOLLY MINSTER "B"'!A14</f>
        <v>0</v>
      </c>
      <c r="B73" s="18">
        <f>'JOLLY MINSTER "B"'!ED14</f>
        <v>0</v>
      </c>
      <c r="C73" s="18">
        <f>'JOLLY MINSTER "B"'!EE14</f>
        <v>0</v>
      </c>
      <c r="D73" s="18">
        <f>'JOLLY MINSTER "B"'!EF14</f>
        <v>0</v>
      </c>
      <c r="E73" s="18">
        <f>'JOLLY MINSTER "B"'!EG14</f>
        <v>0</v>
      </c>
      <c r="F73" s="18">
        <f>'JOLLY MINSTER "B"'!EH14</f>
        <v>0</v>
      </c>
      <c r="G73" s="18">
        <f>'JOLLY MINSTER "B"'!EI14</f>
        <v>0</v>
      </c>
      <c r="H73" s="20">
        <f>'JOLLY MINSTER "B"'!EL14</f>
        <v>0</v>
      </c>
      <c r="I73" s="20">
        <f>'JOLLY MINSTER "B"'!EM14</f>
        <v>0</v>
      </c>
      <c r="J73" s="19">
        <f>'JOLLY MINSTER "B"'!EK14</f>
        <v>0</v>
      </c>
      <c r="K73" s="19">
        <f>'JOLLY MINSTER "B"'!EJ14</f>
        <v>0</v>
      </c>
      <c r="L73" s="5">
        <f t="shared" si="1"/>
        <v>0</v>
      </c>
      <c r="M73" s="17"/>
    </row>
    <row r="74" spans="1:13" x14ac:dyDescent="0.2">
      <c r="A74" s="18" t="str">
        <f>'WORKMENS CLUB "A"'!A3</f>
        <v>HARLEY BAKER</v>
      </c>
      <c r="B74" s="18">
        <f>'WORKMENS CLUB "A"'!ED3</f>
        <v>3</v>
      </c>
      <c r="C74" s="18">
        <f>'WORKMENS CLUB "A"'!EE3</f>
        <v>0</v>
      </c>
      <c r="D74" s="18">
        <f>'WORKMENS CLUB "A"'!EF3</f>
        <v>7</v>
      </c>
      <c r="E74" s="18">
        <f>'WORKMENS CLUB "A"'!EG3</f>
        <v>1</v>
      </c>
      <c r="F74" s="18">
        <f>'WORKMENS CLUB "A"'!EH3</f>
        <v>2792</v>
      </c>
      <c r="G74" s="18">
        <f>'WORKMENS CLUB "A"'!EI3</f>
        <v>224</v>
      </c>
      <c r="H74" s="20">
        <f>'WORKMENS CLUB "A"'!EL3</f>
        <v>74.666666666666671</v>
      </c>
      <c r="I74" s="20">
        <f>'WORKMENS CLUB "A"'!EM3</f>
        <v>32</v>
      </c>
      <c r="J74" s="19">
        <f>'WORKMENS CLUB "A"'!EK3</f>
        <v>398.85714285714283</v>
      </c>
      <c r="K74" s="19">
        <f>'WORKMENS CLUB "A"'!EJ3</f>
        <v>37.392857142857139</v>
      </c>
      <c r="L74" s="5">
        <f t="shared" si="1"/>
        <v>0</v>
      </c>
      <c r="M74" s="17"/>
    </row>
    <row r="75" spans="1:13" x14ac:dyDescent="0.2">
      <c r="A75" s="18" t="str">
        <f>'WORKMENS CLUB "A"'!A4</f>
        <v>THOMAS BAKER</v>
      </c>
      <c r="B75" s="18">
        <f>'WORKMENS CLUB "A"'!ED4</f>
        <v>3</v>
      </c>
      <c r="C75" s="18">
        <f>'WORKMENS CLUB "A"'!EE4</f>
        <v>1</v>
      </c>
      <c r="D75" s="18">
        <f>'WORKMENS CLUB "A"'!EF4</f>
        <v>7</v>
      </c>
      <c r="E75" s="18">
        <f>'WORKMENS CLUB "A"'!EG4</f>
        <v>3</v>
      </c>
      <c r="F75" s="18">
        <f>'WORKMENS CLUB "A"'!EH4</f>
        <v>3311</v>
      </c>
      <c r="G75" s="18">
        <f>'WORKMENS CLUB "A"'!EI4</f>
        <v>193</v>
      </c>
      <c r="H75" s="20">
        <f>'WORKMENS CLUB "A"'!EL4</f>
        <v>64.333333333333329</v>
      </c>
      <c r="I75" s="20">
        <f>'WORKMENS CLUB "A"'!EM4</f>
        <v>27.571428571428573</v>
      </c>
      <c r="J75" s="19">
        <f>'WORKMENS CLUB "A"'!EK4</f>
        <v>473</v>
      </c>
      <c r="K75" s="19">
        <f>'WORKMENS CLUB "A"'!EJ4</f>
        <v>51.466321243523318</v>
      </c>
      <c r="L75" s="5">
        <f t="shared" si="1"/>
        <v>0</v>
      </c>
      <c r="M75" s="17"/>
    </row>
    <row r="76" spans="1:13" x14ac:dyDescent="0.2">
      <c r="A76" s="18" t="str">
        <f>'WORKMENS CLUB "A"'!A5</f>
        <v>BLAKE WINTERSGILL</v>
      </c>
      <c r="B76" s="18">
        <f>'WORKMENS CLUB "A"'!ED5</f>
        <v>2</v>
      </c>
      <c r="C76" s="18">
        <f>'WORKMENS CLUB "A"'!EE5</f>
        <v>1</v>
      </c>
      <c r="D76" s="18">
        <f>'WORKMENS CLUB "A"'!EF5</f>
        <v>4</v>
      </c>
      <c r="E76" s="18">
        <f>'WORKMENS CLUB "A"'!EG5</f>
        <v>2</v>
      </c>
      <c r="F76" s="18">
        <f>'WORKMENS CLUB "A"'!EH5</f>
        <v>1716</v>
      </c>
      <c r="G76" s="18">
        <f>'WORKMENS CLUB "A"'!EI5</f>
        <v>141</v>
      </c>
      <c r="H76" s="20">
        <f>'WORKMENS CLUB "A"'!EL5</f>
        <v>70.5</v>
      </c>
      <c r="I76" s="20">
        <f>'WORKMENS CLUB "A"'!EM5</f>
        <v>35.25</v>
      </c>
      <c r="J76" s="19">
        <f>'WORKMENS CLUB "A"'!EK5</f>
        <v>429</v>
      </c>
      <c r="K76" s="19">
        <f>'WORKMENS CLUB "A"'!EJ5</f>
        <v>36.51063829787234</v>
      </c>
      <c r="L76" s="5">
        <f t="shared" si="1"/>
        <v>0</v>
      </c>
      <c r="M76" s="17"/>
    </row>
    <row r="77" spans="1:13" x14ac:dyDescent="0.2">
      <c r="A77" s="18" t="str">
        <f>'WORKMENS CLUB "A"'!A6</f>
        <v>WAYNE KITCHING</v>
      </c>
      <c r="B77" s="18">
        <f>'WORKMENS CLUB "A"'!ED6</f>
        <v>1</v>
      </c>
      <c r="C77" s="18">
        <f>'WORKMENS CLUB "A"'!EE6</f>
        <v>1</v>
      </c>
      <c r="D77" s="18">
        <f>'WORKMENS CLUB "A"'!EF6</f>
        <v>2</v>
      </c>
      <c r="E77" s="18">
        <f>'WORKMENS CLUB "A"'!EG6</f>
        <v>2</v>
      </c>
      <c r="F77" s="18">
        <f>'WORKMENS CLUB "A"'!EH6</f>
        <v>1002</v>
      </c>
      <c r="G77" s="18">
        <f>'WORKMENS CLUB "A"'!EI6</f>
        <v>77</v>
      </c>
      <c r="H77" s="20">
        <f>'WORKMENS CLUB "A"'!EL6</f>
        <v>77</v>
      </c>
      <c r="I77" s="20">
        <f>'WORKMENS CLUB "A"'!EM6</f>
        <v>38.5</v>
      </c>
      <c r="J77" s="19">
        <f>'WORKMENS CLUB "A"'!EK6</f>
        <v>501</v>
      </c>
      <c r="K77" s="19">
        <f>'WORKMENS CLUB "A"'!EJ6</f>
        <v>39.038961038961041</v>
      </c>
      <c r="L77" s="5">
        <f t="shared" si="1"/>
        <v>0</v>
      </c>
      <c r="M77" s="17"/>
    </row>
    <row r="78" spans="1:13" x14ac:dyDescent="0.2">
      <c r="A78" s="18" t="str">
        <f>'WORKMENS CLUB "A"'!A7</f>
        <v>CRAIG BURN</v>
      </c>
      <c r="B78" s="18">
        <f>'WORKMENS CLUB "A"'!ED7</f>
        <v>3</v>
      </c>
      <c r="C78" s="18">
        <f>'WORKMENS CLUB "A"'!EE7</f>
        <v>2</v>
      </c>
      <c r="D78" s="18">
        <f>'WORKMENS CLUB "A"'!EF7</f>
        <v>8</v>
      </c>
      <c r="E78" s="18">
        <f>'WORKMENS CLUB "A"'!EG7</f>
        <v>5</v>
      </c>
      <c r="F78" s="18">
        <f>'WORKMENS CLUB "A"'!EH7</f>
        <v>3983</v>
      </c>
      <c r="G78" s="18">
        <f>'WORKMENS CLUB "A"'!EI7</f>
        <v>246</v>
      </c>
      <c r="H78" s="20">
        <f>'WORKMENS CLUB "A"'!EL7</f>
        <v>82</v>
      </c>
      <c r="I78" s="20">
        <f>'WORKMENS CLUB "A"'!EM7</f>
        <v>30.75</v>
      </c>
      <c r="J78" s="19">
        <f>'WORKMENS CLUB "A"'!EK7</f>
        <v>497.875</v>
      </c>
      <c r="K78" s="19">
        <f>'WORKMENS CLUB "A"'!EJ7</f>
        <v>48.573170731707322</v>
      </c>
      <c r="L78" s="5">
        <f t="shared" si="1"/>
        <v>0</v>
      </c>
      <c r="M78" s="17"/>
    </row>
    <row r="79" spans="1:13" x14ac:dyDescent="0.2">
      <c r="A79" s="18" t="str">
        <f>'WORKMENS CLUB "A"'!A8</f>
        <v>JORDAN JONES</v>
      </c>
      <c r="B79" s="18">
        <f>'WORKMENS CLUB "A"'!ED8</f>
        <v>3</v>
      </c>
      <c r="C79" s="18">
        <f>'WORKMENS CLUB "A"'!EE8</f>
        <v>2</v>
      </c>
      <c r="D79" s="18">
        <f>'WORKMENS CLUB "A"'!EF8</f>
        <v>6</v>
      </c>
      <c r="E79" s="18">
        <f>'WORKMENS CLUB "A"'!EG8</f>
        <v>4</v>
      </c>
      <c r="F79" s="18">
        <f>'WORKMENS CLUB "A"'!EH8</f>
        <v>2813</v>
      </c>
      <c r="G79" s="18">
        <f>'WORKMENS CLUB "A"'!EI8</f>
        <v>187</v>
      </c>
      <c r="H79" s="20">
        <f>'WORKMENS CLUB "A"'!EL8</f>
        <v>62.333333333333336</v>
      </c>
      <c r="I79" s="20">
        <f>'WORKMENS CLUB "A"'!EM8</f>
        <v>31.166666666666668</v>
      </c>
      <c r="J79" s="19">
        <f>'WORKMENS CLUB "A"'!EK8</f>
        <v>468.83333333333331</v>
      </c>
      <c r="K79" s="19">
        <f>'WORKMENS CLUB "A"'!EJ8</f>
        <v>45.128342245989302</v>
      </c>
      <c r="L79" s="5">
        <f t="shared" si="1"/>
        <v>0</v>
      </c>
      <c r="M79" s="17"/>
    </row>
    <row r="80" spans="1:13" x14ac:dyDescent="0.2">
      <c r="A80" s="18" t="str">
        <f>'WORKMENS CLUB "A"'!A9</f>
        <v>MORRIS WALKER</v>
      </c>
      <c r="B80" s="18">
        <f>'WORKMENS CLUB "A"'!ED9</f>
        <v>0</v>
      </c>
      <c r="C80" s="18">
        <f>'WORKMENS CLUB "A"'!EE9</f>
        <v>0</v>
      </c>
      <c r="D80" s="18">
        <f>'WORKMENS CLUB "A"'!EF9</f>
        <v>0</v>
      </c>
      <c r="E80" s="18">
        <f>'WORKMENS CLUB "A"'!EG9</f>
        <v>0</v>
      </c>
      <c r="F80" s="18">
        <f>'WORKMENS CLUB "A"'!EH9</f>
        <v>0</v>
      </c>
      <c r="G80" s="18">
        <f>'WORKMENS CLUB "A"'!EI9</f>
        <v>0</v>
      </c>
      <c r="H80" s="20">
        <f>'WORKMENS CLUB "A"'!EL9</f>
        <v>0</v>
      </c>
      <c r="I80" s="20">
        <f>'WORKMENS CLUB "A"'!EM9</f>
        <v>0</v>
      </c>
      <c r="J80" s="19">
        <f>'WORKMENS CLUB "A"'!EK9</f>
        <v>0</v>
      </c>
      <c r="K80" s="19">
        <f>'WORKMENS CLUB "A"'!EJ9</f>
        <v>0</v>
      </c>
      <c r="L80" s="5">
        <f t="shared" si="1"/>
        <v>0</v>
      </c>
      <c r="M80" s="17"/>
    </row>
    <row r="81" spans="1:13" x14ac:dyDescent="0.2">
      <c r="A81" s="18" t="str">
        <f>'WORKMENS CLUB "A"'!A10</f>
        <v>GERARD BICKERTON</v>
      </c>
      <c r="B81" s="18">
        <f>'WORKMENS CLUB "A"'!ED10</f>
        <v>1</v>
      </c>
      <c r="C81" s="18">
        <f>'WORKMENS CLUB "A"'!EE10</f>
        <v>0</v>
      </c>
      <c r="D81" s="18">
        <f>'WORKMENS CLUB "A"'!EF10</f>
        <v>3</v>
      </c>
      <c r="E81" s="18">
        <f>'WORKMENS CLUB "A"'!EG10</f>
        <v>1</v>
      </c>
      <c r="F81" s="18">
        <f>'WORKMENS CLUB "A"'!EH10</f>
        <v>1454</v>
      </c>
      <c r="G81" s="18">
        <f>'WORKMENS CLUB "A"'!EI10</f>
        <v>100</v>
      </c>
      <c r="H81" s="20">
        <f>'WORKMENS CLUB "A"'!EL10</f>
        <v>100</v>
      </c>
      <c r="I81" s="20">
        <f>'WORKMENS CLUB "A"'!EM10</f>
        <v>33.333333333333336</v>
      </c>
      <c r="J81" s="19">
        <f>'WORKMENS CLUB "A"'!EK10</f>
        <v>484.66666666666669</v>
      </c>
      <c r="K81" s="19">
        <f>'WORKMENS CLUB "A"'!EJ10</f>
        <v>43.62</v>
      </c>
      <c r="L81" s="5">
        <f t="shared" si="1"/>
        <v>0</v>
      </c>
      <c r="M81" s="17"/>
    </row>
    <row r="82" spans="1:13" x14ac:dyDescent="0.2">
      <c r="A82" s="18" t="str">
        <f>'WORKMENS CLUB "A"'!A11</f>
        <v>G. HORSMAN</v>
      </c>
      <c r="B82" s="18">
        <f>'WORKMENS CLUB "A"'!ED11</f>
        <v>1</v>
      </c>
      <c r="C82" s="18">
        <f>'WORKMENS CLUB "A"'!EE11</f>
        <v>0</v>
      </c>
      <c r="D82" s="18">
        <f>'WORKMENS CLUB "A"'!EF11</f>
        <v>2</v>
      </c>
      <c r="E82" s="18">
        <f>'WORKMENS CLUB "A"'!EG11</f>
        <v>0</v>
      </c>
      <c r="F82" s="18">
        <f>'WORKMENS CLUB "A"'!EH11</f>
        <v>893</v>
      </c>
      <c r="G82" s="18">
        <f>'WORKMENS CLUB "A"'!EI11</f>
        <v>78</v>
      </c>
      <c r="H82" s="20">
        <f>'WORKMENS CLUB "A"'!EL11</f>
        <v>78</v>
      </c>
      <c r="I82" s="20">
        <f>'WORKMENS CLUB "A"'!EM11</f>
        <v>39</v>
      </c>
      <c r="J82" s="19">
        <f>'WORKMENS CLUB "A"'!EK11</f>
        <v>446.5</v>
      </c>
      <c r="K82" s="19">
        <f>'WORKMENS CLUB "A"'!EJ11</f>
        <v>34.346153846153847</v>
      </c>
      <c r="L82" s="5">
        <f t="shared" si="1"/>
        <v>0</v>
      </c>
      <c r="M82" s="17"/>
    </row>
    <row r="83" spans="1:13" x14ac:dyDescent="0.2">
      <c r="A83" s="18" t="str">
        <f>'WORKMENS CLUB "A"'!A12</f>
        <v>S. BAKER</v>
      </c>
      <c r="B83" s="18">
        <f>'WORKMENS CLUB "A"'!ED12</f>
        <v>1</v>
      </c>
      <c r="C83" s="18">
        <f>'WORKMENS CLUB "A"'!EE12</f>
        <v>0</v>
      </c>
      <c r="D83" s="18">
        <f>'WORKMENS CLUB "A"'!EF12</f>
        <v>2</v>
      </c>
      <c r="E83" s="18">
        <f>'WORKMENS CLUB "A"'!EG12</f>
        <v>0</v>
      </c>
      <c r="F83" s="18">
        <f>'WORKMENS CLUB "A"'!EH12</f>
        <v>706</v>
      </c>
      <c r="G83" s="18">
        <f>'WORKMENS CLUB "A"'!EI12</f>
        <v>72</v>
      </c>
      <c r="H83" s="20">
        <f>'WORKMENS CLUB "A"'!EL12</f>
        <v>72</v>
      </c>
      <c r="I83" s="20">
        <f>'WORKMENS CLUB "A"'!EM12</f>
        <v>36</v>
      </c>
      <c r="J83" s="19">
        <f>'WORKMENS CLUB "A"'!EK12</f>
        <v>353</v>
      </c>
      <c r="K83" s="19">
        <f>'WORKMENS CLUB "A"'!EJ12</f>
        <v>29.416666666666664</v>
      </c>
      <c r="L83" s="5">
        <f t="shared" si="1"/>
        <v>0</v>
      </c>
      <c r="M83" s="17"/>
    </row>
    <row r="84" spans="1:13" x14ac:dyDescent="0.2">
      <c r="A84" s="18">
        <f>'WORKMENS CLUB "A"'!A13</f>
        <v>0</v>
      </c>
      <c r="B84" s="18">
        <f>'WORKMENS CLUB "A"'!ED13</f>
        <v>0</v>
      </c>
      <c r="C84" s="18">
        <f>'WORKMENS CLUB "A"'!EE13</f>
        <v>0</v>
      </c>
      <c r="D84" s="18">
        <f>'WORKMENS CLUB "A"'!EF13</f>
        <v>0</v>
      </c>
      <c r="E84" s="18">
        <f>'WORKMENS CLUB "A"'!EG13</f>
        <v>0</v>
      </c>
      <c r="F84" s="18">
        <f>'WORKMENS CLUB "A"'!EH13</f>
        <v>0</v>
      </c>
      <c r="G84" s="18">
        <f>'WORKMENS CLUB "A"'!EI13</f>
        <v>0</v>
      </c>
      <c r="H84" s="20">
        <f>'WORKMENS CLUB "A"'!EL13</f>
        <v>0</v>
      </c>
      <c r="I84" s="20">
        <f>'WORKMENS CLUB "A"'!EM13</f>
        <v>0</v>
      </c>
      <c r="J84" s="19">
        <f>'WORKMENS CLUB "A"'!EK13</f>
        <v>0</v>
      </c>
      <c r="K84" s="19">
        <f>'WORKMENS CLUB "A"'!EJ13</f>
        <v>0</v>
      </c>
      <c r="L84" s="5">
        <f t="shared" si="1"/>
        <v>0</v>
      </c>
      <c r="M84" s="17"/>
    </row>
    <row r="85" spans="1:13" x14ac:dyDescent="0.2">
      <c r="A85" s="18">
        <f>'WORKMENS CLUB "A"'!A14</f>
        <v>0</v>
      </c>
      <c r="B85" s="18">
        <f>'WORKMENS CLUB "A"'!ED14</f>
        <v>0</v>
      </c>
      <c r="C85" s="18">
        <f>'WORKMENS CLUB "A"'!EE14</f>
        <v>0</v>
      </c>
      <c r="D85" s="18">
        <f>'WORKMENS CLUB "A"'!EF14</f>
        <v>0</v>
      </c>
      <c r="E85" s="18">
        <f>'WORKMENS CLUB "A"'!EG14</f>
        <v>0</v>
      </c>
      <c r="F85" s="18">
        <f>'WORKMENS CLUB "A"'!EH14</f>
        <v>0</v>
      </c>
      <c r="G85" s="18">
        <f>'WORKMENS CLUB "A"'!EI14</f>
        <v>0</v>
      </c>
      <c r="H85" s="20">
        <f>'WORKMENS CLUB "A"'!EL14</f>
        <v>0</v>
      </c>
      <c r="I85" s="20">
        <f>'WORKMENS CLUB "A"'!EM14</f>
        <v>0</v>
      </c>
      <c r="J85" s="19">
        <f>'WORKMENS CLUB "A"'!EK14</f>
        <v>0</v>
      </c>
      <c r="K85" s="19">
        <f>'WORKMENS CLUB "A"'!EJ14</f>
        <v>0</v>
      </c>
      <c r="L85" s="5">
        <f t="shared" si="1"/>
        <v>0</v>
      </c>
      <c r="M85" s="17"/>
    </row>
    <row r="86" spans="1:13" x14ac:dyDescent="0.2">
      <c r="A86" s="18" t="str">
        <f>'WORKMENS CLUB "B"'!A3</f>
        <v>JOHN BRENNAN</v>
      </c>
      <c r="B86" s="18">
        <f>'WORKMENS CLUB "B"'!ED3</f>
        <v>3</v>
      </c>
      <c r="C86" s="18">
        <f>'WORKMENS CLUB "B"'!EE3</f>
        <v>1</v>
      </c>
      <c r="D86" s="18">
        <f>'WORKMENS CLUB "B"'!EF3</f>
        <v>7</v>
      </c>
      <c r="E86" s="18">
        <f>'WORKMENS CLUB "B"'!EG3</f>
        <v>2</v>
      </c>
      <c r="F86" s="18">
        <f>'WORKMENS CLUB "B"'!EH3</f>
        <v>3345</v>
      </c>
      <c r="G86" s="18">
        <f>'WORKMENS CLUB "B"'!EI3</f>
        <v>217</v>
      </c>
      <c r="H86" s="20">
        <f>'WORKMENS CLUB "B"'!EL3</f>
        <v>72.333333333333329</v>
      </c>
      <c r="I86" s="20">
        <f>'WORKMENS CLUB "B"'!EM3</f>
        <v>31</v>
      </c>
      <c r="J86" s="19">
        <f>'WORKMENS CLUB "B"'!EK3</f>
        <v>477.85714285714283</v>
      </c>
      <c r="K86" s="19">
        <f>'WORKMENS CLUB "B"'!EJ3</f>
        <v>46.244239631336406</v>
      </c>
      <c r="L86" s="5">
        <f t="shared" si="1"/>
        <v>0</v>
      </c>
      <c r="M86" s="17"/>
    </row>
    <row r="87" spans="1:13" x14ac:dyDescent="0.2">
      <c r="A87" s="18" t="str">
        <f>'WORKMENS CLUB "B"'!A4</f>
        <v>STU ROBINSON</v>
      </c>
      <c r="B87" s="18">
        <f>'WORKMENS CLUB "B"'!ED4</f>
        <v>3</v>
      </c>
      <c r="C87" s="18">
        <f>'WORKMENS CLUB "B"'!EE4</f>
        <v>2</v>
      </c>
      <c r="D87" s="18">
        <f>'WORKMENS CLUB "B"'!EF4</f>
        <v>7</v>
      </c>
      <c r="E87" s="18">
        <f>'WORKMENS CLUB "B"'!EG4</f>
        <v>4</v>
      </c>
      <c r="F87" s="18">
        <f>'WORKMENS CLUB "B"'!EH4</f>
        <v>3069</v>
      </c>
      <c r="G87" s="18">
        <f>'WORKMENS CLUB "B"'!EI4</f>
        <v>247</v>
      </c>
      <c r="H87" s="20">
        <f>'WORKMENS CLUB "B"'!EL4</f>
        <v>82.333333333333329</v>
      </c>
      <c r="I87" s="20">
        <f>'WORKMENS CLUB "B"'!EM4</f>
        <v>35.285714285714285</v>
      </c>
      <c r="J87" s="19">
        <f>'WORKMENS CLUB "B"'!EK4</f>
        <v>438.42857142857144</v>
      </c>
      <c r="K87" s="19">
        <f>'WORKMENS CLUB "B"'!EJ4</f>
        <v>37.275303643724698</v>
      </c>
      <c r="L87" s="5">
        <f t="shared" si="1"/>
        <v>0</v>
      </c>
      <c r="M87" s="17"/>
    </row>
    <row r="88" spans="1:13" x14ac:dyDescent="0.2">
      <c r="A88" s="18" t="str">
        <f>'WORKMENS CLUB "B"'!A5</f>
        <v>CARL BICKERTON</v>
      </c>
      <c r="B88" s="18">
        <f>'WORKMENS CLUB "B"'!ED5</f>
        <v>3</v>
      </c>
      <c r="C88" s="18">
        <f>'WORKMENS CLUB "B"'!EE5</f>
        <v>1</v>
      </c>
      <c r="D88" s="18">
        <f>'WORKMENS CLUB "B"'!EF5</f>
        <v>7</v>
      </c>
      <c r="E88" s="18">
        <f>'WORKMENS CLUB "B"'!EG5</f>
        <v>3</v>
      </c>
      <c r="F88" s="18">
        <f>'WORKMENS CLUB "B"'!EH5</f>
        <v>3293</v>
      </c>
      <c r="G88" s="18">
        <f>'WORKMENS CLUB "B"'!EI5</f>
        <v>251</v>
      </c>
      <c r="H88" s="20">
        <f>'WORKMENS CLUB "B"'!EL5</f>
        <v>83.666666666666671</v>
      </c>
      <c r="I88" s="20">
        <f>'WORKMENS CLUB "B"'!EM5</f>
        <v>35.857142857142854</v>
      </c>
      <c r="J88" s="19">
        <f>'WORKMENS CLUB "B"'!EK5</f>
        <v>470.42857142857144</v>
      </c>
      <c r="K88" s="19">
        <f>'WORKMENS CLUB "B"'!EJ5</f>
        <v>39.358565737051791</v>
      </c>
      <c r="L88" s="5">
        <f t="shared" si="1"/>
        <v>0</v>
      </c>
      <c r="M88" s="17"/>
    </row>
    <row r="89" spans="1:13" x14ac:dyDescent="0.2">
      <c r="A89" s="18" t="str">
        <f>'WORKMENS CLUB "B"'!A6</f>
        <v>IAN RICHARDSON</v>
      </c>
      <c r="B89" s="18">
        <f>'WORKMENS CLUB "B"'!ED6</f>
        <v>1</v>
      </c>
      <c r="C89" s="18">
        <f>'WORKMENS CLUB "B"'!EE6</f>
        <v>1</v>
      </c>
      <c r="D89" s="18">
        <f>'WORKMENS CLUB "B"'!EF6</f>
        <v>2</v>
      </c>
      <c r="E89" s="18">
        <f>'WORKMENS CLUB "B"'!EG6</f>
        <v>2</v>
      </c>
      <c r="F89" s="18">
        <f>'WORKMENS CLUB "B"'!EH6</f>
        <v>1002</v>
      </c>
      <c r="G89" s="18">
        <f>'WORKMENS CLUB "B"'!EI6</f>
        <v>59</v>
      </c>
      <c r="H89" s="20">
        <f>'WORKMENS CLUB "B"'!EL6</f>
        <v>59</v>
      </c>
      <c r="I89" s="20">
        <f>'WORKMENS CLUB "B"'!EM6</f>
        <v>29.5</v>
      </c>
      <c r="J89" s="19">
        <f>'WORKMENS CLUB "B"'!EK6</f>
        <v>501</v>
      </c>
      <c r="K89" s="19">
        <f>'WORKMENS CLUB "B"'!EJ6</f>
        <v>50.949152542372879</v>
      </c>
      <c r="L89" s="5">
        <f t="shared" si="1"/>
        <v>0</v>
      </c>
      <c r="M89" s="17"/>
    </row>
    <row r="90" spans="1:13" x14ac:dyDescent="0.2">
      <c r="A90" s="18" t="str">
        <f>'WORKMENS CLUB "B"'!A7</f>
        <v>JOSH MOSLEY</v>
      </c>
      <c r="B90" s="18">
        <f>'WORKMENS CLUB "B"'!ED7</f>
        <v>3</v>
      </c>
      <c r="C90" s="18">
        <f>'WORKMENS CLUB "B"'!EE7</f>
        <v>2</v>
      </c>
      <c r="D90" s="18">
        <f>'WORKMENS CLUB "B"'!EF7</f>
        <v>6</v>
      </c>
      <c r="E90" s="18">
        <f>'WORKMENS CLUB "B"'!EG7</f>
        <v>4</v>
      </c>
      <c r="F90" s="18">
        <f>'WORKMENS CLUB "B"'!EH7</f>
        <v>2964</v>
      </c>
      <c r="G90" s="18">
        <f>'WORKMENS CLUB "B"'!EI7</f>
        <v>182</v>
      </c>
      <c r="H90" s="20">
        <f>'WORKMENS CLUB "B"'!EL7</f>
        <v>60.666666666666664</v>
      </c>
      <c r="I90" s="20">
        <f>'WORKMENS CLUB "B"'!EM7</f>
        <v>30.333333333333332</v>
      </c>
      <c r="J90" s="19">
        <f>'WORKMENS CLUB "B"'!EK7</f>
        <v>494</v>
      </c>
      <c r="K90" s="19">
        <f>'WORKMENS CLUB "B"'!EJ7</f>
        <v>48.857142857142854</v>
      </c>
      <c r="L90" s="5">
        <f t="shared" si="1"/>
        <v>0</v>
      </c>
      <c r="M90" s="17"/>
    </row>
    <row r="91" spans="1:13" x14ac:dyDescent="0.2">
      <c r="A91" s="18" t="str">
        <f>'WORKMENS CLUB "B"'!A8</f>
        <v>ANDREW FISHBURN</v>
      </c>
      <c r="B91" s="18">
        <f>'WORKMENS CLUB "B"'!ED8</f>
        <v>1</v>
      </c>
      <c r="C91" s="18">
        <f>'WORKMENS CLUB "B"'!EE8</f>
        <v>0</v>
      </c>
      <c r="D91" s="18">
        <f>'WORKMENS CLUB "B"'!EF8</f>
        <v>2</v>
      </c>
      <c r="E91" s="18">
        <f>'WORKMENS CLUB "B"'!EG8</f>
        <v>0</v>
      </c>
      <c r="F91" s="18">
        <f>'WORKMENS CLUB "B"'!EH8</f>
        <v>961</v>
      </c>
      <c r="G91" s="18">
        <f>'WORKMENS CLUB "B"'!EI8</f>
        <v>90</v>
      </c>
      <c r="H91" s="20">
        <f>'WORKMENS CLUB "B"'!EL8</f>
        <v>90</v>
      </c>
      <c r="I91" s="20">
        <f>'WORKMENS CLUB "B"'!EM8</f>
        <v>45</v>
      </c>
      <c r="J91" s="19">
        <f>'WORKMENS CLUB "B"'!EK8</f>
        <v>480.5</v>
      </c>
      <c r="K91" s="19">
        <f>'WORKMENS CLUB "B"'!EJ8</f>
        <v>32.033333333333331</v>
      </c>
      <c r="L91" s="5">
        <f t="shared" si="1"/>
        <v>0</v>
      </c>
      <c r="M91" s="17"/>
    </row>
    <row r="92" spans="1:13" x14ac:dyDescent="0.2">
      <c r="A92" s="18" t="str">
        <f>'WORKMENS CLUB "B"'!A9</f>
        <v>BOB CARTER</v>
      </c>
      <c r="B92" s="18">
        <f>'WORKMENS CLUB "B"'!ED9</f>
        <v>1</v>
      </c>
      <c r="C92" s="18">
        <f>'WORKMENS CLUB "B"'!EE9</f>
        <v>0</v>
      </c>
      <c r="D92" s="18">
        <f>'WORKMENS CLUB "B"'!EF9</f>
        <v>2</v>
      </c>
      <c r="E92" s="18">
        <f>'WORKMENS CLUB "B"'!EG9</f>
        <v>0</v>
      </c>
      <c r="F92" s="18">
        <f>'WORKMENS CLUB "B"'!EH9</f>
        <v>596</v>
      </c>
      <c r="G92" s="18">
        <f>'WORKMENS CLUB "B"'!EI9</f>
        <v>45</v>
      </c>
      <c r="H92" s="20">
        <f>'WORKMENS CLUB "B"'!EL9</f>
        <v>45</v>
      </c>
      <c r="I92" s="20">
        <f>'WORKMENS CLUB "B"'!EM9</f>
        <v>22.5</v>
      </c>
      <c r="J92" s="19">
        <f>'WORKMENS CLUB "B"'!EK9</f>
        <v>298</v>
      </c>
      <c r="K92" s="19">
        <f>'WORKMENS CLUB "B"'!EJ9</f>
        <v>39.733333333333334</v>
      </c>
      <c r="L92" s="5">
        <f t="shared" si="1"/>
        <v>0</v>
      </c>
      <c r="M92" s="17"/>
    </row>
    <row r="93" spans="1:13" x14ac:dyDescent="0.2">
      <c r="A93" s="18" t="str">
        <f>'WORKMENS CLUB "B"'!A10</f>
        <v>GARY WALKER</v>
      </c>
      <c r="B93" s="18">
        <f>'WORKMENS CLUB "B"'!ED10</f>
        <v>1</v>
      </c>
      <c r="C93" s="18">
        <f>'WORKMENS CLUB "B"'!EE10</f>
        <v>0</v>
      </c>
      <c r="D93" s="18">
        <f>'WORKMENS CLUB "B"'!EF10</f>
        <v>3</v>
      </c>
      <c r="E93" s="18">
        <f>'WORKMENS CLUB "B"'!EG10</f>
        <v>1</v>
      </c>
      <c r="F93" s="18">
        <f>'WORKMENS CLUB "B"'!EH10</f>
        <v>1487</v>
      </c>
      <c r="G93" s="18">
        <f>'WORKMENS CLUB "B"'!EI10</f>
        <v>119</v>
      </c>
      <c r="H93" s="20">
        <f>'WORKMENS CLUB "B"'!EL10</f>
        <v>119</v>
      </c>
      <c r="I93" s="20">
        <f>'WORKMENS CLUB "B"'!EM10</f>
        <v>39.666666666666664</v>
      </c>
      <c r="J93" s="19">
        <f>'WORKMENS CLUB "B"'!EK10</f>
        <v>495.66666666666669</v>
      </c>
      <c r="K93" s="19">
        <f>'WORKMENS CLUB "B"'!EJ10</f>
        <v>37.487394957983192</v>
      </c>
      <c r="L93" s="5">
        <f t="shared" si="1"/>
        <v>0</v>
      </c>
      <c r="M93" s="17"/>
    </row>
    <row r="94" spans="1:13" x14ac:dyDescent="0.2">
      <c r="A94" s="18" t="str">
        <f>'WORKMENS CLUB "B"'!A11</f>
        <v>MATHEW LOFTUS</v>
      </c>
      <c r="B94" s="18">
        <f>'WORKMENS CLUB "B"'!ED11</f>
        <v>1</v>
      </c>
      <c r="C94" s="18">
        <f>'WORKMENS CLUB "B"'!EE11</f>
        <v>0</v>
      </c>
      <c r="D94" s="18">
        <f>'WORKMENS CLUB "B"'!EF11</f>
        <v>3</v>
      </c>
      <c r="E94" s="18">
        <f>'WORKMENS CLUB "B"'!EG11</f>
        <v>1</v>
      </c>
      <c r="F94" s="18">
        <f>'WORKMENS CLUB "B"'!EH11</f>
        <v>1499</v>
      </c>
      <c r="G94" s="18">
        <f>'WORKMENS CLUB "B"'!EI11</f>
        <v>127</v>
      </c>
      <c r="H94" s="20">
        <f>'WORKMENS CLUB "B"'!EL11</f>
        <v>127</v>
      </c>
      <c r="I94" s="20">
        <f>'WORKMENS CLUB "B"'!EM11</f>
        <v>42.333333333333336</v>
      </c>
      <c r="J94" s="19">
        <f>'WORKMENS CLUB "B"'!EK11</f>
        <v>499.66666666666669</v>
      </c>
      <c r="K94" s="19">
        <f>'WORKMENS CLUB "B"'!EJ11</f>
        <v>35.409448818897637</v>
      </c>
      <c r="L94" s="5">
        <f t="shared" si="1"/>
        <v>0</v>
      </c>
      <c r="M94" s="17"/>
    </row>
    <row r="95" spans="1:13" x14ac:dyDescent="0.2">
      <c r="A95" s="18" t="str">
        <f>'WORKMENS CLUB "B"'!A12</f>
        <v>LEE PARSLEY</v>
      </c>
      <c r="B95" s="18">
        <f>'WORKMENS CLUB "B"'!ED12</f>
        <v>1</v>
      </c>
      <c r="C95" s="18">
        <f>'WORKMENS CLUB "B"'!EE12</f>
        <v>0</v>
      </c>
      <c r="D95" s="18">
        <f>'WORKMENS CLUB "B"'!EF12</f>
        <v>3</v>
      </c>
      <c r="E95" s="18">
        <f>'WORKMENS CLUB "B"'!EG12</f>
        <v>1</v>
      </c>
      <c r="F95" s="18">
        <f>'WORKMENS CLUB "B"'!EH12</f>
        <v>1348</v>
      </c>
      <c r="G95" s="18">
        <f>'WORKMENS CLUB "B"'!EI12</f>
        <v>82</v>
      </c>
      <c r="H95" s="20">
        <f>'WORKMENS CLUB "B"'!EL12</f>
        <v>82</v>
      </c>
      <c r="I95" s="20">
        <f>'WORKMENS CLUB "B"'!EM12</f>
        <v>27.333333333333332</v>
      </c>
      <c r="J95" s="19">
        <f>'WORKMENS CLUB "B"'!EK12</f>
        <v>449.33333333333331</v>
      </c>
      <c r="K95" s="19">
        <f>'WORKMENS CLUB "B"'!EJ12</f>
        <v>49.317073170731703</v>
      </c>
      <c r="L95" s="5">
        <f t="shared" si="1"/>
        <v>0</v>
      </c>
      <c r="M95" s="17"/>
    </row>
    <row r="96" spans="1:13" x14ac:dyDescent="0.2">
      <c r="A96" s="18">
        <f>'WORKMENS CLUB "B"'!A13</f>
        <v>0</v>
      </c>
      <c r="B96" s="18">
        <f>'WORKMENS CLUB "B"'!ED13</f>
        <v>0</v>
      </c>
      <c r="C96" s="18">
        <f>'WORKMENS CLUB "B"'!EE13</f>
        <v>0</v>
      </c>
      <c r="D96" s="18">
        <f>'WORKMENS CLUB "B"'!EF13</f>
        <v>0</v>
      </c>
      <c r="E96" s="18">
        <f>'WORKMENS CLUB "B"'!EG13</f>
        <v>0</v>
      </c>
      <c r="F96" s="18">
        <f>'WORKMENS CLUB "B"'!EH13</f>
        <v>0</v>
      </c>
      <c r="G96" s="18">
        <f>'WORKMENS CLUB "B"'!EI13</f>
        <v>0</v>
      </c>
      <c r="H96" s="20">
        <f>'WORKMENS CLUB "B"'!EL13</f>
        <v>0</v>
      </c>
      <c r="I96" s="20">
        <f>'WORKMENS CLUB "B"'!EM13</f>
        <v>0</v>
      </c>
      <c r="J96" s="19">
        <f>'WORKMENS CLUB "B"'!EK13</f>
        <v>0</v>
      </c>
      <c r="K96" s="19">
        <f>'WORKMENS CLUB "B"'!EJ13</f>
        <v>0</v>
      </c>
      <c r="L96" s="5">
        <f t="shared" si="1"/>
        <v>0</v>
      </c>
      <c r="M96" s="17"/>
    </row>
    <row r="97" spans="1:13" x14ac:dyDescent="0.2">
      <c r="A97" s="18">
        <f>'WORKMENS CLUB "B"'!A14</f>
        <v>0</v>
      </c>
      <c r="B97" s="18">
        <f>'WORKMENS CLUB "B"'!ED14</f>
        <v>0</v>
      </c>
      <c r="C97" s="18">
        <f>'WORKMENS CLUB "B"'!EE14</f>
        <v>0</v>
      </c>
      <c r="D97" s="18">
        <f>'WORKMENS CLUB "B"'!EF14</f>
        <v>0</v>
      </c>
      <c r="E97" s="18">
        <f>'WORKMENS CLUB "B"'!EG14</f>
        <v>0</v>
      </c>
      <c r="F97" s="18">
        <f>'WORKMENS CLUB "B"'!EH14</f>
        <v>0</v>
      </c>
      <c r="G97" s="18">
        <f>'WORKMENS CLUB "B"'!EI14</f>
        <v>0</v>
      </c>
      <c r="H97" s="20">
        <f>'WORKMENS CLUB "B"'!EL14</f>
        <v>0</v>
      </c>
      <c r="I97" s="20">
        <f>'WORKMENS CLUB "B"'!EM14</f>
        <v>0</v>
      </c>
      <c r="J97" s="19">
        <f>'WORKMENS CLUB "B"'!EK14</f>
        <v>0</v>
      </c>
      <c r="K97" s="19">
        <f>'WORKMENS CLUB "B"'!EJ14</f>
        <v>0</v>
      </c>
      <c r="L97" s="5">
        <f t="shared" si="1"/>
        <v>0</v>
      </c>
      <c r="M97" s="17"/>
    </row>
    <row r="98" spans="1:13" x14ac:dyDescent="0.2">
      <c r="A98" s="18" t="str">
        <f>'MASONS ARMS'!A3</f>
        <v>MATT WATERS</v>
      </c>
      <c r="B98" s="18">
        <f>'MASONS ARMS'!ED3</f>
        <v>1</v>
      </c>
      <c r="C98" s="18">
        <f>'MASONS ARMS'!EE3</f>
        <v>0</v>
      </c>
      <c r="D98" s="18">
        <f>'MASONS ARMS'!EF3</f>
        <v>2</v>
      </c>
      <c r="E98" s="18">
        <f>'MASONS ARMS'!EG3</f>
        <v>0</v>
      </c>
      <c r="F98" s="18">
        <f>'MASONS ARMS'!EH3</f>
        <v>932</v>
      </c>
      <c r="G98" s="18">
        <f>'MASONS ARMS'!EI3</f>
        <v>69</v>
      </c>
      <c r="H98" s="20">
        <f>'MASONS ARMS'!EL3</f>
        <v>69</v>
      </c>
      <c r="I98" s="20">
        <f>'MASONS ARMS'!EM3</f>
        <v>34.5</v>
      </c>
      <c r="J98" s="19">
        <f>'MASONS ARMS'!EK3</f>
        <v>466</v>
      </c>
      <c r="K98" s="19">
        <f>'MASONS ARMS'!EJ3</f>
        <v>40.521739130434781</v>
      </c>
      <c r="L98" s="5">
        <f t="shared" si="1"/>
        <v>0</v>
      </c>
      <c r="M98" s="17"/>
    </row>
    <row r="99" spans="1:13" x14ac:dyDescent="0.2">
      <c r="A99" s="18" t="str">
        <f>'MASONS ARMS'!A4</f>
        <v>GAV YOUNG</v>
      </c>
      <c r="B99" s="18">
        <f>'MASONS ARMS'!ED4</f>
        <v>2</v>
      </c>
      <c r="C99" s="18">
        <f>'MASONS ARMS'!EE4</f>
        <v>0</v>
      </c>
      <c r="D99" s="18">
        <f>'MASONS ARMS'!EF4</f>
        <v>4</v>
      </c>
      <c r="E99" s="18">
        <f>'MASONS ARMS'!EG4</f>
        <v>0</v>
      </c>
      <c r="F99" s="18">
        <f>'MASONS ARMS'!EH4</f>
        <v>1691</v>
      </c>
      <c r="G99" s="18">
        <f>'MASONS ARMS'!EI4</f>
        <v>99</v>
      </c>
      <c r="H99" s="20">
        <f>'MASONS ARMS'!EL4</f>
        <v>49.5</v>
      </c>
      <c r="I99" s="20">
        <f>'MASONS ARMS'!EM4</f>
        <v>24.75</v>
      </c>
      <c r="J99" s="19">
        <f>'MASONS ARMS'!EK4</f>
        <v>422.75</v>
      </c>
      <c r="K99" s="19">
        <f>'MASONS ARMS'!EJ4</f>
        <v>51.242424242424235</v>
      </c>
      <c r="L99" s="5">
        <f t="shared" si="1"/>
        <v>0</v>
      </c>
      <c r="M99" s="17"/>
    </row>
    <row r="100" spans="1:13" x14ac:dyDescent="0.2">
      <c r="A100" s="18" t="str">
        <f>'MASONS ARMS'!A5</f>
        <v>ALEX SINCLAIRE</v>
      </c>
      <c r="B100" s="18">
        <f>'MASONS ARMS'!ED5</f>
        <v>2</v>
      </c>
      <c r="C100" s="18">
        <f>'MASONS ARMS'!EE5</f>
        <v>0</v>
      </c>
      <c r="D100" s="18">
        <f>'MASONS ARMS'!EF5</f>
        <v>4</v>
      </c>
      <c r="E100" s="18">
        <f>'MASONS ARMS'!EG5</f>
        <v>0</v>
      </c>
      <c r="F100" s="18">
        <f>'MASONS ARMS'!EH5</f>
        <v>1784</v>
      </c>
      <c r="G100" s="18">
        <f>'MASONS ARMS'!EI5</f>
        <v>87</v>
      </c>
      <c r="H100" s="20">
        <f>'MASONS ARMS'!EL5</f>
        <v>43.5</v>
      </c>
      <c r="I100" s="20">
        <f>'MASONS ARMS'!EM5</f>
        <v>21.75</v>
      </c>
      <c r="J100" s="19">
        <f>'MASONS ARMS'!EK5</f>
        <v>446</v>
      </c>
      <c r="K100" s="19">
        <f>'MASONS ARMS'!EJ5</f>
        <v>61.517241379310342</v>
      </c>
      <c r="L100" s="5">
        <f t="shared" si="1"/>
        <v>0</v>
      </c>
      <c r="M100" s="17"/>
    </row>
    <row r="101" spans="1:13" x14ac:dyDescent="0.2">
      <c r="A101" s="18" t="str">
        <f>'MASONS ARMS'!A6</f>
        <v>ANDREAS VINNICENKO</v>
      </c>
      <c r="B101" s="18">
        <f>'MASONS ARMS'!ED6</f>
        <v>2</v>
      </c>
      <c r="C101" s="18">
        <f>'MASONS ARMS'!EE6</f>
        <v>1</v>
      </c>
      <c r="D101" s="18">
        <f>'MASONS ARMS'!EF6</f>
        <v>5</v>
      </c>
      <c r="E101" s="18">
        <f>'MASONS ARMS'!EG6</f>
        <v>3</v>
      </c>
      <c r="F101" s="18">
        <f>'MASONS ARMS'!EH6</f>
        <v>2445</v>
      </c>
      <c r="G101" s="18">
        <f>'MASONS ARMS'!EI6</f>
        <v>165</v>
      </c>
      <c r="H101" s="20">
        <f>'MASONS ARMS'!EL6</f>
        <v>82.5</v>
      </c>
      <c r="I101" s="20">
        <f>'MASONS ARMS'!EM6</f>
        <v>33</v>
      </c>
      <c r="J101" s="19">
        <f>'MASONS ARMS'!EK6</f>
        <v>489</v>
      </c>
      <c r="K101" s="19">
        <f>'MASONS ARMS'!EJ6</f>
        <v>44.454545454545453</v>
      </c>
      <c r="L101" s="5">
        <f t="shared" si="1"/>
        <v>0</v>
      </c>
      <c r="M101" s="17"/>
    </row>
    <row r="102" spans="1:13" x14ac:dyDescent="0.2">
      <c r="A102" s="18" t="str">
        <f>'MASONS ARMS'!A7</f>
        <v>MICK SMITH</v>
      </c>
      <c r="B102" s="18">
        <f>'MASONS ARMS'!ED7</f>
        <v>1</v>
      </c>
      <c r="C102" s="18">
        <f>'MASONS ARMS'!EE7</f>
        <v>0</v>
      </c>
      <c r="D102" s="18">
        <f>'MASONS ARMS'!EF7</f>
        <v>2</v>
      </c>
      <c r="E102" s="18">
        <f>'MASONS ARMS'!EG7</f>
        <v>0</v>
      </c>
      <c r="F102" s="18">
        <f>'MASONS ARMS'!EH7</f>
        <v>932</v>
      </c>
      <c r="G102" s="18">
        <f>'MASONS ARMS'!EI7</f>
        <v>54</v>
      </c>
      <c r="H102" s="20">
        <f>'MASONS ARMS'!EL7</f>
        <v>54</v>
      </c>
      <c r="I102" s="20">
        <f>'MASONS ARMS'!EM7</f>
        <v>27</v>
      </c>
      <c r="J102" s="19">
        <f>'MASONS ARMS'!EK7</f>
        <v>466</v>
      </c>
      <c r="K102" s="19">
        <f>'MASONS ARMS'!EJ7</f>
        <v>51.777777777777779</v>
      </c>
      <c r="L102" s="5">
        <f t="shared" si="1"/>
        <v>0</v>
      </c>
      <c r="M102" s="17"/>
    </row>
    <row r="103" spans="1:13" x14ac:dyDescent="0.2">
      <c r="A103" s="18" t="str">
        <f>'MASONS ARMS'!A8</f>
        <v>CALLUM WHITING</v>
      </c>
      <c r="B103" s="18">
        <f>'MASONS ARMS'!ED8</f>
        <v>2</v>
      </c>
      <c r="C103" s="18">
        <f>'MASONS ARMS'!EE8</f>
        <v>2</v>
      </c>
      <c r="D103" s="18">
        <f>'MASONS ARMS'!EF8</f>
        <v>4</v>
      </c>
      <c r="E103" s="18">
        <f>'MASONS ARMS'!EG8</f>
        <v>4</v>
      </c>
      <c r="F103" s="18">
        <f>'MASONS ARMS'!EH8</f>
        <v>2004</v>
      </c>
      <c r="G103" s="18">
        <f>'MASONS ARMS'!EI8</f>
        <v>94</v>
      </c>
      <c r="H103" s="20">
        <f>'MASONS ARMS'!EL8</f>
        <v>47</v>
      </c>
      <c r="I103" s="20">
        <f>'MASONS ARMS'!EM8</f>
        <v>23.5</v>
      </c>
      <c r="J103" s="19">
        <f>'MASONS ARMS'!EK8</f>
        <v>501</v>
      </c>
      <c r="K103" s="19">
        <f>'MASONS ARMS'!EJ8</f>
        <v>63.957446808510639</v>
      </c>
      <c r="L103" s="5">
        <f t="shared" si="1"/>
        <v>0</v>
      </c>
      <c r="M103" s="17"/>
    </row>
    <row r="104" spans="1:13" x14ac:dyDescent="0.2">
      <c r="A104" s="18" t="str">
        <f>'MASONS ARMS'!A9</f>
        <v>JOE JOHNSTON</v>
      </c>
      <c r="B104" s="18">
        <f>'MASONS ARMS'!ED9</f>
        <v>0</v>
      </c>
      <c r="C104" s="18">
        <f>'MASONS ARMS'!EE9</f>
        <v>0</v>
      </c>
      <c r="D104" s="18">
        <f>'MASONS ARMS'!EF9</f>
        <v>0</v>
      </c>
      <c r="E104" s="18">
        <f>'MASONS ARMS'!EG9</f>
        <v>0</v>
      </c>
      <c r="F104" s="18">
        <f>'MASONS ARMS'!EH9</f>
        <v>0</v>
      </c>
      <c r="G104" s="18">
        <f>'MASONS ARMS'!EI9</f>
        <v>0</v>
      </c>
      <c r="H104" s="20">
        <f>'MASONS ARMS'!EL9</f>
        <v>0</v>
      </c>
      <c r="I104" s="20">
        <f>'MASONS ARMS'!EM9</f>
        <v>0</v>
      </c>
      <c r="J104" s="19">
        <f>'MASONS ARMS'!EK9</f>
        <v>0</v>
      </c>
      <c r="K104" s="19">
        <f>'MASONS ARMS'!EJ9</f>
        <v>0</v>
      </c>
      <c r="L104" s="5">
        <f t="shared" si="1"/>
        <v>0</v>
      </c>
      <c r="M104" s="17"/>
    </row>
    <row r="105" spans="1:13" x14ac:dyDescent="0.2">
      <c r="A105" s="18" t="str">
        <f>'MASONS ARMS'!A10</f>
        <v>ORAN THOMPSON</v>
      </c>
      <c r="B105" s="18">
        <f>'MASONS ARMS'!ED10</f>
        <v>0</v>
      </c>
      <c r="C105" s="18">
        <f>'MASONS ARMS'!EE10</f>
        <v>0</v>
      </c>
      <c r="D105" s="18">
        <f>'MASONS ARMS'!EF10</f>
        <v>0</v>
      </c>
      <c r="E105" s="18">
        <f>'MASONS ARMS'!EG10</f>
        <v>0</v>
      </c>
      <c r="F105" s="18">
        <f>'MASONS ARMS'!EH10</f>
        <v>0</v>
      </c>
      <c r="G105" s="18">
        <f>'MASONS ARMS'!EI10</f>
        <v>0</v>
      </c>
      <c r="H105" s="20">
        <f>'MASONS ARMS'!EL10</f>
        <v>0</v>
      </c>
      <c r="I105" s="20">
        <f>'MASONS ARMS'!EM10</f>
        <v>0</v>
      </c>
      <c r="J105" s="19">
        <f>'MASONS ARMS'!EK10</f>
        <v>0</v>
      </c>
      <c r="K105" s="19">
        <f>'MASONS ARMS'!EJ10</f>
        <v>0</v>
      </c>
      <c r="L105" s="5">
        <f t="shared" si="1"/>
        <v>0</v>
      </c>
      <c r="M105" s="17"/>
    </row>
    <row r="106" spans="1:13" x14ac:dyDescent="0.2">
      <c r="A106" s="18" t="str">
        <f>'MASONS ARMS'!A11</f>
        <v>KIAN WHITING</v>
      </c>
      <c r="B106" s="18">
        <f>'MASONS ARMS'!ED11</f>
        <v>0</v>
      </c>
      <c r="C106" s="18">
        <f>'MASONS ARMS'!EE11</f>
        <v>0</v>
      </c>
      <c r="D106" s="18">
        <f>'MASONS ARMS'!EF11</f>
        <v>0</v>
      </c>
      <c r="E106" s="18">
        <f>'MASONS ARMS'!EG11</f>
        <v>0</v>
      </c>
      <c r="F106" s="18">
        <f>'MASONS ARMS'!EH11</f>
        <v>0</v>
      </c>
      <c r="G106" s="18">
        <f>'MASONS ARMS'!EI11</f>
        <v>0</v>
      </c>
      <c r="H106" s="20">
        <f>'MASONS ARMS'!EL11</f>
        <v>0</v>
      </c>
      <c r="I106" s="20">
        <f>'MASONS ARMS'!EM11</f>
        <v>0</v>
      </c>
      <c r="J106" s="19">
        <f>'MASONS ARMS'!EK11</f>
        <v>0</v>
      </c>
      <c r="K106" s="19">
        <f>'MASONS ARMS'!EJ11</f>
        <v>0</v>
      </c>
      <c r="L106" s="5">
        <f t="shared" si="1"/>
        <v>0</v>
      </c>
      <c r="M106" s="17"/>
    </row>
    <row r="107" spans="1:13" x14ac:dyDescent="0.2">
      <c r="A107" s="18" t="str">
        <f>'MASONS ARMS'!A12</f>
        <v>CHRIS WIDDOWSON</v>
      </c>
      <c r="B107" s="18">
        <f>'MASONS ARMS'!ED12</f>
        <v>1</v>
      </c>
      <c r="C107" s="18">
        <f>'MASONS ARMS'!EE12</f>
        <v>0</v>
      </c>
      <c r="D107" s="18">
        <f>'MASONS ARMS'!EF12</f>
        <v>3</v>
      </c>
      <c r="E107" s="18">
        <f>'MASONS ARMS'!EG12</f>
        <v>1</v>
      </c>
      <c r="F107" s="18">
        <f>'MASONS ARMS'!EH12</f>
        <v>1342</v>
      </c>
      <c r="G107" s="18">
        <f>'MASONS ARMS'!EI12</f>
        <v>94</v>
      </c>
      <c r="H107" s="20">
        <f>'MASONS ARMS'!EL12</f>
        <v>94</v>
      </c>
      <c r="I107" s="20">
        <f>'MASONS ARMS'!EM12</f>
        <v>31.333333333333332</v>
      </c>
      <c r="J107" s="19">
        <f>'MASONS ARMS'!EK12</f>
        <v>447.33333333333331</v>
      </c>
      <c r="K107" s="19">
        <f>'MASONS ARMS'!EJ12</f>
        <v>42.829787234042556</v>
      </c>
      <c r="L107" s="5">
        <f t="shared" si="1"/>
        <v>0</v>
      </c>
      <c r="M107" s="17"/>
    </row>
    <row r="108" spans="1:13" x14ac:dyDescent="0.2">
      <c r="A108" s="18" t="str">
        <f>'MASONS ARMS'!A13</f>
        <v>IAN POWELL</v>
      </c>
      <c r="B108" s="18">
        <f>'MASONS ARMS'!ED13</f>
        <v>1</v>
      </c>
      <c r="C108" s="18">
        <f>'MASONS ARMS'!EE13</f>
        <v>0</v>
      </c>
      <c r="D108" s="18">
        <f>'MASONS ARMS'!EF13</f>
        <v>2</v>
      </c>
      <c r="E108" s="18">
        <f>'MASONS ARMS'!EG13</f>
        <v>0</v>
      </c>
      <c r="F108" s="18">
        <f>'MASONS ARMS'!EH13</f>
        <v>716</v>
      </c>
      <c r="G108" s="18">
        <f>'MASONS ARMS'!EI13</f>
        <v>41</v>
      </c>
      <c r="H108" s="20">
        <f>'MASONS ARMS'!EL13</f>
        <v>41</v>
      </c>
      <c r="I108" s="20">
        <f>'MASONS ARMS'!EM13</f>
        <v>20.5</v>
      </c>
      <c r="J108" s="19">
        <f>'MASONS ARMS'!EK13</f>
        <v>358</v>
      </c>
      <c r="K108" s="19">
        <f>'MASONS ARMS'!EJ13</f>
        <v>52.390243902439025</v>
      </c>
      <c r="L108" s="5">
        <f t="shared" si="1"/>
        <v>0</v>
      </c>
      <c r="M108" s="17"/>
    </row>
    <row r="109" spans="1:13" x14ac:dyDescent="0.2">
      <c r="A109" s="18">
        <f>'MASONS ARMS'!A14</f>
        <v>0</v>
      </c>
      <c r="B109" s="18">
        <f>'MASONS ARMS'!ED14</f>
        <v>0</v>
      </c>
      <c r="C109" s="18">
        <f>'MASONS ARMS'!EE14</f>
        <v>0</v>
      </c>
      <c r="D109" s="18">
        <f>'MASONS ARMS'!EF14</f>
        <v>0</v>
      </c>
      <c r="E109" s="18">
        <f>'MASONS ARMS'!EG14</f>
        <v>0</v>
      </c>
      <c r="F109" s="18">
        <f>'MASONS ARMS'!EH14</f>
        <v>0</v>
      </c>
      <c r="G109" s="18">
        <f>'MASONS ARMS'!EI14</f>
        <v>0</v>
      </c>
      <c r="H109" s="20">
        <f>'MASONS ARMS'!EL14</f>
        <v>0</v>
      </c>
      <c r="I109" s="20">
        <f>'MASONS ARMS'!EM14</f>
        <v>0</v>
      </c>
      <c r="J109" s="19">
        <f>'MASONS ARMS'!EK14</f>
        <v>0</v>
      </c>
      <c r="K109" s="19">
        <f>'MASONS ARMS'!EJ14</f>
        <v>0</v>
      </c>
      <c r="L109" s="5">
        <f t="shared" si="1"/>
        <v>0</v>
      </c>
      <c r="M109" s="17"/>
    </row>
    <row r="110" spans="1:13" x14ac:dyDescent="0.2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 x14ac:dyDescent="0.2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 x14ac:dyDescent="0.2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 x14ac:dyDescent="0.2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 x14ac:dyDescent="0.2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 x14ac:dyDescent="0.2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 x14ac:dyDescent="0.2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 x14ac:dyDescent="0.2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 x14ac:dyDescent="0.2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 x14ac:dyDescent="0.2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 x14ac:dyDescent="0.2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 x14ac:dyDescent="0.2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 x14ac:dyDescent="0.2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 x14ac:dyDescent="0.2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 x14ac:dyDescent="0.2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 x14ac:dyDescent="0.2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 x14ac:dyDescent="0.2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 x14ac:dyDescent="0.2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 x14ac:dyDescent="0.2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 x14ac:dyDescent="0.2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 x14ac:dyDescent="0.2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 x14ac:dyDescent="0.2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 x14ac:dyDescent="0.2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 x14ac:dyDescent="0.2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 x14ac:dyDescent="0.2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 x14ac:dyDescent="0.2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 x14ac:dyDescent="0.2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 x14ac:dyDescent="0.2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 x14ac:dyDescent="0.2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 x14ac:dyDescent="0.2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 x14ac:dyDescent="0.2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 x14ac:dyDescent="0.2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 x14ac:dyDescent="0.2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 x14ac:dyDescent="0.2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 x14ac:dyDescent="0.2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 x14ac:dyDescent="0.2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 x14ac:dyDescent="0.2">
      <c r="M146" s="6"/>
    </row>
    <row r="147" spans="1:13" x14ac:dyDescent="0.2">
      <c r="M147" s="6"/>
    </row>
    <row r="148" spans="1:13" x14ac:dyDescent="0.2">
      <c r="M148" s="6"/>
    </row>
    <row r="149" spans="1:13" x14ac:dyDescent="0.2">
      <c r="M149" s="6"/>
    </row>
    <row r="150" spans="1:13" x14ac:dyDescent="0.2">
      <c r="M150" s="6"/>
    </row>
    <row r="151" spans="1:13" x14ac:dyDescent="0.2">
      <c r="M151" s="6"/>
    </row>
    <row r="152" spans="1:13" x14ac:dyDescent="0.2">
      <c r="M152" s="6"/>
    </row>
    <row r="153" spans="1:13" x14ac:dyDescent="0.2">
      <c r="M153" s="6"/>
    </row>
    <row r="154" spans="1:13" x14ac:dyDescent="0.2">
      <c r="M154" s="6"/>
    </row>
    <row r="155" spans="1:13" x14ac:dyDescent="0.2">
      <c r="M155" s="6"/>
    </row>
    <row r="156" spans="1:13" x14ac:dyDescent="0.2">
      <c r="M156" s="6"/>
    </row>
    <row r="157" spans="1:13" x14ac:dyDescent="0.2">
      <c r="M157" s="6"/>
    </row>
    <row r="158" spans="1:13" x14ac:dyDescent="0.2">
      <c r="M158" s="6"/>
    </row>
    <row r="159" spans="1:13" x14ac:dyDescent="0.2">
      <c r="M159" s="6"/>
    </row>
    <row r="160" spans="1:13" x14ac:dyDescent="0.2">
      <c r="M160" s="6"/>
    </row>
    <row r="161" spans="13:13" x14ac:dyDescent="0.2">
      <c r="M161" s="6"/>
    </row>
    <row r="162" spans="13:13" x14ac:dyDescent="0.2">
      <c r="M162" s="6"/>
    </row>
    <row r="163" spans="13:13" x14ac:dyDescent="0.2">
      <c r="M163" s="6"/>
    </row>
    <row r="164" spans="13:13" x14ac:dyDescent="0.2">
      <c r="M164" s="6"/>
    </row>
    <row r="165" spans="13:13" x14ac:dyDescent="0.2">
      <c r="M165" s="6"/>
    </row>
    <row r="166" spans="13:13" x14ac:dyDescent="0.2">
      <c r="M166" s="6"/>
    </row>
    <row r="167" spans="13:13" x14ac:dyDescent="0.2">
      <c r="M167" s="6"/>
    </row>
    <row r="168" spans="13:13" x14ac:dyDescent="0.2">
      <c r="M168" s="6"/>
    </row>
    <row r="169" spans="13:13" x14ac:dyDescent="0.2">
      <c r="M169" s="6"/>
    </row>
    <row r="170" spans="13:13" x14ac:dyDescent="0.2">
      <c r="M170" s="6"/>
    </row>
    <row r="171" spans="13:13" x14ac:dyDescent="0.2">
      <c r="M171" s="6"/>
    </row>
    <row r="172" spans="13:13" x14ac:dyDescent="0.2">
      <c r="M172" s="6"/>
    </row>
    <row r="173" spans="13:13" x14ac:dyDescent="0.2">
      <c r="M173" s="6"/>
    </row>
    <row r="174" spans="13:13" x14ac:dyDescent="0.2">
      <c r="M174" s="6"/>
    </row>
    <row r="175" spans="13:13" x14ac:dyDescent="0.2">
      <c r="M175" s="6"/>
    </row>
    <row r="176" spans="13:13" x14ac:dyDescent="0.2">
      <c r="M176" s="6"/>
    </row>
    <row r="177" spans="13:13" x14ac:dyDescent="0.2">
      <c r="M177" s="6"/>
    </row>
    <row r="178" spans="13:13" x14ac:dyDescent="0.2">
      <c r="M178" s="6"/>
    </row>
    <row r="179" spans="13:13" x14ac:dyDescent="0.2">
      <c r="M179" s="6"/>
    </row>
    <row r="180" spans="13:13" x14ac:dyDescent="0.2">
      <c r="M180" s="6"/>
    </row>
    <row r="181" spans="13:13" x14ac:dyDescent="0.2">
      <c r="M181" s="6"/>
    </row>
    <row r="182" spans="13:13" x14ac:dyDescent="0.2">
      <c r="M182" s="6"/>
    </row>
    <row r="183" spans="13:13" x14ac:dyDescent="0.2">
      <c r="M183" s="6"/>
    </row>
    <row r="184" spans="13:13" x14ac:dyDescent="0.2">
      <c r="M184" s="6"/>
    </row>
    <row r="185" spans="13:13" x14ac:dyDescent="0.2">
      <c r="M185" s="6"/>
    </row>
    <row r="186" spans="13:13" x14ac:dyDescent="0.2">
      <c r="M186" s="6"/>
    </row>
    <row r="187" spans="13:13" x14ac:dyDescent="0.2">
      <c r="M187" s="6"/>
    </row>
    <row r="188" spans="13:13" x14ac:dyDescent="0.2">
      <c r="M188" s="6"/>
    </row>
    <row r="189" spans="13:13" x14ac:dyDescent="0.2">
      <c r="M189" s="6"/>
    </row>
    <row r="190" spans="13:13" x14ac:dyDescent="0.2">
      <c r="M190" s="6"/>
    </row>
    <row r="191" spans="13:13" x14ac:dyDescent="0.2">
      <c r="M191" s="6"/>
    </row>
    <row r="192" spans="13:13" x14ac:dyDescent="0.2">
      <c r="M192" s="6"/>
    </row>
    <row r="193" spans="13:13" x14ac:dyDescent="0.2">
      <c r="M193" s="6"/>
    </row>
    <row r="194" spans="13:13" x14ac:dyDescent="0.2">
      <c r="M194" s="6"/>
    </row>
    <row r="195" spans="13:13" x14ac:dyDescent="0.2">
      <c r="M195" s="6"/>
    </row>
    <row r="196" spans="13:13" x14ac:dyDescent="0.2">
      <c r="M196" s="6"/>
    </row>
    <row r="197" spans="13:13" x14ac:dyDescent="0.2">
      <c r="M197" s="6"/>
    </row>
    <row r="198" spans="13:13" x14ac:dyDescent="0.2">
      <c r="M198" s="6"/>
    </row>
    <row r="199" spans="13:13" x14ac:dyDescent="0.2">
      <c r="M199" s="6"/>
    </row>
    <row r="200" spans="13:13" x14ac:dyDescent="0.2">
      <c r="M200" s="6"/>
    </row>
    <row r="201" spans="13:13" x14ac:dyDescent="0.2">
      <c r="M201" s="6"/>
    </row>
    <row r="202" spans="13:13" x14ac:dyDescent="0.2">
      <c r="M202" s="6"/>
    </row>
    <row r="203" spans="13:13" x14ac:dyDescent="0.2">
      <c r="M203" s="6"/>
    </row>
    <row r="204" spans="13:13" x14ac:dyDescent="0.2">
      <c r="M204" s="6"/>
    </row>
    <row r="205" spans="13:13" x14ac:dyDescent="0.2">
      <c r="M205" s="6"/>
    </row>
    <row r="206" spans="13:13" x14ac:dyDescent="0.2">
      <c r="M206" s="6"/>
    </row>
    <row r="207" spans="13:13" x14ac:dyDescent="0.2">
      <c r="M207" s="6"/>
    </row>
    <row r="208" spans="13:13" x14ac:dyDescent="0.2">
      <c r="M208" s="6"/>
    </row>
    <row r="209" spans="13:13" x14ac:dyDescent="0.2">
      <c r="M209" s="6"/>
    </row>
    <row r="210" spans="13:13" x14ac:dyDescent="0.2">
      <c r="M210" s="6"/>
    </row>
    <row r="211" spans="13:13" x14ac:dyDescent="0.2">
      <c r="M211" s="6"/>
    </row>
    <row r="212" spans="13:13" x14ac:dyDescent="0.2">
      <c r="M212" s="6"/>
    </row>
    <row r="213" spans="13:13" x14ac:dyDescent="0.2">
      <c r="M213" s="6"/>
    </row>
    <row r="214" spans="13:13" x14ac:dyDescent="0.2">
      <c r="M214" s="6"/>
    </row>
    <row r="215" spans="13:13" x14ac:dyDescent="0.2">
      <c r="M215" s="6"/>
    </row>
    <row r="216" spans="13:13" x14ac:dyDescent="0.2">
      <c r="M216" s="6"/>
    </row>
    <row r="217" spans="13:13" x14ac:dyDescent="0.2">
      <c r="M217" s="6"/>
    </row>
    <row r="218" spans="13:13" x14ac:dyDescent="0.2">
      <c r="M218" s="6"/>
    </row>
    <row r="219" spans="13:13" x14ac:dyDescent="0.2">
      <c r="M219" s="6"/>
    </row>
    <row r="220" spans="13:13" x14ac:dyDescent="0.2">
      <c r="M220" s="6"/>
    </row>
    <row r="221" spans="13:13" x14ac:dyDescent="0.2">
      <c r="M221" s="6"/>
    </row>
    <row r="222" spans="13:13" x14ac:dyDescent="0.2">
      <c r="M222" s="6"/>
    </row>
    <row r="223" spans="13:13" x14ac:dyDescent="0.2">
      <c r="M223" s="6"/>
    </row>
    <row r="224" spans="13:13" x14ac:dyDescent="0.2">
      <c r="M224" s="6"/>
    </row>
    <row r="225" spans="13:13" x14ac:dyDescent="0.2">
      <c r="M225" s="6"/>
    </row>
    <row r="226" spans="13:13" x14ac:dyDescent="0.2">
      <c r="M226" s="6"/>
    </row>
    <row r="227" spans="13:13" x14ac:dyDescent="0.2">
      <c r="M227" s="6"/>
    </row>
    <row r="228" spans="13:13" x14ac:dyDescent="0.2">
      <c r="M228" s="6"/>
    </row>
    <row r="229" spans="13:13" x14ac:dyDescent="0.2">
      <c r="M229" s="6"/>
    </row>
    <row r="230" spans="13:13" x14ac:dyDescent="0.2">
      <c r="M230" s="6"/>
    </row>
    <row r="231" spans="13:13" x14ac:dyDescent="0.2">
      <c r="M231" s="6"/>
    </row>
    <row r="232" spans="13:13" x14ac:dyDescent="0.2">
      <c r="M232" s="6"/>
    </row>
    <row r="233" spans="13:13" x14ac:dyDescent="0.2">
      <c r="M233" s="6"/>
    </row>
    <row r="234" spans="13:13" x14ac:dyDescent="0.2">
      <c r="M234" s="6"/>
    </row>
    <row r="235" spans="13:13" x14ac:dyDescent="0.2">
      <c r="M235" s="6"/>
    </row>
    <row r="236" spans="13:13" x14ac:dyDescent="0.2">
      <c r="M236" s="6"/>
    </row>
    <row r="237" spans="13:13" x14ac:dyDescent="0.2">
      <c r="M237" s="6"/>
    </row>
    <row r="238" spans="13:13" x14ac:dyDescent="0.2">
      <c r="M238" s="6"/>
    </row>
    <row r="239" spans="13:13" x14ac:dyDescent="0.2">
      <c r="M239" s="6"/>
    </row>
    <row r="240" spans="13:13" x14ac:dyDescent="0.2">
      <c r="M240" s="6"/>
    </row>
    <row r="241" spans="13:13" x14ac:dyDescent="0.2">
      <c r="M241" s="6"/>
    </row>
    <row r="242" spans="13:13" x14ac:dyDescent="0.2">
      <c r="M242" s="6"/>
    </row>
    <row r="243" spans="13:13" x14ac:dyDescent="0.2">
      <c r="M243" s="6"/>
    </row>
    <row r="244" spans="13:13" x14ac:dyDescent="0.2">
      <c r="M244" s="6"/>
    </row>
    <row r="245" spans="13:13" x14ac:dyDescent="0.2">
      <c r="M245" s="6"/>
    </row>
    <row r="246" spans="13:13" x14ac:dyDescent="0.2">
      <c r="M246" s="6"/>
    </row>
    <row r="247" spans="13:13" x14ac:dyDescent="0.2">
      <c r="M247" s="6"/>
    </row>
    <row r="248" spans="13:13" x14ac:dyDescent="0.2">
      <c r="M248" s="6"/>
    </row>
    <row r="249" spans="13:13" x14ac:dyDescent="0.2">
      <c r="M249" s="6"/>
    </row>
    <row r="250" spans="13:13" x14ac:dyDescent="0.2">
      <c r="M250" s="6"/>
    </row>
    <row r="251" spans="13:13" x14ac:dyDescent="0.2">
      <c r="M251" s="6"/>
    </row>
    <row r="252" spans="13:13" x14ac:dyDescent="0.2">
      <c r="M252" s="6"/>
    </row>
    <row r="253" spans="13:13" x14ac:dyDescent="0.2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3" customWidth="1"/>
    <col min="3" max="4" width="9.140625" style="13"/>
    <col min="5" max="5" width="11" style="13" customWidth="1"/>
    <col min="6" max="6" width="9.140625" style="13" hidden="1" customWidth="1"/>
    <col min="7" max="7" width="9.140625" style="12" hidden="1" customWidth="1"/>
    <col min="8" max="16384" width="9.140625" style="12"/>
  </cols>
  <sheetData>
    <row r="1" spans="1:9" ht="33.75" x14ac:dyDescent="0.2">
      <c r="A1" s="21" t="s">
        <v>4</v>
      </c>
      <c r="B1" s="21" t="s">
        <v>2</v>
      </c>
      <c r="C1" s="22" t="s">
        <v>44</v>
      </c>
      <c r="D1" s="22" t="s">
        <v>15</v>
      </c>
      <c r="E1" s="10"/>
      <c r="F1" s="10"/>
      <c r="H1" s="6"/>
      <c r="I1" s="9"/>
    </row>
    <row r="2" spans="1:9" x14ac:dyDescent="0.2">
      <c r="A2" s="17">
        <v>1</v>
      </c>
      <c r="B2" s="18" t="s">
        <v>154</v>
      </c>
      <c r="C2" s="18">
        <v>3</v>
      </c>
      <c r="D2" s="20">
        <v>15</v>
      </c>
      <c r="E2" s="23"/>
      <c r="F2" s="13">
        <v>1</v>
      </c>
      <c r="G2" s="12">
        <v>1</v>
      </c>
    </row>
    <row r="3" spans="1:9" x14ac:dyDescent="0.2">
      <c r="A3" s="17">
        <f>IF(B3="","",F3)</f>
        <v>2</v>
      </c>
      <c r="B3" s="18" t="s">
        <v>149</v>
      </c>
      <c r="C3" s="18">
        <v>3</v>
      </c>
      <c r="D3" s="20">
        <v>14</v>
      </c>
      <c r="E3" s="23"/>
      <c r="F3" s="13">
        <f>IF(D3=D2,A2,G3)</f>
        <v>2</v>
      </c>
      <c r="G3" s="12">
        <f>SUM(G2+1)</f>
        <v>2</v>
      </c>
    </row>
    <row r="4" spans="1:9" x14ac:dyDescent="0.2">
      <c r="A4" s="17">
        <f t="shared" ref="A4:A67" si="0">IF(B4="","",F4)</f>
        <v>3</v>
      </c>
      <c r="B4" s="18" t="s">
        <v>153</v>
      </c>
      <c r="C4" s="18">
        <v>3</v>
      </c>
      <c r="D4" s="20">
        <v>13</v>
      </c>
      <c r="E4" s="23"/>
      <c r="F4" s="13">
        <f t="shared" ref="F4:F67" si="1">IF(D4=D3,A3,G4)</f>
        <v>3</v>
      </c>
      <c r="G4" s="12">
        <f t="shared" ref="G4:G67" si="2">SUM(G3+1)</f>
        <v>3</v>
      </c>
    </row>
    <row r="5" spans="1:9" x14ac:dyDescent="0.2">
      <c r="A5" s="17">
        <f t="shared" si="0"/>
        <v>3</v>
      </c>
      <c r="B5" s="18" t="s">
        <v>165</v>
      </c>
      <c r="C5" s="18">
        <v>3</v>
      </c>
      <c r="D5" s="20">
        <v>13</v>
      </c>
      <c r="E5" s="23"/>
      <c r="F5" s="13">
        <f t="shared" si="1"/>
        <v>3</v>
      </c>
      <c r="G5" s="12">
        <f t="shared" si="2"/>
        <v>4</v>
      </c>
    </row>
    <row r="6" spans="1:9" x14ac:dyDescent="0.2">
      <c r="A6" s="17">
        <f t="shared" si="0"/>
        <v>3</v>
      </c>
      <c r="B6" s="18" t="s">
        <v>158</v>
      </c>
      <c r="C6" s="18">
        <v>3</v>
      </c>
      <c r="D6" s="20">
        <v>13</v>
      </c>
      <c r="E6" s="23"/>
      <c r="F6" s="13">
        <f t="shared" si="1"/>
        <v>3</v>
      </c>
      <c r="G6" s="12">
        <f t="shared" si="2"/>
        <v>5</v>
      </c>
    </row>
    <row r="7" spans="1:9" x14ac:dyDescent="0.2">
      <c r="A7" s="17">
        <f t="shared" si="0"/>
        <v>3</v>
      </c>
      <c r="B7" s="18" t="s">
        <v>155</v>
      </c>
      <c r="C7" s="18">
        <v>3</v>
      </c>
      <c r="D7" s="20">
        <v>13</v>
      </c>
      <c r="E7" s="23"/>
      <c r="F7" s="13">
        <f t="shared" si="1"/>
        <v>3</v>
      </c>
      <c r="G7" s="12">
        <f t="shared" si="2"/>
        <v>6</v>
      </c>
    </row>
    <row r="8" spans="1:9" x14ac:dyDescent="0.2">
      <c r="A8" s="17">
        <f t="shared" si="0"/>
        <v>7</v>
      </c>
      <c r="B8" s="18" t="s">
        <v>147</v>
      </c>
      <c r="C8" s="18">
        <v>3</v>
      </c>
      <c r="D8" s="20">
        <v>12</v>
      </c>
      <c r="E8" s="23"/>
      <c r="F8" s="13">
        <f t="shared" si="1"/>
        <v>7</v>
      </c>
      <c r="G8" s="12">
        <f t="shared" si="2"/>
        <v>7</v>
      </c>
    </row>
    <row r="9" spans="1:9" x14ac:dyDescent="0.2">
      <c r="A9" s="17">
        <f t="shared" si="0"/>
        <v>8</v>
      </c>
      <c r="B9" s="18" t="s">
        <v>151</v>
      </c>
      <c r="C9" s="18">
        <v>2</v>
      </c>
      <c r="D9" s="20">
        <v>10</v>
      </c>
      <c r="E9" s="23"/>
      <c r="F9" s="13">
        <f t="shared" si="1"/>
        <v>8</v>
      </c>
      <c r="G9" s="12">
        <f t="shared" si="2"/>
        <v>8</v>
      </c>
    </row>
    <row r="10" spans="1:9" x14ac:dyDescent="0.2">
      <c r="A10" s="17">
        <f t="shared" si="0"/>
        <v>8</v>
      </c>
      <c r="B10" s="18" t="s">
        <v>184</v>
      </c>
      <c r="C10" s="18">
        <v>3</v>
      </c>
      <c r="D10" s="20">
        <v>10</v>
      </c>
      <c r="E10" s="23"/>
      <c r="F10" s="13">
        <f t="shared" si="1"/>
        <v>8</v>
      </c>
      <c r="G10" s="12">
        <f t="shared" si="2"/>
        <v>9</v>
      </c>
    </row>
    <row r="11" spans="1:9" x14ac:dyDescent="0.2">
      <c r="A11" s="17">
        <f t="shared" si="0"/>
        <v>8</v>
      </c>
      <c r="B11" s="18" t="s">
        <v>239</v>
      </c>
      <c r="C11" s="18">
        <v>3</v>
      </c>
      <c r="D11" s="20">
        <v>10</v>
      </c>
      <c r="E11" s="23"/>
      <c r="F11" s="13">
        <f t="shared" si="1"/>
        <v>8</v>
      </c>
      <c r="G11" s="12">
        <f t="shared" si="2"/>
        <v>10</v>
      </c>
    </row>
    <row r="12" spans="1:9" x14ac:dyDescent="0.2">
      <c r="A12" s="17">
        <f t="shared" si="0"/>
        <v>11</v>
      </c>
      <c r="B12" s="18" t="s">
        <v>180</v>
      </c>
      <c r="C12" s="18">
        <v>2</v>
      </c>
      <c r="D12" s="20">
        <v>9</v>
      </c>
      <c r="E12" s="23"/>
      <c r="F12" s="13">
        <f t="shared" si="1"/>
        <v>11</v>
      </c>
      <c r="G12" s="12">
        <f t="shared" si="2"/>
        <v>11</v>
      </c>
    </row>
    <row r="13" spans="1:9" x14ac:dyDescent="0.2">
      <c r="A13" s="17">
        <f t="shared" si="0"/>
        <v>11</v>
      </c>
      <c r="B13" s="18" t="s">
        <v>192</v>
      </c>
      <c r="C13" s="18">
        <v>3</v>
      </c>
      <c r="D13" s="20">
        <v>9</v>
      </c>
      <c r="E13" s="23"/>
      <c r="F13" s="13">
        <f t="shared" si="1"/>
        <v>11</v>
      </c>
      <c r="G13" s="12">
        <f t="shared" si="2"/>
        <v>12</v>
      </c>
    </row>
    <row r="14" spans="1:9" x14ac:dyDescent="0.2">
      <c r="A14" s="17">
        <f t="shared" si="0"/>
        <v>13</v>
      </c>
      <c r="B14" s="18" t="s">
        <v>152</v>
      </c>
      <c r="C14" s="18">
        <v>3</v>
      </c>
      <c r="D14" s="20">
        <v>8</v>
      </c>
      <c r="E14" s="23"/>
      <c r="F14" s="13">
        <f t="shared" si="1"/>
        <v>13</v>
      </c>
      <c r="G14" s="12">
        <f t="shared" si="2"/>
        <v>13</v>
      </c>
    </row>
    <row r="15" spans="1:9" x14ac:dyDescent="0.2">
      <c r="A15" s="17">
        <f t="shared" si="0"/>
        <v>13</v>
      </c>
      <c r="B15" s="18" t="s">
        <v>185</v>
      </c>
      <c r="C15" s="18">
        <v>3</v>
      </c>
      <c r="D15" s="20">
        <v>8</v>
      </c>
      <c r="E15" s="23"/>
      <c r="F15" s="13">
        <f t="shared" si="1"/>
        <v>13</v>
      </c>
      <c r="G15" s="12">
        <f t="shared" si="2"/>
        <v>14</v>
      </c>
    </row>
    <row r="16" spans="1:9" x14ac:dyDescent="0.2">
      <c r="A16" s="17">
        <f t="shared" si="0"/>
        <v>13</v>
      </c>
      <c r="B16" s="18" t="s">
        <v>163</v>
      </c>
      <c r="C16" s="18">
        <v>3</v>
      </c>
      <c r="D16" s="20">
        <v>8</v>
      </c>
      <c r="E16" s="23"/>
      <c r="F16" s="13">
        <f t="shared" si="1"/>
        <v>13</v>
      </c>
      <c r="G16" s="12">
        <f t="shared" si="2"/>
        <v>15</v>
      </c>
    </row>
    <row r="17" spans="1:7" x14ac:dyDescent="0.2">
      <c r="A17" s="17">
        <f t="shared" si="0"/>
        <v>13</v>
      </c>
      <c r="B17" s="18" t="s">
        <v>188</v>
      </c>
      <c r="C17" s="18">
        <v>2</v>
      </c>
      <c r="D17" s="20">
        <v>8</v>
      </c>
      <c r="E17" s="23"/>
      <c r="F17" s="13">
        <f t="shared" si="1"/>
        <v>13</v>
      </c>
      <c r="G17" s="12">
        <f t="shared" si="2"/>
        <v>16</v>
      </c>
    </row>
    <row r="18" spans="1:7" x14ac:dyDescent="0.2">
      <c r="A18" s="17">
        <f t="shared" si="0"/>
        <v>17</v>
      </c>
      <c r="B18" s="18" t="s">
        <v>202</v>
      </c>
      <c r="C18" s="18">
        <v>3</v>
      </c>
      <c r="D18" s="20">
        <v>7</v>
      </c>
      <c r="E18" s="23"/>
      <c r="F18" s="13">
        <f t="shared" si="1"/>
        <v>17</v>
      </c>
      <c r="G18" s="12">
        <f t="shared" si="2"/>
        <v>17</v>
      </c>
    </row>
    <row r="19" spans="1:7" x14ac:dyDescent="0.2">
      <c r="A19" s="17">
        <f t="shared" si="0"/>
        <v>17</v>
      </c>
      <c r="B19" s="18" t="s">
        <v>144</v>
      </c>
      <c r="C19" s="18">
        <v>2</v>
      </c>
      <c r="D19" s="20">
        <v>7</v>
      </c>
      <c r="E19" s="23"/>
      <c r="F19" s="13">
        <f t="shared" si="1"/>
        <v>17</v>
      </c>
      <c r="G19" s="12">
        <f t="shared" si="2"/>
        <v>18</v>
      </c>
    </row>
    <row r="20" spans="1:7" x14ac:dyDescent="0.2">
      <c r="A20" s="17">
        <f t="shared" si="0"/>
        <v>17</v>
      </c>
      <c r="B20" s="18" t="s">
        <v>157</v>
      </c>
      <c r="C20" s="18">
        <v>3</v>
      </c>
      <c r="D20" s="20">
        <v>7</v>
      </c>
      <c r="E20" s="23"/>
      <c r="F20" s="13">
        <f t="shared" si="1"/>
        <v>17</v>
      </c>
      <c r="G20" s="12">
        <f t="shared" si="2"/>
        <v>19</v>
      </c>
    </row>
    <row r="21" spans="1:7" x14ac:dyDescent="0.2">
      <c r="A21" s="17">
        <f t="shared" si="0"/>
        <v>17</v>
      </c>
      <c r="B21" s="18" t="s">
        <v>159</v>
      </c>
      <c r="C21" s="18">
        <v>3</v>
      </c>
      <c r="D21" s="20">
        <v>7</v>
      </c>
      <c r="E21" s="23"/>
      <c r="F21" s="13">
        <f t="shared" si="1"/>
        <v>17</v>
      </c>
      <c r="G21" s="12">
        <f t="shared" si="2"/>
        <v>20</v>
      </c>
    </row>
    <row r="22" spans="1:7" x14ac:dyDescent="0.2">
      <c r="A22" s="17">
        <f t="shared" si="0"/>
        <v>17</v>
      </c>
      <c r="B22" s="18" t="s">
        <v>146</v>
      </c>
      <c r="C22" s="18">
        <v>2</v>
      </c>
      <c r="D22" s="20">
        <v>7</v>
      </c>
      <c r="E22" s="23"/>
      <c r="F22" s="13">
        <f t="shared" si="1"/>
        <v>17</v>
      </c>
      <c r="G22" s="12">
        <f t="shared" si="2"/>
        <v>21</v>
      </c>
    </row>
    <row r="23" spans="1:7" x14ac:dyDescent="0.2">
      <c r="A23" s="17">
        <f t="shared" si="0"/>
        <v>17</v>
      </c>
      <c r="B23" s="18" t="s">
        <v>189</v>
      </c>
      <c r="C23" s="18">
        <v>2</v>
      </c>
      <c r="D23" s="20">
        <v>7</v>
      </c>
      <c r="E23" s="23"/>
      <c r="F23" s="13">
        <f t="shared" si="1"/>
        <v>17</v>
      </c>
      <c r="G23" s="12">
        <f t="shared" si="2"/>
        <v>22</v>
      </c>
    </row>
    <row r="24" spans="1:7" x14ac:dyDescent="0.2">
      <c r="A24" s="17">
        <f t="shared" si="0"/>
        <v>23</v>
      </c>
      <c r="B24" s="18" t="s">
        <v>150</v>
      </c>
      <c r="C24" s="18">
        <v>3</v>
      </c>
      <c r="D24" s="20">
        <v>6</v>
      </c>
      <c r="E24" s="23"/>
      <c r="F24" s="13">
        <f t="shared" si="1"/>
        <v>23</v>
      </c>
      <c r="G24" s="12">
        <f t="shared" si="2"/>
        <v>23</v>
      </c>
    </row>
    <row r="25" spans="1:7" x14ac:dyDescent="0.2">
      <c r="A25" s="17">
        <f t="shared" si="0"/>
        <v>23</v>
      </c>
      <c r="B25" s="18" t="s">
        <v>164</v>
      </c>
      <c r="C25" s="18">
        <v>3</v>
      </c>
      <c r="D25" s="20">
        <v>6</v>
      </c>
      <c r="E25" s="23"/>
      <c r="F25" s="13">
        <f t="shared" si="1"/>
        <v>23</v>
      </c>
      <c r="G25" s="12">
        <f t="shared" si="2"/>
        <v>24</v>
      </c>
    </row>
    <row r="26" spans="1:7" x14ac:dyDescent="0.2">
      <c r="A26" s="17">
        <f t="shared" si="0"/>
        <v>25</v>
      </c>
      <c r="B26" s="18" t="s">
        <v>142</v>
      </c>
      <c r="C26" s="18">
        <v>2</v>
      </c>
      <c r="D26" s="20">
        <v>5</v>
      </c>
      <c r="E26" s="23"/>
      <c r="F26" s="13">
        <f t="shared" si="1"/>
        <v>25</v>
      </c>
      <c r="G26" s="12">
        <f t="shared" si="2"/>
        <v>25</v>
      </c>
    </row>
    <row r="27" spans="1:7" x14ac:dyDescent="0.2">
      <c r="A27" s="17">
        <f t="shared" si="0"/>
        <v>25</v>
      </c>
      <c r="B27" s="18" t="s">
        <v>199</v>
      </c>
      <c r="C27" s="18">
        <v>3</v>
      </c>
      <c r="D27" s="20">
        <v>5</v>
      </c>
      <c r="E27" s="23"/>
      <c r="F27" s="13">
        <f t="shared" si="1"/>
        <v>25</v>
      </c>
      <c r="G27" s="12">
        <f t="shared" si="2"/>
        <v>26</v>
      </c>
    </row>
    <row r="28" spans="1:7" x14ac:dyDescent="0.2">
      <c r="A28" s="17">
        <f t="shared" si="0"/>
        <v>25</v>
      </c>
      <c r="B28" s="18" t="s">
        <v>234</v>
      </c>
      <c r="C28" s="18">
        <v>2</v>
      </c>
      <c r="D28" s="20">
        <v>5</v>
      </c>
      <c r="E28" s="23"/>
      <c r="F28" s="13">
        <f t="shared" si="1"/>
        <v>25</v>
      </c>
      <c r="G28" s="12">
        <f t="shared" si="2"/>
        <v>27</v>
      </c>
    </row>
    <row r="29" spans="1:7" x14ac:dyDescent="0.2">
      <c r="A29" s="17">
        <f t="shared" si="0"/>
        <v>25</v>
      </c>
      <c r="B29" s="18" t="s">
        <v>191</v>
      </c>
      <c r="C29" s="18">
        <v>3</v>
      </c>
      <c r="D29" s="20">
        <v>5</v>
      </c>
      <c r="E29" s="23"/>
      <c r="F29" s="13">
        <f t="shared" si="1"/>
        <v>25</v>
      </c>
      <c r="G29" s="12">
        <f t="shared" si="2"/>
        <v>28</v>
      </c>
    </row>
    <row r="30" spans="1:7" x14ac:dyDescent="0.2">
      <c r="A30" s="17">
        <f t="shared" si="0"/>
        <v>25</v>
      </c>
      <c r="B30" s="18" t="s">
        <v>156</v>
      </c>
      <c r="C30" s="18">
        <v>3</v>
      </c>
      <c r="D30" s="20">
        <v>5</v>
      </c>
      <c r="E30" s="23"/>
      <c r="F30" s="13">
        <f t="shared" si="1"/>
        <v>25</v>
      </c>
      <c r="G30" s="12">
        <f t="shared" si="2"/>
        <v>29</v>
      </c>
    </row>
    <row r="31" spans="1:7" x14ac:dyDescent="0.2">
      <c r="A31" s="17">
        <f t="shared" si="0"/>
        <v>25</v>
      </c>
      <c r="B31" s="18" t="s">
        <v>228</v>
      </c>
      <c r="C31" s="18">
        <v>2</v>
      </c>
      <c r="D31" s="20">
        <v>5</v>
      </c>
      <c r="E31" s="23"/>
      <c r="F31" s="13">
        <f t="shared" si="1"/>
        <v>25</v>
      </c>
      <c r="G31" s="12">
        <f t="shared" si="2"/>
        <v>30</v>
      </c>
    </row>
    <row r="32" spans="1:7" x14ac:dyDescent="0.2">
      <c r="A32" s="17">
        <f t="shared" si="0"/>
        <v>31</v>
      </c>
      <c r="B32" s="18" t="s">
        <v>141</v>
      </c>
      <c r="C32" s="18">
        <v>2</v>
      </c>
      <c r="D32" s="20">
        <v>4</v>
      </c>
      <c r="E32" s="23"/>
      <c r="F32" s="13">
        <f t="shared" si="1"/>
        <v>31</v>
      </c>
      <c r="G32" s="12">
        <f t="shared" si="2"/>
        <v>31</v>
      </c>
    </row>
    <row r="33" spans="1:7" x14ac:dyDescent="0.2">
      <c r="A33" s="17">
        <f t="shared" si="0"/>
        <v>31</v>
      </c>
      <c r="B33" s="18" t="s">
        <v>145</v>
      </c>
      <c r="C33" s="18">
        <v>2</v>
      </c>
      <c r="D33" s="20">
        <v>4</v>
      </c>
      <c r="E33" s="23"/>
      <c r="F33" s="13">
        <f t="shared" si="1"/>
        <v>31</v>
      </c>
      <c r="G33" s="12">
        <f t="shared" si="2"/>
        <v>32</v>
      </c>
    </row>
    <row r="34" spans="1:7" x14ac:dyDescent="0.2">
      <c r="A34" s="17">
        <f t="shared" si="0"/>
        <v>31</v>
      </c>
      <c r="B34" s="18" t="s">
        <v>262</v>
      </c>
      <c r="C34" s="18">
        <v>1</v>
      </c>
      <c r="D34" s="20">
        <v>4</v>
      </c>
      <c r="E34" s="23"/>
      <c r="F34" s="13">
        <f t="shared" si="1"/>
        <v>31</v>
      </c>
      <c r="G34" s="12">
        <f t="shared" si="2"/>
        <v>33</v>
      </c>
    </row>
    <row r="35" spans="1:7" x14ac:dyDescent="0.2">
      <c r="A35" s="17">
        <f t="shared" si="0"/>
        <v>31</v>
      </c>
      <c r="B35" s="18" t="s">
        <v>186</v>
      </c>
      <c r="C35" s="18">
        <v>3</v>
      </c>
      <c r="D35" s="20">
        <v>4</v>
      </c>
      <c r="E35" s="23"/>
      <c r="F35" s="13">
        <f t="shared" si="1"/>
        <v>31</v>
      </c>
      <c r="G35" s="12">
        <f t="shared" si="2"/>
        <v>34</v>
      </c>
    </row>
    <row r="36" spans="1:7" x14ac:dyDescent="0.2">
      <c r="A36" s="17">
        <f t="shared" si="0"/>
        <v>31</v>
      </c>
      <c r="B36" s="18" t="s">
        <v>187</v>
      </c>
      <c r="C36" s="18">
        <v>3</v>
      </c>
      <c r="D36" s="20">
        <v>4</v>
      </c>
      <c r="E36" s="23"/>
      <c r="F36" s="13">
        <f t="shared" si="1"/>
        <v>31</v>
      </c>
      <c r="G36" s="12">
        <f t="shared" si="2"/>
        <v>35</v>
      </c>
    </row>
    <row r="37" spans="1:7" x14ac:dyDescent="0.2">
      <c r="A37" s="17">
        <f t="shared" si="0"/>
        <v>31</v>
      </c>
      <c r="B37" s="18" t="s">
        <v>227</v>
      </c>
      <c r="C37" s="18">
        <v>2</v>
      </c>
      <c r="D37" s="20">
        <v>4</v>
      </c>
      <c r="E37" s="23"/>
      <c r="F37" s="13">
        <f t="shared" si="1"/>
        <v>31</v>
      </c>
      <c r="G37" s="12">
        <f t="shared" si="2"/>
        <v>36</v>
      </c>
    </row>
    <row r="38" spans="1:7" x14ac:dyDescent="0.2">
      <c r="A38" s="17">
        <f t="shared" si="0"/>
        <v>37</v>
      </c>
      <c r="B38" s="18" t="s">
        <v>195</v>
      </c>
      <c r="C38" s="18">
        <v>2</v>
      </c>
      <c r="D38" s="20">
        <v>3</v>
      </c>
      <c r="E38" s="23"/>
      <c r="F38" s="13">
        <f t="shared" si="1"/>
        <v>37</v>
      </c>
      <c r="G38" s="12">
        <f t="shared" si="2"/>
        <v>37</v>
      </c>
    </row>
    <row r="39" spans="1:7" x14ac:dyDescent="0.2">
      <c r="A39" s="17">
        <f t="shared" si="0"/>
        <v>37</v>
      </c>
      <c r="B39" s="18" t="s">
        <v>160</v>
      </c>
      <c r="C39" s="18">
        <v>1</v>
      </c>
      <c r="D39" s="20">
        <v>3</v>
      </c>
      <c r="E39" s="23"/>
      <c r="F39" s="13">
        <f t="shared" si="1"/>
        <v>37</v>
      </c>
      <c r="G39" s="12">
        <f t="shared" si="2"/>
        <v>38</v>
      </c>
    </row>
    <row r="40" spans="1:7" x14ac:dyDescent="0.2">
      <c r="A40" s="17">
        <f t="shared" si="0"/>
        <v>37</v>
      </c>
      <c r="B40" s="18" t="s">
        <v>196</v>
      </c>
      <c r="C40" s="18">
        <v>2</v>
      </c>
      <c r="D40" s="20">
        <v>3</v>
      </c>
      <c r="E40" s="23"/>
      <c r="F40" s="13">
        <f t="shared" si="1"/>
        <v>37</v>
      </c>
      <c r="G40" s="12">
        <f t="shared" si="2"/>
        <v>39</v>
      </c>
    </row>
    <row r="41" spans="1:7" x14ac:dyDescent="0.2">
      <c r="A41" s="17">
        <f t="shared" si="0"/>
        <v>37</v>
      </c>
      <c r="B41" s="18" t="s">
        <v>226</v>
      </c>
      <c r="C41" s="18">
        <v>1</v>
      </c>
      <c r="D41" s="20">
        <v>3</v>
      </c>
      <c r="E41" s="23"/>
      <c r="F41" s="13">
        <f t="shared" si="1"/>
        <v>37</v>
      </c>
      <c r="G41" s="12">
        <f t="shared" si="2"/>
        <v>40</v>
      </c>
    </row>
    <row r="42" spans="1:7" x14ac:dyDescent="0.2">
      <c r="A42" s="17">
        <f t="shared" si="0"/>
        <v>37</v>
      </c>
      <c r="B42" s="18" t="s">
        <v>183</v>
      </c>
      <c r="C42" s="18">
        <v>2</v>
      </c>
      <c r="D42" s="20">
        <v>3</v>
      </c>
      <c r="E42" s="23"/>
      <c r="F42" s="13">
        <f t="shared" si="1"/>
        <v>37</v>
      </c>
      <c r="G42" s="12">
        <f t="shared" si="2"/>
        <v>41</v>
      </c>
    </row>
    <row r="43" spans="1:7" x14ac:dyDescent="0.2">
      <c r="A43" s="17">
        <f t="shared" si="0"/>
        <v>37</v>
      </c>
      <c r="B43" s="18" t="s">
        <v>259</v>
      </c>
      <c r="C43" s="18">
        <v>1</v>
      </c>
      <c r="D43" s="20">
        <v>3</v>
      </c>
      <c r="E43" s="23"/>
      <c r="F43" s="13">
        <f t="shared" si="1"/>
        <v>37</v>
      </c>
      <c r="G43" s="12">
        <f t="shared" si="2"/>
        <v>42</v>
      </c>
    </row>
    <row r="44" spans="1:7" x14ac:dyDescent="0.2">
      <c r="A44" s="17">
        <f t="shared" si="0"/>
        <v>43</v>
      </c>
      <c r="B44" s="18" t="s">
        <v>233</v>
      </c>
      <c r="C44" s="18">
        <v>1</v>
      </c>
      <c r="D44" s="20">
        <v>2</v>
      </c>
      <c r="E44" s="23"/>
      <c r="F44" s="13">
        <f t="shared" si="1"/>
        <v>43</v>
      </c>
      <c r="G44" s="12">
        <f t="shared" si="2"/>
        <v>43</v>
      </c>
    </row>
    <row r="45" spans="1:7" x14ac:dyDescent="0.2">
      <c r="A45" s="17">
        <f t="shared" si="0"/>
        <v>43</v>
      </c>
      <c r="B45" s="18" t="s">
        <v>148</v>
      </c>
      <c r="C45" s="18">
        <v>2</v>
      </c>
      <c r="D45" s="20">
        <v>2</v>
      </c>
      <c r="E45" s="23"/>
      <c r="F45" s="13">
        <f t="shared" si="1"/>
        <v>43</v>
      </c>
      <c r="G45" s="12">
        <f t="shared" si="2"/>
        <v>44</v>
      </c>
    </row>
    <row r="46" spans="1:7" x14ac:dyDescent="0.2">
      <c r="A46" s="17">
        <f t="shared" si="0"/>
        <v>43</v>
      </c>
      <c r="B46" s="18" t="s">
        <v>181</v>
      </c>
      <c r="C46" s="18">
        <v>2</v>
      </c>
      <c r="D46" s="20">
        <v>2</v>
      </c>
      <c r="E46" s="23"/>
      <c r="F46" s="13">
        <f t="shared" si="1"/>
        <v>43</v>
      </c>
      <c r="G46" s="12">
        <f t="shared" si="2"/>
        <v>45</v>
      </c>
    </row>
    <row r="47" spans="1:7" x14ac:dyDescent="0.2">
      <c r="A47" s="17">
        <f t="shared" si="0"/>
        <v>43</v>
      </c>
      <c r="B47" s="18" t="s">
        <v>236</v>
      </c>
      <c r="C47" s="18">
        <v>1</v>
      </c>
      <c r="D47" s="20">
        <v>2</v>
      </c>
      <c r="E47" s="23"/>
      <c r="F47" s="13">
        <f t="shared" si="1"/>
        <v>43</v>
      </c>
      <c r="G47" s="12">
        <f t="shared" si="2"/>
        <v>46</v>
      </c>
    </row>
    <row r="48" spans="1:7" x14ac:dyDescent="0.2">
      <c r="A48" s="17">
        <f t="shared" si="0"/>
        <v>43</v>
      </c>
      <c r="B48" s="18" t="s">
        <v>243</v>
      </c>
      <c r="C48" s="18">
        <v>1</v>
      </c>
      <c r="D48" s="20">
        <v>2</v>
      </c>
      <c r="E48" s="23"/>
      <c r="F48" s="13">
        <f t="shared" si="1"/>
        <v>43</v>
      </c>
      <c r="G48" s="12">
        <f t="shared" si="2"/>
        <v>47</v>
      </c>
    </row>
    <row r="49" spans="1:7" x14ac:dyDescent="0.2">
      <c r="A49" s="17">
        <f t="shared" si="0"/>
        <v>43</v>
      </c>
      <c r="B49" s="18" t="s">
        <v>260</v>
      </c>
      <c r="C49" s="18">
        <v>1</v>
      </c>
      <c r="D49" s="20">
        <v>2</v>
      </c>
      <c r="E49" s="23"/>
      <c r="F49" s="13">
        <f t="shared" si="1"/>
        <v>43</v>
      </c>
      <c r="G49" s="12">
        <f t="shared" si="2"/>
        <v>48</v>
      </c>
    </row>
    <row r="50" spans="1:7" x14ac:dyDescent="0.2">
      <c r="A50" s="17">
        <f t="shared" si="0"/>
        <v>43</v>
      </c>
      <c r="B50" s="18" t="s">
        <v>229</v>
      </c>
      <c r="C50" s="18">
        <v>1</v>
      </c>
      <c r="D50" s="20">
        <v>2</v>
      </c>
      <c r="E50" s="23"/>
      <c r="F50" s="13">
        <f t="shared" si="1"/>
        <v>43</v>
      </c>
      <c r="G50" s="12">
        <f t="shared" si="2"/>
        <v>49</v>
      </c>
    </row>
    <row r="51" spans="1:7" x14ac:dyDescent="0.2">
      <c r="A51" s="17">
        <f t="shared" si="0"/>
        <v>43</v>
      </c>
      <c r="B51" s="18" t="s">
        <v>230</v>
      </c>
      <c r="C51" s="18">
        <v>0</v>
      </c>
      <c r="D51" s="20">
        <v>2</v>
      </c>
      <c r="E51" s="23"/>
      <c r="F51" s="13">
        <f t="shared" si="1"/>
        <v>43</v>
      </c>
      <c r="G51" s="12">
        <f t="shared" si="2"/>
        <v>50</v>
      </c>
    </row>
    <row r="52" spans="1:7" x14ac:dyDescent="0.2">
      <c r="A52" s="17">
        <f t="shared" si="0"/>
        <v>51</v>
      </c>
      <c r="B52" s="18" t="s">
        <v>161</v>
      </c>
      <c r="C52" s="18">
        <v>2</v>
      </c>
      <c r="D52" s="20">
        <v>1</v>
      </c>
      <c r="E52" s="23"/>
      <c r="F52" s="13">
        <f t="shared" si="1"/>
        <v>51</v>
      </c>
      <c r="G52" s="12">
        <f t="shared" si="2"/>
        <v>51</v>
      </c>
    </row>
    <row r="53" spans="1:7" x14ac:dyDescent="0.2">
      <c r="A53" s="17">
        <f t="shared" si="0"/>
        <v>51</v>
      </c>
      <c r="B53" s="18" t="s">
        <v>162</v>
      </c>
      <c r="C53" s="18">
        <v>2</v>
      </c>
      <c r="D53" s="20">
        <v>1</v>
      </c>
      <c r="E53" s="23"/>
      <c r="F53" s="13">
        <f t="shared" si="1"/>
        <v>51</v>
      </c>
      <c r="G53" s="12">
        <f t="shared" si="2"/>
        <v>52</v>
      </c>
    </row>
    <row r="54" spans="1:7" x14ac:dyDescent="0.2">
      <c r="A54" s="17">
        <f t="shared" si="0"/>
        <v>51</v>
      </c>
      <c r="B54" s="18" t="s">
        <v>197</v>
      </c>
      <c r="C54" s="18">
        <v>1</v>
      </c>
      <c r="D54" s="20">
        <v>1</v>
      </c>
      <c r="E54" s="23"/>
      <c r="F54" s="13">
        <f t="shared" si="1"/>
        <v>51</v>
      </c>
      <c r="G54" s="12">
        <f t="shared" si="2"/>
        <v>53</v>
      </c>
    </row>
    <row r="55" spans="1:7" x14ac:dyDescent="0.2">
      <c r="A55" s="17">
        <f t="shared" si="0"/>
        <v>51</v>
      </c>
      <c r="B55" s="18" t="s">
        <v>190</v>
      </c>
      <c r="C55" s="18">
        <v>2</v>
      </c>
      <c r="D55" s="20">
        <v>1</v>
      </c>
      <c r="E55" s="23"/>
      <c r="F55" s="13">
        <f t="shared" si="1"/>
        <v>51</v>
      </c>
      <c r="G55" s="12">
        <f t="shared" si="2"/>
        <v>54</v>
      </c>
    </row>
    <row r="56" spans="1:7" x14ac:dyDescent="0.2">
      <c r="A56" s="17">
        <f t="shared" si="0"/>
        <v>51</v>
      </c>
      <c r="B56" s="18" t="s">
        <v>143</v>
      </c>
      <c r="C56" s="18">
        <v>1</v>
      </c>
      <c r="D56" s="20">
        <v>1</v>
      </c>
      <c r="E56" s="23"/>
      <c r="F56" s="13">
        <f t="shared" si="1"/>
        <v>51</v>
      </c>
      <c r="G56" s="12">
        <f t="shared" si="2"/>
        <v>55</v>
      </c>
    </row>
    <row r="57" spans="1:7" x14ac:dyDescent="0.2">
      <c r="A57" s="17">
        <f t="shared" si="0"/>
        <v>51</v>
      </c>
      <c r="B57" s="18" t="s">
        <v>238</v>
      </c>
      <c r="C57" s="18">
        <v>1</v>
      </c>
      <c r="D57" s="20">
        <v>1</v>
      </c>
      <c r="E57" s="23"/>
      <c r="F57" s="13">
        <f t="shared" si="1"/>
        <v>51</v>
      </c>
      <c r="G57" s="12">
        <f t="shared" si="2"/>
        <v>56</v>
      </c>
    </row>
    <row r="58" spans="1:7" x14ac:dyDescent="0.2">
      <c r="A58" s="17">
        <f t="shared" si="0"/>
        <v>51</v>
      </c>
      <c r="B58" s="18" t="s">
        <v>200</v>
      </c>
      <c r="C58" s="18">
        <v>1</v>
      </c>
      <c r="D58" s="20">
        <v>1</v>
      </c>
      <c r="E58" s="23"/>
      <c r="F58" s="13">
        <f t="shared" si="1"/>
        <v>51</v>
      </c>
      <c r="G58" s="12">
        <f t="shared" si="2"/>
        <v>57</v>
      </c>
    </row>
    <row r="59" spans="1:7" x14ac:dyDescent="0.2">
      <c r="A59" s="17">
        <f t="shared" si="0"/>
        <v>51</v>
      </c>
      <c r="B59" s="18" t="s">
        <v>198</v>
      </c>
      <c r="C59" s="18">
        <v>1</v>
      </c>
      <c r="D59" s="20">
        <v>1</v>
      </c>
      <c r="E59" s="23"/>
      <c r="F59" s="13">
        <f t="shared" si="1"/>
        <v>51</v>
      </c>
      <c r="G59" s="12">
        <f t="shared" si="2"/>
        <v>58</v>
      </c>
    </row>
    <row r="60" spans="1:7" x14ac:dyDescent="0.2">
      <c r="A60" s="17">
        <f t="shared" si="0"/>
        <v>51</v>
      </c>
      <c r="B60" s="18" t="s">
        <v>242</v>
      </c>
      <c r="C60" s="18">
        <v>1</v>
      </c>
      <c r="D60" s="20">
        <v>1</v>
      </c>
      <c r="E60" s="23"/>
      <c r="F60" s="13">
        <f t="shared" si="1"/>
        <v>51</v>
      </c>
      <c r="G60" s="12">
        <f t="shared" si="2"/>
        <v>59</v>
      </c>
    </row>
    <row r="61" spans="1:7" x14ac:dyDescent="0.2">
      <c r="A61" s="17">
        <f t="shared" si="0"/>
        <v>51</v>
      </c>
      <c r="B61" s="18" t="s">
        <v>206</v>
      </c>
      <c r="C61" s="18">
        <v>1</v>
      </c>
      <c r="D61" s="20">
        <v>1</v>
      </c>
      <c r="E61" s="23"/>
      <c r="F61" s="13">
        <f t="shared" si="1"/>
        <v>51</v>
      </c>
      <c r="G61" s="12">
        <f t="shared" si="2"/>
        <v>60</v>
      </c>
    </row>
    <row r="62" spans="1:7" x14ac:dyDescent="0.2">
      <c r="A62" s="17">
        <f t="shared" si="0"/>
        <v>51</v>
      </c>
      <c r="B62" s="18" t="s">
        <v>207</v>
      </c>
      <c r="C62" s="18">
        <v>3</v>
      </c>
      <c r="D62" s="20">
        <v>1</v>
      </c>
      <c r="E62" s="23"/>
      <c r="F62" s="13">
        <f t="shared" si="1"/>
        <v>51</v>
      </c>
      <c r="G62" s="12">
        <f t="shared" si="2"/>
        <v>61</v>
      </c>
    </row>
    <row r="63" spans="1:7" x14ac:dyDescent="0.2">
      <c r="A63" s="17">
        <f t="shared" si="0"/>
        <v>51</v>
      </c>
      <c r="B63" s="18" t="s">
        <v>256</v>
      </c>
      <c r="C63" s="18">
        <v>1</v>
      </c>
      <c r="D63" s="20">
        <v>1</v>
      </c>
      <c r="E63" s="23"/>
      <c r="F63" s="13">
        <f t="shared" si="1"/>
        <v>51</v>
      </c>
      <c r="G63" s="12">
        <f t="shared" si="2"/>
        <v>62</v>
      </c>
    </row>
    <row r="64" spans="1:7" x14ac:dyDescent="0.2">
      <c r="A64" s="17">
        <f t="shared" si="0"/>
        <v>51</v>
      </c>
      <c r="B64" s="18" t="s">
        <v>204</v>
      </c>
      <c r="C64" s="18">
        <v>1</v>
      </c>
      <c r="D64" s="20">
        <v>1</v>
      </c>
      <c r="E64" s="23"/>
      <c r="F64" s="13">
        <f t="shared" si="1"/>
        <v>51</v>
      </c>
      <c r="G64" s="12">
        <f t="shared" si="2"/>
        <v>63</v>
      </c>
    </row>
    <row r="65" spans="1:7" x14ac:dyDescent="0.2">
      <c r="A65" s="17">
        <f t="shared" si="0"/>
        <v>51</v>
      </c>
      <c r="B65" s="18" t="s">
        <v>205</v>
      </c>
      <c r="C65" s="18">
        <v>1</v>
      </c>
      <c r="D65" s="20">
        <v>1</v>
      </c>
      <c r="E65" s="23"/>
      <c r="F65" s="13">
        <f t="shared" si="1"/>
        <v>51</v>
      </c>
      <c r="G65" s="12">
        <f t="shared" si="2"/>
        <v>64</v>
      </c>
    </row>
    <row r="66" spans="1:7" x14ac:dyDescent="0.2">
      <c r="A66" s="17">
        <f t="shared" si="0"/>
        <v>51</v>
      </c>
      <c r="B66" s="18" t="s">
        <v>261</v>
      </c>
      <c r="C66" s="18">
        <v>1</v>
      </c>
      <c r="D66" s="20">
        <v>1</v>
      </c>
      <c r="E66" s="23"/>
      <c r="F66" s="13">
        <f t="shared" si="1"/>
        <v>51</v>
      </c>
      <c r="G66" s="12">
        <f t="shared" si="2"/>
        <v>65</v>
      </c>
    </row>
    <row r="67" spans="1:7" x14ac:dyDescent="0.2">
      <c r="A67" s="17">
        <f t="shared" si="0"/>
        <v>51</v>
      </c>
      <c r="B67" s="18" t="s">
        <v>201</v>
      </c>
      <c r="C67" s="18">
        <v>1</v>
      </c>
      <c r="D67" s="20">
        <v>1</v>
      </c>
      <c r="E67" s="23"/>
      <c r="F67" s="13">
        <f t="shared" si="1"/>
        <v>51</v>
      </c>
      <c r="G67" s="12">
        <f t="shared" si="2"/>
        <v>66</v>
      </c>
    </row>
    <row r="68" spans="1:7" x14ac:dyDescent="0.2">
      <c r="A68" s="99" t="str">
        <f t="shared" ref="A68:A131" si="3">IF(B68="","",F68)</f>
        <v/>
      </c>
      <c r="B68" s="39"/>
      <c r="C68" s="39"/>
      <c r="D68" s="23"/>
      <c r="E68" s="23"/>
      <c r="F68" s="13">
        <f t="shared" ref="F68:F121" si="4">IF(D68=D67,A67,G68)</f>
        <v>67</v>
      </c>
      <c r="G68" s="12">
        <f t="shared" ref="G68:G121" si="5">SUM(G67+1)</f>
        <v>67</v>
      </c>
    </row>
    <row r="69" spans="1:7" x14ac:dyDescent="0.2">
      <c r="A69" s="99" t="str">
        <f t="shared" si="3"/>
        <v/>
      </c>
      <c r="B69" s="39"/>
      <c r="C69" s="39"/>
      <c r="D69" s="23"/>
      <c r="E69" s="23"/>
      <c r="F69" s="13" t="str">
        <f t="shared" si="4"/>
        <v/>
      </c>
      <c r="G69" s="12">
        <f t="shared" si="5"/>
        <v>68</v>
      </c>
    </row>
    <row r="70" spans="1:7" x14ac:dyDescent="0.2">
      <c r="A70" s="99" t="str">
        <f t="shared" si="3"/>
        <v/>
      </c>
      <c r="B70" s="39"/>
      <c r="C70" s="39"/>
      <c r="D70" s="23"/>
      <c r="E70" s="23"/>
      <c r="F70" s="13" t="str">
        <f t="shared" si="4"/>
        <v/>
      </c>
      <c r="G70" s="12">
        <f t="shared" si="5"/>
        <v>69</v>
      </c>
    </row>
    <row r="71" spans="1:7" x14ac:dyDescent="0.2">
      <c r="A71" s="99" t="str">
        <f t="shared" si="3"/>
        <v/>
      </c>
      <c r="B71" s="39"/>
      <c r="C71" s="39"/>
      <c r="D71" s="23"/>
      <c r="E71" s="23"/>
      <c r="F71" s="13" t="str">
        <f t="shared" si="4"/>
        <v/>
      </c>
      <c r="G71" s="12">
        <f t="shared" si="5"/>
        <v>70</v>
      </c>
    </row>
    <row r="72" spans="1:7" x14ac:dyDescent="0.2">
      <c r="A72" s="99" t="str">
        <f t="shared" si="3"/>
        <v/>
      </c>
      <c r="B72" s="39"/>
      <c r="C72" s="39"/>
      <c r="D72" s="23"/>
      <c r="E72" s="23"/>
      <c r="F72" s="13" t="str">
        <f t="shared" si="4"/>
        <v/>
      </c>
      <c r="G72" s="12">
        <f t="shared" si="5"/>
        <v>71</v>
      </c>
    </row>
    <row r="73" spans="1:7" x14ac:dyDescent="0.2">
      <c r="A73" s="99" t="str">
        <f t="shared" si="3"/>
        <v/>
      </c>
      <c r="B73" s="39"/>
      <c r="C73" s="39"/>
      <c r="D73" s="23"/>
      <c r="E73" s="23"/>
      <c r="F73" s="13" t="str">
        <f t="shared" si="4"/>
        <v/>
      </c>
      <c r="G73" s="12">
        <f t="shared" si="5"/>
        <v>72</v>
      </c>
    </row>
    <row r="74" spans="1:7" x14ac:dyDescent="0.2">
      <c r="A74" s="99" t="str">
        <f t="shared" si="3"/>
        <v/>
      </c>
      <c r="B74" s="39"/>
      <c r="C74" s="39"/>
      <c r="D74" s="23"/>
      <c r="E74" s="23"/>
      <c r="F74" s="13" t="str">
        <f t="shared" si="4"/>
        <v/>
      </c>
      <c r="G74" s="12">
        <f t="shared" si="5"/>
        <v>73</v>
      </c>
    </row>
    <row r="75" spans="1:7" x14ac:dyDescent="0.2">
      <c r="A75" s="99" t="str">
        <f t="shared" si="3"/>
        <v/>
      </c>
      <c r="B75" s="39"/>
      <c r="C75" s="39"/>
      <c r="D75" s="23"/>
      <c r="E75" s="23"/>
      <c r="F75" s="13" t="str">
        <f t="shared" si="4"/>
        <v/>
      </c>
      <c r="G75" s="12">
        <f t="shared" si="5"/>
        <v>74</v>
      </c>
    </row>
    <row r="76" spans="1:7" x14ac:dyDescent="0.2">
      <c r="A76" s="99" t="str">
        <f t="shared" si="3"/>
        <v/>
      </c>
      <c r="B76" s="39"/>
      <c r="C76" s="39"/>
      <c r="D76" s="23"/>
      <c r="E76" s="23"/>
      <c r="F76" s="13" t="str">
        <f t="shared" si="4"/>
        <v/>
      </c>
      <c r="G76" s="12">
        <f t="shared" si="5"/>
        <v>75</v>
      </c>
    </row>
    <row r="77" spans="1:7" x14ac:dyDescent="0.2">
      <c r="A77" s="99" t="str">
        <f t="shared" si="3"/>
        <v/>
      </c>
      <c r="B77" s="39"/>
      <c r="C77" s="39"/>
      <c r="D77" s="23"/>
      <c r="E77" s="23"/>
      <c r="F77" s="13" t="str">
        <f t="shared" si="4"/>
        <v/>
      </c>
      <c r="G77" s="12">
        <f t="shared" si="5"/>
        <v>76</v>
      </c>
    </row>
    <row r="78" spans="1:7" x14ac:dyDescent="0.2">
      <c r="A78" s="99" t="str">
        <f t="shared" si="3"/>
        <v/>
      </c>
      <c r="B78" s="39"/>
      <c r="C78" s="39"/>
      <c r="D78" s="23"/>
      <c r="E78" s="23"/>
      <c r="F78" s="13" t="str">
        <f t="shared" si="4"/>
        <v/>
      </c>
      <c r="G78" s="12">
        <f t="shared" si="5"/>
        <v>77</v>
      </c>
    </row>
    <row r="79" spans="1:7" x14ac:dyDescent="0.2">
      <c r="A79" s="99" t="str">
        <f t="shared" si="3"/>
        <v/>
      </c>
      <c r="B79" s="39"/>
      <c r="C79" s="39"/>
      <c r="D79" s="23"/>
      <c r="E79" s="23"/>
      <c r="F79" s="13" t="str">
        <f t="shared" si="4"/>
        <v/>
      </c>
      <c r="G79" s="12">
        <f t="shared" si="5"/>
        <v>78</v>
      </c>
    </row>
    <row r="80" spans="1:7" x14ac:dyDescent="0.2">
      <c r="A80" s="99" t="str">
        <f t="shared" si="3"/>
        <v/>
      </c>
      <c r="B80" s="39"/>
      <c r="C80" s="39"/>
      <c r="D80" s="23"/>
      <c r="E80" s="23"/>
      <c r="F80" s="13" t="str">
        <f t="shared" si="4"/>
        <v/>
      </c>
      <c r="G80" s="12">
        <f t="shared" si="5"/>
        <v>79</v>
      </c>
    </row>
    <row r="81" spans="1:7" x14ac:dyDescent="0.2">
      <c r="A81" s="99" t="str">
        <f t="shared" si="3"/>
        <v/>
      </c>
      <c r="B81" s="39"/>
      <c r="C81" s="39"/>
      <c r="D81" s="23"/>
      <c r="E81" s="23"/>
      <c r="F81" s="13" t="str">
        <f t="shared" si="4"/>
        <v/>
      </c>
      <c r="G81" s="12">
        <f t="shared" si="5"/>
        <v>80</v>
      </c>
    </row>
    <row r="82" spans="1:7" x14ac:dyDescent="0.2">
      <c r="A82" s="99" t="str">
        <f t="shared" si="3"/>
        <v/>
      </c>
      <c r="B82" s="39"/>
      <c r="C82" s="39"/>
      <c r="D82" s="23"/>
      <c r="E82" s="23"/>
      <c r="F82" s="13" t="str">
        <f t="shared" si="4"/>
        <v/>
      </c>
      <c r="G82" s="12">
        <f t="shared" si="5"/>
        <v>81</v>
      </c>
    </row>
    <row r="83" spans="1:7" x14ac:dyDescent="0.2">
      <c r="A83" s="99" t="str">
        <f t="shared" si="3"/>
        <v/>
      </c>
      <c r="B83" s="39"/>
      <c r="C83" s="39"/>
      <c r="D83" s="23"/>
      <c r="E83" s="23"/>
      <c r="F83" s="13" t="str">
        <f t="shared" si="4"/>
        <v/>
      </c>
      <c r="G83" s="12">
        <f t="shared" si="5"/>
        <v>82</v>
      </c>
    </row>
    <row r="84" spans="1:7" x14ac:dyDescent="0.2">
      <c r="A84" s="99" t="str">
        <f t="shared" si="3"/>
        <v/>
      </c>
      <c r="B84" s="39"/>
      <c r="C84" s="39"/>
      <c r="D84" s="23"/>
      <c r="E84" s="23"/>
      <c r="F84" s="13" t="str">
        <f t="shared" si="4"/>
        <v/>
      </c>
      <c r="G84" s="12">
        <f t="shared" si="5"/>
        <v>83</v>
      </c>
    </row>
    <row r="85" spans="1:7" x14ac:dyDescent="0.2">
      <c r="A85" s="99" t="str">
        <f t="shared" si="3"/>
        <v/>
      </c>
      <c r="B85" s="39"/>
      <c r="C85" s="39"/>
      <c r="D85" s="23"/>
      <c r="E85" s="23"/>
      <c r="F85" s="13" t="str">
        <f t="shared" si="4"/>
        <v/>
      </c>
      <c r="G85" s="12">
        <f t="shared" si="5"/>
        <v>84</v>
      </c>
    </row>
    <row r="86" spans="1:7" x14ac:dyDescent="0.2">
      <c r="A86" s="99" t="str">
        <f t="shared" si="3"/>
        <v/>
      </c>
      <c r="B86" s="39"/>
      <c r="C86" s="39"/>
      <c r="D86" s="23"/>
      <c r="E86" s="23"/>
      <c r="F86" s="13" t="str">
        <f t="shared" si="4"/>
        <v/>
      </c>
      <c r="G86" s="12">
        <f t="shared" si="5"/>
        <v>85</v>
      </c>
    </row>
    <row r="87" spans="1:7" x14ac:dyDescent="0.2">
      <c r="A87" s="99" t="str">
        <f t="shared" si="3"/>
        <v/>
      </c>
      <c r="B87" s="39"/>
      <c r="C87" s="39"/>
      <c r="D87" s="23"/>
      <c r="E87" s="23"/>
      <c r="F87" s="13" t="str">
        <f t="shared" si="4"/>
        <v/>
      </c>
      <c r="G87" s="12">
        <f t="shared" si="5"/>
        <v>86</v>
      </c>
    </row>
    <row r="88" spans="1:7" x14ac:dyDescent="0.2">
      <c r="A88" s="99" t="str">
        <f t="shared" si="3"/>
        <v/>
      </c>
      <c r="B88" s="39"/>
      <c r="C88" s="39"/>
      <c r="D88" s="23"/>
      <c r="E88" s="23"/>
      <c r="F88" s="13" t="str">
        <f t="shared" si="4"/>
        <v/>
      </c>
      <c r="G88" s="12">
        <f t="shared" si="5"/>
        <v>87</v>
      </c>
    </row>
    <row r="89" spans="1:7" x14ac:dyDescent="0.2">
      <c r="A89" s="99" t="str">
        <f t="shared" si="3"/>
        <v/>
      </c>
      <c r="B89" s="39"/>
      <c r="C89" s="39"/>
      <c r="D89" s="23"/>
      <c r="E89" s="23"/>
      <c r="F89" s="13" t="str">
        <f t="shared" si="4"/>
        <v/>
      </c>
      <c r="G89" s="12">
        <f t="shared" si="5"/>
        <v>88</v>
      </c>
    </row>
    <row r="90" spans="1:7" x14ac:dyDescent="0.2">
      <c r="A90" s="99" t="str">
        <f t="shared" si="3"/>
        <v/>
      </c>
      <c r="B90" s="39"/>
      <c r="C90" s="39"/>
      <c r="D90" s="23"/>
      <c r="E90" s="23"/>
      <c r="F90" s="13" t="str">
        <f t="shared" si="4"/>
        <v/>
      </c>
      <c r="G90" s="12">
        <f t="shared" si="5"/>
        <v>89</v>
      </c>
    </row>
    <row r="91" spans="1:7" x14ac:dyDescent="0.2">
      <c r="A91" s="99" t="str">
        <f t="shared" si="3"/>
        <v/>
      </c>
      <c r="B91" s="39"/>
      <c r="C91" s="39"/>
      <c r="D91" s="23"/>
      <c r="E91" s="23"/>
      <c r="F91" s="13" t="str">
        <f t="shared" si="4"/>
        <v/>
      </c>
      <c r="G91" s="12">
        <f t="shared" si="5"/>
        <v>90</v>
      </c>
    </row>
    <row r="92" spans="1:7" x14ac:dyDescent="0.2">
      <c r="A92" s="99" t="str">
        <f t="shared" si="3"/>
        <v/>
      </c>
      <c r="B92" s="39"/>
      <c r="C92" s="39"/>
      <c r="D92" s="23"/>
      <c r="E92" s="23"/>
      <c r="F92" s="13" t="str">
        <f t="shared" si="4"/>
        <v/>
      </c>
      <c r="G92" s="12">
        <f t="shared" si="5"/>
        <v>91</v>
      </c>
    </row>
    <row r="93" spans="1:7" x14ac:dyDescent="0.2">
      <c r="A93" s="99" t="str">
        <f t="shared" si="3"/>
        <v/>
      </c>
      <c r="B93" s="39"/>
      <c r="C93" s="39"/>
      <c r="D93" s="23"/>
      <c r="E93" s="23"/>
      <c r="F93" s="13" t="str">
        <f t="shared" si="4"/>
        <v/>
      </c>
      <c r="G93" s="12">
        <f t="shared" si="5"/>
        <v>92</v>
      </c>
    </row>
    <row r="94" spans="1:7" x14ac:dyDescent="0.2">
      <c r="A94" s="99" t="str">
        <f t="shared" si="3"/>
        <v/>
      </c>
      <c r="B94" s="39"/>
      <c r="C94" s="39"/>
      <c r="D94" s="23"/>
      <c r="E94" s="23"/>
      <c r="F94" s="13" t="str">
        <f t="shared" si="4"/>
        <v/>
      </c>
      <c r="G94" s="12">
        <f t="shared" si="5"/>
        <v>93</v>
      </c>
    </row>
    <row r="95" spans="1:7" x14ac:dyDescent="0.2">
      <c r="A95" s="99" t="str">
        <f t="shared" si="3"/>
        <v/>
      </c>
      <c r="B95" s="39"/>
      <c r="C95" s="39"/>
      <c r="D95" s="23"/>
      <c r="E95" s="23"/>
      <c r="F95" s="13" t="str">
        <f t="shared" si="4"/>
        <v/>
      </c>
      <c r="G95" s="12">
        <f t="shared" si="5"/>
        <v>94</v>
      </c>
    </row>
    <row r="96" spans="1:7" x14ac:dyDescent="0.2">
      <c r="A96" s="99" t="str">
        <f t="shared" si="3"/>
        <v/>
      </c>
      <c r="B96" s="39"/>
      <c r="C96" s="39"/>
      <c r="D96" s="23"/>
      <c r="E96" s="23"/>
      <c r="F96" s="13" t="str">
        <f t="shared" si="4"/>
        <v/>
      </c>
      <c r="G96" s="12">
        <f t="shared" si="5"/>
        <v>95</v>
      </c>
    </row>
    <row r="97" spans="1:7" x14ac:dyDescent="0.2">
      <c r="A97" s="99" t="str">
        <f t="shared" si="3"/>
        <v/>
      </c>
      <c r="B97" s="39"/>
      <c r="C97" s="39"/>
      <c r="D97" s="23"/>
      <c r="E97" s="23"/>
      <c r="F97" s="13" t="str">
        <f t="shared" si="4"/>
        <v/>
      </c>
      <c r="G97" s="12">
        <f t="shared" si="5"/>
        <v>96</v>
      </c>
    </row>
    <row r="98" spans="1:7" x14ac:dyDescent="0.2">
      <c r="A98" s="99" t="str">
        <f t="shared" si="3"/>
        <v/>
      </c>
      <c r="B98" s="39"/>
      <c r="C98" s="39"/>
      <c r="D98" s="23"/>
      <c r="E98" s="23"/>
      <c r="F98" s="13" t="str">
        <f t="shared" si="4"/>
        <v/>
      </c>
      <c r="G98" s="12">
        <f t="shared" si="5"/>
        <v>97</v>
      </c>
    </row>
    <row r="99" spans="1:7" x14ac:dyDescent="0.2">
      <c r="A99" s="99" t="str">
        <f t="shared" si="3"/>
        <v/>
      </c>
      <c r="B99" s="39"/>
      <c r="C99" s="39"/>
      <c r="D99" s="23"/>
      <c r="E99" s="23"/>
      <c r="F99" s="13" t="str">
        <f t="shared" si="4"/>
        <v/>
      </c>
      <c r="G99" s="12">
        <f t="shared" si="5"/>
        <v>98</v>
      </c>
    </row>
    <row r="100" spans="1:7" x14ac:dyDescent="0.2">
      <c r="A100" s="99" t="str">
        <f t="shared" si="3"/>
        <v/>
      </c>
      <c r="B100" s="39"/>
      <c r="C100" s="39"/>
      <c r="D100" s="23"/>
      <c r="E100" s="23"/>
      <c r="F100" s="13" t="str">
        <f t="shared" si="4"/>
        <v/>
      </c>
      <c r="G100" s="12">
        <f t="shared" si="5"/>
        <v>99</v>
      </c>
    </row>
    <row r="101" spans="1:7" x14ac:dyDescent="0.2">
      <c r="A101" s="99" t="str">
        <f t="shared" si="3"/>
        <v/>
      </c>
      <c r="B101" s="39"/>
      <c r="C101" s="39"/>
      <c r="D101" s="23"/>
      <c r="E101" s="23"/>
      <c r="F101" s="13" t="str">
        <f t="shared" si="4"/>
        <v/>
      </c>
      <c r="G101" s="12">
        <f t="shared" si="5"/>
        <v>100</v>
      </c>
    </row>
    <row r="102" spans="1:7" x14ac:dyDescent="0.2">
      <c r="A102" s="99" t="str">
        <f t="shared" si="3"/>
        <v/>
      </c>
      <c r="B102" s="39"/>
      <c r="C102" s="39"/>
      <c r="D102" s="23"/>
      <c r="E102" s="23"/>
      <c r="F102" s="13" t="str">
        <f t="shared" si="4"/>
        <v/>
      </c>
      <c r="G102" s="12">
        <f t="shared" si="5"/>
        <v>101</v>
      </c>
    </row>
    <row r="103" spans="1:7" x14ac:dyDescent="0.2">
      <c r="A103" s="99" t="str">
        <f t="shared" si="3"/>
        <v/>
      </c>
      <c r="B103" s="39"/>
      <c r="C103" s="39"/>
      <c r="D103" s="23"/>
      <c r="E103" s="23"/>
      <c r="F103" s="13" t="str">
        <f t="shared" si="4"/>
        <v/>
      </c>
      <c r="G103" s="12">
        <f t="shared" si="5"/>
        <v>102</v>
      </c>
    </row>
    <row r="104" spans="1:7" x14ac:dyDescent="0.2">
      <c r="A104" s="99" t="str">
        <f t="shared" si="3"/>
        <v/>
      </c>
      <c r="B104" s="39"/>
      <c r="C104" s="39"/>
      <c r="D104" s="23"/>
      <c r="E104" s="23"/>
      <c r="F104" s="13" t="str">
        <f t="shared" si="4"/>
        <v/>
      </c>
      <c r="G104" s="12">
        <f t="shared" si="5"/>
        <v>103</v>
      </c>
    </row>
    <row r="105" spans="1:7" x14ac:dyDescent="0.2">
      <c r="A105" s="99" t="str">
        <f t="shared" si="3"/>
        <v/>
      </c>
      <c r="B105" s="39"/>
      <c r="C105" s="39"/>
      <c r="D105" s="23"/>
      <c r="E105" s="23"/>
      <c r="F105" s="13" t="str">
        <f t="shared" si="4"/>
        <v/>
      </c>
      <c r="G105" s="12">
        <f t="shared" si="5"/>
        <v>104</v>
      </c>
    </row>
    <row r="106" spans="1:7" x14ac:dyDescent="0.2">
      <c r="A106" s="99" t="str">
        <f t="shared" si="3"/>
        <v/>
      </c>
      <c r="B106" s="39"/>
      <c r="C106" s="39"/>
      <c r="D106" s="23"/>
      <c r="E106" s="23"/>
      <c r="F106" s="13" t="str">
        <f t="shared" si="4"/>
        <v/>
      </c>
      <c r="G106" s="12">
        <f t="shared" si="5"/>
        <v>105</v>
      </c>
    </row>
    <row r="107" spans="1:7" x14ac:dyDescent="0.2">
      <c r="A107" s="99" t="str">
        <f t="shared" si="3"/>
        <v/>
      </c>
      <c r="B107" s="39"/>
      <c r="C107" s="39"/>
      <c r="D107" s="23"/>
      <c r="E107" s="23"/>
      <c r="F107" s="13" t="str">
        <f t="shared" si="4"/>
        <v/>
      </c>
      <c r="G107" s="12">
        <f t="shared" si="5"/>
        <v>106</v>
      </c>
    </row>
    <row r="108" spans="1:7" x14ac:dyDescent="0.2">
      <c r="A108" s="99" t="str">
        <f t="shared" si="3"/>
        <v/>
      </c>
      <c r="B108" s="39"/>
      <c r="C108" s="39"/>
      <c r="D108" s="23"/>
      <c r="E108" s="23"/>
      <c r="F108" s="13" t="str">
        <f t="shared" si="4"/>
        <v/>
      </c>
      <c r="G108" s="12">
        <f t="shared" si="5"/>
        <v>107</v>
      </c>
    </row>
    <row r="109" spans="1:7" x14ac:dyDescent="0.2">
      <c r="A109" s="99" t="str">
        <f t="shared" si="3"/>
        <v/>
      </c>
      <c r="B109" s="39"/>
      <c r="C109" s="39"/>
      <c r="D109" s="23"/>
      <c r="E109" s="23"/>
      <c r="F109" s="13" t="str">
        <f t="shared" si="4"/>
        <v/>
      </c>
      <c r="G109" s="12">
        <f t="shared" si="5"/>
        <v>108</v>
      </c>
    </row>
    <row r="110" spans="1:7" x14ac:dyDescent="0.2">
      <c r="A110" s="99" t="str">
        <f t="shared" si="3"/>
        <v/>
      </c>
      <c r="B110" s="39"/>
      <c r="C110" s="39"/>
      <c r="D110" s="23"/>
      <c r="E110" s="23"/>
      <c r="F110" s="13" t="str">
        <f t="shared" si="4"/>
        <v/>
      </c>
      <c r="G110" s="12">
        <f t="shared" si="5"/>
        <v>109</v>
      </c>
    </row>
    <row r="111" spans="1:7" x14ac:dyDescent="0.2">
      <c r="A111" s="99" t="str">
        <f t="shared" si="3"/>
        <v/>
      </c>
      <c r="B111" s="39"/>
      <c r="C111" s="39"/>
      <c r="D111" s="23"/>
      <c r="E111" s="23"/>
      <c r="F111" s="13" t="str">
        <f t="shared" si="4"/>
        <v/>
      </c>
      <c r="G111" s="12">
        <f t="shared" si="5"/>
        <v>110</v>
      </c>
    </row>
    <row r="112" spans="1:7" x14ac:dyDescent="0.2">
      <c r="A112" s="99" t="str">
        <f t="shared" si="3"/>
        <v/>
      </c>
      <c r="B112" s="39"/>
      <c r="C112" s="39"/>
      <c r="D112" s="23"/>
      <c r="E112" s="23"/>
      <c r="F112" s="13" t="str">
        <f t="shared" si="4"/>
        <v/>
      </c>
      <c r="G112" s="12">
        <f t="shared" si="5"/>
        <v>111</v>
      </c>
    </row>
    <row r="113" spans="1:7" x14ac:dyDescent="0.2">
      <c r="A113" s="99" t="str">
        <f t="shared" si="3"/>
        <v/>
      </c>
      <c r="B113" s="39"/>
      <c r="C113" s="39"/>
      <c r="D113" s="23"/>
      <c r="E113" s="23"/>
      <c r="F113" s="13" t="str">
        <f t="shared" si="4"/>
        <v/>
      </c>
      <c r="G113" s="12">
        <f t="shared" si="5"/>
        <v>112</v>
      </c>
    </row>
    <row r="114" spans="1:7" x14ac:dyDescent="0.2">
      <c r="A114" s="99" t="str">
        <f t="shared" si="3"/>
        <v/>
      </c>
      <c r="B114" s="39"/>
      <c r="C114" s="39"/>
      <c r="D114" s="23"/>
      <c r="E114" s="23"/>
      <c r="F114" s="13" t="str">
        <f t="shared" si="4"/>
        <v/>
      </c>
      <c r="G114" s="12">
        <f t="shared" si="5"/>
        <v>113</v>
      </c>
    </row>
    <row r="115" spans="1:7" x14ac:dyDescent="0.2">
      <c r="A115" s="99" t="str">
        <f t="shared" si="3"/>
        <v/>
      </c>
      <c r="B115" s="39"/>
      <c r="C115" s="39"/>
      <c r="D115" s="23"/>
      <c r="E115" s="23"/>
      <c r="F115" s="13" t="str">
        <f t="shared" si="4"/>
        <v/>
      </c>
      <c r="G115" s="12">
        <f t="shared" si="5"/>
        <v>114</v>
      </c>
    </row>
    <row r="116" spans="1:7" x14ac:dyDescent="0.2">
      <c r="A116" s="99" t="str">
        <f t="shared" si="3"/>
        <v/>
      </c>
      <c r="B116" s="39"/>
      <c r="C116" s="39"/>
      <c r="D116" s="23"/>
      <c r="E116" s="23"/>
      <c r="F116" s="13" t="str">
        <f t="shared" si="4"/>
        <v/>
      </c>
      <c r="G116" s="12">
        <f t="shared" si="5"/>
        <v>115</v>
      </c>
    </row>
    <row r="117" spans="1:7" x14ac:dyDescent="0.2">
      <c r="A117" s="99" t="str">
        <f t="shared" si="3"/>
        <v/>
      </c>
      <c r="B117" s="39"/>
      <c r="C117" s="39"/>
      <c r="D117" s="23"/>
      <c r="E117" s="23"/>
      <c r="F117" s="13" t="str">
        <f t="shared" si="4"/>
        <v/>
      </c>
      <c r="G117" s="12">
        <f t="shared" si="5"/>
        <v>116</v>
      </c>
    </row>
    <row r="118" spans="1:7" x14ac:dyDescent="0.2">
      <c r="A118" s="99" t="str">
        <f t="shared" si="3"/>
        <v/>
      </c>
      <c r="B118" s="39"/>
      <c r="C118" s="39"/>
      <c r="D118" s="23"/>
      <c r="E118" s="23"/>
      <c r="F118" s="13" t="str">
        <f t="shared" si="4"/>
        <v/>
      </c>
      <c r="G118" s="12">
        <f t="shared" si="5"/>
        <v>117</v>
      </c>
    </row>
    <row r="119" spans="1:7" x14ac:dyDescent="0.2">
      <c r="A119" s="99" t="str">
        <f t="shared" si="3"/>
        <v/>
      </c>
      <c r="B119" s="39"/>
      <c r="C119" s="39"/>
      <c r="D119" s="23"/>
      <c r="E119" s="23"/>
      <c r="F119" s="13" t="str">
        <f t="shared" si="4"/>
        <v/>
      </c>
      <c r="G119" s="12">
        <f t="shared" si="5"/>
        <v>118</v>
      </c>
    </row>
    <row r="120" spans="1:7" x14ac:dyDescent="0.2">
      <c r="A120" s="99" t="str">
        <f t="shared" si="3"/>
        <v/>
      </c>
      <c r="B120" s="39"/>
      <c r="C120" s="39"/>
      <c r="D120" s="23"/>
      <c r="E120" s="23"/>
      <c r="F120" s="13" t="str">
        <f t="shared" si="4"/>
        <v/>
      </c>
      <c r="G120" s="12">
        <f t="shared" si="5"/>
        <v>119</v>
      </c>
    </row>
    <row r="121" spans="1:7" x14ac:dyDescent="0.2">
      <c r="A121" s="99" t="str">
        <f t="shared" si="3"/>
        <v/>
      </c>
      <c r="B121" s="39"/>
      <c r="C121" s="39"/>
      <c r="D121" s="23"/>
      <c r="E121" s="23"/>
      <c r="F121" s="13" t="str">
        <f t="shared" si="4"/>
        <v/>
      </c>
      <c r="G121" s="12">
        <f t="shared" si="5"/>
        <v>120</v>
      </c>
    </row>
    <row r="122" spans="1:7" x14ac:dyDescent="0.2">
      <c r="A122" s="99" t="str">
        <f t="shared" si="3"/>
        <v/>
      </c>
      <c r="B122" s="39"/>
      <c r="C122" s="39"/>
      <c r="D122" s="23"/>
      <c r="E122" s="38"/>
      <c r="F122" s="13" t="str">
        <f t="shared" ref="F122:F145" si="6">IF(D122=D121,A121,G122)</f>
        <v/>
      </c>
      <c r="G122" s="12">
        <f t="shared" ref="G122:G145" si="7">SUM(G121+1)</f>
        <v>121</v>
      </c>
    </row>
    <row r="123" spans="1:7" x14ac:dyDescent="0.2">
      <c r="A123" s="99" t="str">
        <f t="shared" si="3"/>
        <v/>
      </c>
      <c r="B123" s="39"/>
      <c r="C123" s="39"/>
      <c r="D123" s="23"/>
      <c r="E123" s="38"/>
      <c r="F123" s="13" t="str">
        <f t="shared" si="6"/>
        <v/>
      </c>
      <c r="G123" s="12">
        <f t="shared" si="7"/>
        <v>122</v>
      </c>
    </row>
    <row r="124" spans="1:7" x14ac:dyDescent="0.2">
      <c r="A124" s="99" t="str">
        <f t="shared" si="3"/>
        <v/>
      </c>
      <c r="B124" s="39"/>
      <c r="C124" s="39"/>
      <c r="D124" s="23"/>
      <c r="E124" s="38"/>
      <c r="F124" s="13" t="str">
        <f t="shared" si="6"/>
        <v/>
      </c>
      <c r="G124" s="12">
        <f t="shared" si="7"/>
        <v>123</v>
      </c>
    </row>
    <row r="125" spans="1:7" x14ac:dyDescent="0.2">
      <c r="A125" s="99" t="str">
        <f t="shared" si="3"/>
        <v/>
      </c>
      <c r="B125" s="39"/>
      <c r="C125" s="39"/>
      <c r="D125" s="23"/>
      <c r="E125" s="38"/>
      <c r="F125" s="13" t="str">
        <f t="shared" si="6"/>
        <v/>
      </c>
      <c r="G125" s="12">
        <f t="shared" si="7"/>
        <v>124</v>
      </c>
    </row>
    <row r="126" spans="1:7" x14ac:dyDescent="0.2">
      <c r="A126" s="99" t="str">
        <f t="shared" si="3"/>
        <v/>
      </c>
      <c r="B126" s="39"/>
      <c r="C126" s="39"/>
      <c r="D126" s="23"/>
      <c r="E126" s="38"/>
      <c r="F126" s="13" t="str">
        <f t="shared" si="6"/>
        <v/>
      </c>
      <c r="G126" s="12">
        <f t="shared" si="7"/>
        <v>125</v>
      </c>
    </row>
    <row r="127" spans="1:7" x14ac:dyDescent="0.2">
      <c r="A127" s="99" t="str">
        <f t="shared" si="3"/>
        <v/>
      </c>
      <c r="B127" s="39"/>
      <c r="C127" s="39"/>
      <c r="D127" s="23"/>
      <c r="E127" s="38"/>
      <c r="F127" s="13" t="str">
        <f t="shared" si="6"/>
        <v/>
      </c>
      <c r="G127" s="12">
        <f t="shared" si="7"/>
        <v>126</v>
      </c>
    </row>
    <row r="128" spans="1:7" x14ac:dyDescent="0.2">
      <c r="A128" s="99" t="str">
        <f t="shared" si="3"/>
        <v/>
      </c>
      <c r="B128" s="39"/>
      <c r="C128" s="39"/>
      <c r="D128" s="23"/>
      <c r="E128" s="38"/>
      <c r="F128" s="13" t="str">
        <f t="shared" si="6"/>
        <v/>
      </c>
      <c r="G128" s="12">
        <f t="shared" si="7"/>
        <v>127</v>
      </c>
    </row>
    <row r="129" spans="1:7" x14ac:dyDescent="0.2">
      <c r="A129" s="99" t="str">
        <f t="shared" si="3"/>
        <v/>
      </c>
      <c r="B129" s="39"/>
      <c r="C129" s="39"/>
      <c r="D129" s="23"/>
      <c r="E129" s="38"/>
      <c r="F129" s="13" t="str">
        <f t="shared" si="6"/>
        <v/>
      </c>
      <c r="G129" s="12">
        <f t="shared" si="7"/>
        <v>128</v>
      </c>
    </row>
    <row r="130" spans="1:7" x14ac:dyDescent="0.2">
      <c r="A130" s="99" t="str">
        <f t="shared" si="3"/>
        <v/>
      </c>
      <c r="B130" s="39"/>
      <c r="C130" s="39"/>
      <c r="D130" s="23"/>
      <c r="E130" s="38"/>
      <c r="F130" s="13" t="str">
        <f t="shared" si="6"/>
        <v/>
      </c>
      <c r="G130" s="12">
        <f t="shared" si="7"/>
        <v>129</v>
      </c>
    </row>
    <row r="131" spans="1:7" x14ac:dyDescent="0.2">
      <c r="A131" s="99" t="str">
        <f t="shared" si="3"/>
        <v/>
      </c>
      <c r="B131" s="39"/>
      <c r="C131" s="39"/>
      <c r="D131" s="23"/>
      <c r="E131" s="38"/>
      <c r="F131" s="13" t="str">
        <f t="shared" si="6"/>
        <v/>
      </c>
      <c r="G131" s="12">
        <f t="shared" si="7"/>
        <v>130</v>
      </c>
    </row>
    <row r="132" spans="1:7" x14ac:dyDescent="0.2">
      <c r="A132" s="99" t="str">
        <f>IF(B132="","",F132)</f>
        <v/>
      </c>
      <c r="B132" s="39"/>
      <c r="C132" s="39"/>
      <c r="D132" s="23"/>
      <c r="E132" s="38"/>
      <c r="F132" s="13" t="str">
        <f t="shared" si="6"/>
        <v/>
      </c>
      <c r="G132" s="12">
        <f t="shared" si="7"/>
        <v>131</v>
      </c>
    </row>
    <row r="133" spans="1:7" x14ac:dyDescent="0.2">
      <c r="A133" s="99" t="str">
        <f>IF(B133="","",F133)</f>
        <v/>
      </c>
      <c r="B133" s="39"/>
      <c r="C133" s="39"/>
      <c r="D133" s="23"/>
      <c r="E133" s="38"/>
      <c r="F133" s="13" t="str">
        <f t="shared" si="6"/>
        <v/>
      </c>
      <c r="G133" s="12">
        <f t="shared" si="7"/>
        <v>132</v>
      </c>
    </row>
    <row r="134" spans="1:7" x14ac:dyDescent="0.2">
      <c r="A134" s="99" t="str">
        <f t="shared" ref="A134:A145" si="8">IF(B134="","",F134)</f>
        <v/>
      </c>
      <c r="B134" s="39"/>
      <c r="C134" s="39"/>
      <c r="D134" s="23"/>
      <c r="E134" s="38"/>
      <c r="F134" s="13" t="str">
        <f t="shared" si="6"/>
        <v/>
      </c>
      <c r="G134" s="12">
        <f t="shared" si="7"/>
        <v>133</v>
      </c>
    </row>
    <row r="135" spans="1:7" x14ac:dyDescent="0.2">
      <c r="A135" s="99" t="str">
        <f t="shared" si="8"/>
        <v/>
      </c>
      <c r="B135" s="39"/>
      <c r="C135" s="39"/>
      <c r="D135" s="23"/>
      <c r="E135" s="38"/>
      <c r="F135" s="13" t="str">
        <f t="shared" si="6"/>
        <v/>
      </c>
      <c r="G135" s="12">
        <f t="shared" si="7"/>
        <v>134</v>
      </c>
    </row>
    <row r="136" spans="1:7" x14ac:dyDescent="0.2">
      <c r="A136" s="99" t="str">
        <f t="shared" si="8"/>
        <v/>
      </c>
      <c r="B136" s="39"/>
      <c r="C136" s="39"/>
      <c r="D136" s="23"/>
      <c r="E136" s="38"/>
      <c r="F136" s="13" t="str">
        <f t="shared" si="6"/>
        <v/>
      </c>
      <c r="G136" s="12">
        <f t="shared" si="7"/>
        <v>135</v>
      </c>
    </row>
    <row r="137" spans="1:7" x14ac:dyDescent="0.2">
      <c r="A137" s="99" t="str">
        <f t="shared" si="8"/>
        <v/>
      </c>
      <c r="B137" s="39"/>
      <c r="C137" s="39"/>
      <c r="D137" s="23"/>
      <c r="E137" s="38"/>
      <c r="F137" s="13" t="str">
        <f t="shared" si="6"/>
        <v/>
      </c>
      <c r="G137" s="12">
        <f t="shared" si="7"/>
        <v>136</v>
      </c>
    </row>
    <row r="138" spans="1:7" x14ac:dyDescent="0.2">
      <c r="A138" s="99" t="str">
        <f t="shared" si="8"/>
        <v/>
      </c>
      <c r="B138" s="39"/>
      <c r="C138" s="39"/>
      <c r="D138" s="23"/>
      <c r="E138" s="38"/>
      <c r="F138" s="13" t="str">
        <f t="shared" si="6"/>
        <v/>
      </c>
      <c r="G138" s="12">
        <f t="shared" si="7"/>
        <v>137</v>
      </c>
    </row>
    <row r="139" spans="1:7" x14ac:dyDescent="0.2">
      <c r="A139" s="99" t="str">
        <f t="shared" si="8"/>
        <v/>
      </c>
      <c r="B139" s="39"/>
      <c r="C139" s="39"/>
      <c r="D139" s="23"/>
      <c r="E139" s="38"/>
      <c r="F139" s="13" t="str">
        <f t="shared" si="6"/>
        <v/>
      </c>
      <c r="G139" s="12">
        <f t="shared" si="7"/>
        <v>138</v>
      </c>
    </row>
    <row r="140" spans="1:7" x14ac:dyDescent="0.2">
      <c r="A140" s="99" t="str">
        <f t="shared" si="8"/>
        <v/>
      </c>
      <c r="B140" s="39"/>
      <c r="C140" s="39"/>
      <c r="D140" s="23"/>
      <c r="E140" s="38"/>
      <c r="F140" s="13" t="str">
        <f t="shared" si="6"/>
        <v/>
      </c>
      <c r="G140" s="12">
        <f t="shared" si="7"/>
        <v>139</v>
      </c>
    </row>
    <row r="141" spans="1:7" x14ac:dyDescent="0.2">
      <c r="A141" s="99" t="str">
        <f t="shared" si="8"/>
        <v/>
      </c>
      <c r="B141" s="39"/>
      <c r="C141" s="39"/>
      <c r="D141" s="23"/>
      <c r="E141" s="38"/>
      <c r="F141" s="13" t="str">
        <f t="shared" si="6"/>
        <v/>
      </c>
      <c r="G141" s="12">
        <f t="shared" si="7"/>
        <v>140</v>
      </c>
    </row>
    <row r="142" spans="1:7" x14ac:dyDescent="0.2">
      <c r="A142" s="99" t="str">
        <f t="shared" si="8"/>
        <v/>
      </c>
      <c r="B142" s="39"/>
      <c r="C142" s="39"/>
      <c r="D142" s="23"/>
      <c r="E142" s="38"/>
      <c r="F142" s="13" t="str">
        <f t="shared" si="6"/>
        <v/>
      </c>
      <c r="G142" s="12">
        <f t="shared" si="7"/>
        <v>141</v>
      </c>
    </row>
    <row r="143" spans="1:7" x14ac:dyDescent="0.2">
      <c r="A143" s="99" t="str">
        <f t="shared" si="8"/>
        <v/>
      </c>
      <c r="B143" s="39"/>
      <c r="C143" s="39"/>
      <c r="D143" s="23"/>
      <c r="E143" s="38"/>
      <c r="F143" s="13" t="str">
        <f t="shared" si="6"/>
        <v/>
      </c>
      <c r="G143" s="12">
        <f t="shared" si="7"/>
        <v>142</v>
      </c>
    </row>
    <row r="144" spans="1:7" x14ac:dyDescent="0.2">
      <c r="A144" s="99" t="str">
        <f t="shared" si="8"/>
        <v/>
      </c>
      <c r="B144" s="39"/>
      <c r="C144" s="39"/>
      <c r="D144" s="23"/>
      <c r="E144" s="38"/>
      <c r="F144" s="13" t="str">
        <f t="shared" si="6"/>
        <v/>
      </c>
      <c r="G144" s="12">
        <f t="shared" si="7"/>
        <v>143</v>
      </c>
    </row>
    <row r="145" spans="1:7" x14ac:dyDescent="0.2">
      <c r="A145" s="99" t="str">
        <f t="shared" si="8"/>
        <v/>
      </c>
      <c r="B145" s="39"/>
      <c r="C145" s="39"/>
      <c r="D145" s="23"/>
      <c r="E145" s="38"/>
      <c r="F145" s="13" t="str">
        <f t="shared" si="6"/>
        <v/>
      </c>
      <c r="G145" s="12">
        <f t="shared" si="7"/>
        <v>144</v>
      </c>
    </row>
  </sheetData>
  <sheetProtection sheet="1" objects="1" scenarios="1" selectLockedCells="1"/>
  <sortState ref="B2:D67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E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" customWidth="1"/>
    <col min="3" max="3" width="9.140625" style="1"/>
    <col min="4" max="5" width="9.140625" style="1" hidden="1" customWidth="1"/>
    <col min="6" max="16384" width="9.140625" style="1"/>
  </cols>
  <sheetData>
    <row r="1" spans="1:5" ht="33.75" customHeight="1" x14ac:dyDescent="0.2">
      <c r="A1" s="21" t="s">
        <v>4</v>
      </c>
      <c r="B1" s="21" t="s">
        <v>2</v>
      </c>
      <c r="C1" s="22" t="s">
        <v>19</v>
      </c>
    </row>
    <row r="2" spans="1:5" x14ac:dyDescent="0.2">
      <c r="A2" s="17">
        <v>1</v>
      </c>
      <c r="B2" s="18" t="s">
        <v>150</v>
      </c>
      <c r="C2" s="18">
        <v>1</v>
      </c>
      <c r="D2" s="5">
        <v>1</v>
      </c>
      <c r="E2" s="1">
        <v>1</v>
      </c>
    </row>
    <row r="3" spans="1:5" x14ac:dyDescent="0.2">
      <c r="A3" s="17">
        <f>IF(B3="","",D3)</f>
        <v>1</v>
      </c>
      <c r="B3" s="18" t="s">
        <v>180</v>
      </c>
      <c r="C3" s="18">
        <v>1</v>
      </c>
      <c r="D3" s="5">
        <f>IF(C3=C2,A2,E3)</f>
        <v>1</v>
      </c>
      <c r="E3" s="1">
        <f>SUM(E2+1)</f>
        <v>2</v>
      </c>
    </row>
    <row r="4" spans="1:5" x14ac:dyDescent="0.2">
      <c r="A4" s="17">
        <f t="shared" ref="A4:A67" si="0">IF(B4="","",D4)</f>
        <v>1</v>
      </c>
      <c r="B4" s="18" t="s">
        <v>234</v>
      </c>
      <c r="C4" s="18">
        <v>1</v>
      </c>
      <c r="D4" s="5">
        <f>IF(C4=C3,A3,E4)</f>
        <v>1</v>
      </c>
      <c r="E4" s="1">
        <f t="shared" ref="E4:E67" si="1">SUM(E3+1)</f>
        <v>3</v>
      </c>
    </row>
    <row r="5" spans="1:5" x14ac:dyDescent="0.2">
      <c r="A5" s="17">
        <f t="shared" si="0"/>
        <v>1</v>
      </c>
      <c r="B5" s="18" t="s">
        <v>192</v>
      </c>
      <c r="C5" s="18">
        <v>1</v>
      </c>
      <c r="D5" s="5">
        <f t="shared" ref="D5:D68" si="2">IF(C5=C4,A4,E5)</f>
        <v>1</v>
      </c>
      <c r="E5" s="1">
        <f t="shared" si="1"/>
        <v>4</v>
      </c>
    </row>
    <row r="6" spans="1:5" x14ac:dyDescent="0.2">
      <c r="A6" s="17">
        <f t="shared" si="0"/>
        <v>1</v>
      </c>
      <c r="B6" s="18" t="s">
        <v>151</v>
      </c>
      <c r="C6" s="18">
        <v>1</v>
      </c>
      <c r="D6" s="5">
        <f t="shared" si="2"/>
        <v>1</v>
      </c>
      <c r="E6" s="1">
        <f t="shared" si="1"/>
        <v>5</v>
      </c>
    </row>
    <row r="7" spans="1:5" x14ac:dyDescent="0.2">
      <c r="A7" s="17">
        <f t="shared" si="0"/>
        <v>1</v>
      </c>
      <c r="B7" s="18" t="s">
        <v>184</v>
      </c>
      <c r="C7" s="18">
        <v>1</v>
      </c>
      <c r="D7" s="5">
        <f t="shared" si="2"/>
        <v>1</v>
      </c>
      <c r="E7" s="1">
        <f t="shared" si="1"/>
        <v>6</v>
      </c>
    </row>
    <row r="8" spans="1:5" x14ac:dyDescent="0.2">
      <c r="A8" s="17">
        <f t="shared" si="0"/>
        <v>1</v>
      </c>
      <c r="B8" s="18" t="s">
        <v>239</v>
      </c>
      <c r="C8" s="18">
        <v>1</v>
      </c>
      <c r="D8" s="5">
        <f t="shared" si="2"/>
        <v>1</v>
      </c>
      <c r="E8" s="1">
        <f t="shared" si="1"/>
        <v>7</v>
      </c>
    </row>
    <row r="9" spans="1:5" x14ac:dyDescent="0.2">
      <c r="A9" s="17">
        <f t="shared" si="0"/>
        <v>1</v>
      </c>
      <c r="B9" s="18" t="s">
        <v>142</v>
      </c>
      <c r="C9" s="18">
        <v>1</v>
      </c>
      <c r="D9" s="5">
        <f t="shared" si="2"/>
        <v>1</v>
      </c>
      <c r="E9" s="1">
        <f t="shared" si="1"/>
        <v>8</v>
      </c>
    </row>
    <row r="10" spans="1:5" x14ac:dyDescent="0.2">
      <c r="A10" s="99" t="str">
        <f t="shared" si="0"/>
        <v/>
      </c>
      <c r="B10" s="39"/>
      <c r="C10" s="39"/>
      <c r="D10" s="5">
        <f t="shared" si="2"/>
        <v>9</v>
      </c>
      <c r="E10" s="1">
        <f t="shared" si="1"/>
        <v>9</v>
      </c>
    </row>
    <row r="11" spans="1:5" x14ac:dyDescent="0.2">
      <c r="A11" s="99" t="str">
        <f t="shared" si="0"/>
        <v/>
      </c>
      <c r="B11" s="39"/>
      <c r="C11" s="39"/>
      <c r="D11" s="5" t="str">
        <f t="shared" si="2"/>
        <v/>
      </c>
      <c r="E11" s="1">
        <f t="shared" si="1"/>
        <v>10</v>
      </c>
    </row>
    <row r="12" spans="1:5" x14ac:dyDescent="0.2">
      <c r="A12" s="99" t="str">
        <f t="shared" si="0"/>
        <v/>
      </c>
      <c r="B12" s="39"/>
      <c r="C12" s="39"/>
      <c r="D12" s="5" t="str">
        <f t="shared" si="2"/>
        <v/>
      </c>
      <c r="E12" s="1">
        <f t="shared" si="1"/>
        <v>11</v>
      </c>
    </row>
    <row r="13" spans="1:5" x14ac:dyDescent="0.2">
      <c r="A13" s="99" t="str">
        <f t="shared" si="0"/>
        <v/>
      </c>
      <c r="B13" s="39"/>
      <c r="C13" s="39"/>
      <c r="D13" s="5" t="str">
        <f t="shared" si="2"/>
        <v/>
      </c>
      <c r="E13" s="1">
        <f t="shared" si="1"/>
        <v>12</v>
      </c>
    </row>
    <row r="14" spans="1:5" x14ac:dyDescent="0.2">
      <c r="A14" s="99" t="str">
        <f t="shared" si="0"/>
        <v/>
      </c>
      <c r="B14" s="39"/>
      <c r="C14" s="39"/>
      <c r="D14" s="5" t="str">
        <f t="shared" si="2"/>
        <v/>
      </c>
      <c r="E14" s="1">
        <f t="shared" si="1"/>
        <v>13</v>
      </c>
    </row>
    <row r="15" spans="1:5" x14ac:dyDescent="0.2">
      <c r="A15" s="99" t="str">
        <f t="shared" si="0"/>
        <v/>
      </c>
      <c r="B15" s="39"/>
      <c r="C15" s="39"/>
      <c r="D15" s="5" t="str">
        <f t="shared" si="2"/>
        <v/>
      </c>
      <c r="E15" s="1">
        <f t="shared" si="1"/>
        <v>14</v>
      </c>
    </row>
    <row r="16" spans="1:5" x14ac:dyDescent="0.2">
      <c r="A16" s="99" t="str">
        <f t="shared" si="0"/>
        <v/>
      </c>
      <c r="B16" s="39"/>
      <c r="C16" s="39"/>
      <c r="D16" s="5" t="str">
        <f t="shared" si="2"/>
        <v/>
      </c>
      <c r="E16" s="1">
        <f t="shared" si="1"/>
        <v>15</v>
      </c>
    </row>
    <row r="17" spans="1:5" x14ac:dyDescent="0.2">
      <c r="A17" s="99" t="str">
        <f t="shared" si="0"/>
        <v/>
      </c>
      <c r="B17" s="39"/>
      <c r="C17" s="39"/>
      <c r="D17" s="5" t="str">
        <f t="shared" si="2"/>
        <v/>
      </c>
      <c r="E17" s="1">
        <f t="shared" si="1"/>
        <v>16</v>
      </c>
    </row>
    <row r="18" spans="1:5" x14ac:dyDescent="0.2">
      <c r="A18" s="99" t="str">
        <f t="shared" si="0"/>
        <v/>
      </c>
      <c r="B18" s="39"/>
      <c r="C18" s="39"/>
      <c r="D18" s="5" t="str">
        <f t="shared" si="2"/>
        <v/>
      </c>
      <c r="E18" s="1">
        <f t="shared" si="1"/>
        <v>17</v>
      </c>
    </row>
    <row r="19" spans="1:5" x14ac:dyDescent="0.2">
      <c r="A19" s="99" t="str">
        <f t="shared" si="0"/>
        <v/>
      </c>
      <c r="B19" s="39"/>
      <c r="C19" s="39"/>
      <c r="D19" s="5" t="str">
        <f t="shared" si="2"/>
        <v/>
      </c>
      <c r="E19" s="1">
        <f t="shared" si="1"/>
        <v>18</v>
      </c>
    </row>
    <row r="20" spans="1:5" x14ac:dyDescent="0.2">
      <c r="A20" s="99" t="str">
        <f t="shared" si="0"/>
        <v/>
      </c>
      <c r="B20" s="39"/>
      <c r="C20" s="39"/>
      <c r="D20" s="5" t="str">
        <f t="shared" si="2"/>
        <v/>
      </c>
      <c r="E20" s="1">
        <f t="shared" si="1"/>
        <v>19</v>
      </c>
    </row>
    <row r="21" spans="1:5" x14ac:dyDescent="0.2">
      <c r="A21" s="99" t="str">
        <f t="shared" si="0"/>
        <v/>
      </c>
      <c r="B21" s="39"/>
      <c r="C21" s="39"/>
      <c r="D21" s="5" t="str">
        <f t="shared" si="2"/>
        <v/>
      </c>
      <c r="E21" s="1">
        <f t="shared" si="1"/>
        <v>20</v>
      </c>
    </row>
    <row r="22" spans="1:5" x14ac:dyDescent="0.2">
      <c r="A22" s="99" t="str">
        <f t="shared" si="0"/>
        <v/>
      </c>
      <c r="B22" s="39"/>
      <c r="C22" s="39"/>
      <c r="D22" s="5" t="str">
        <f t="shared" si="2"/>
        <v/>
      </c>
      <c r="E22" s="1">
        <f t="shared" si="1"/>
        <v>21</v>
      </c>
    </row>
    <row r="23" spans="1:5" x14ac:dyDescent="0.2">
      <c r="A23" s="99" t="str">
        <f t="shared" si="0"/>
        <v/>
      </c>
      <c r="B23" s="39"/>
      <c r="C23" s="39"/>
      <c r="D23" s="5" t="str">
        <f t="shared" si="2"/>
        <v/>
      </c>
      <c r="E23" s="1">
        <f t="shared" si="1"/>
        <v>22</v>
      </c>
    </row>
    <row r="24" spans="1:5" x14ac:dyDescent="0.2">
      <c r="A24" s="99" t="str">
        <f t="shared" si="0"/>
        <v/>
      </c>
      <c r="B24" s="39"/>
      <c r="C24" s="39"/>
      <c r="D24" s="5" t="str">
        <f t="shared" si="2"/>
        <v/>
      </c>
      <c r="E24" s="1">
        <f t="shared" si="1"/>
        <v>23</v>
      </c>
    </row>
    <row r="25" spans="1:5" x14ac:dyDescent="0.2">
      <c r="A25" s="99" t="str">
        <f t="shared" si="0"/>
        <v/>
      </c>
      <c r="B25" s="39"/>
      <c r="C25" s="39"/>
      <c r="D25" s="5" t="str">
        <f t="shared" si="2"/>
        <v/>
      </c>
      <c r="E25" s="1">
        <f t="shared" si="1"/>
        <v>24</v>
      </c>
    </row>
    <row r="26" spans="1:5" x14ac:dyDescent="0.2">
      <c r="A26" s="99" t="str">
        <f t="shared" si="0"/>
        <v/>
      </c>
      <c r="B26" s="39"/>
      <c r="C26" s="39"/>
      <c r="D26" s="5" t="str">
        <f t="shared" si="2"/>
        <v/>
      </c>
      <c r="E26" s="1">
        <f t="shared" si="1"/>
        <v>25</v>
      </c>
    </row>
    <row r="27" spans="1:5" x14ac:dyDescent="0.2">
      <c r="A27" s="99" t="str">
        <f t="shared" si="0"/>
        <v/>
      </c>
      <c r="B27" s="39"/>
      <c r="C27" s="39"/>
      <c r="D27" s="5" t="str">
        <f t="shared" si="2"/>
        <v/>
      </c>
      <c r="E27" s="1">
        <f t="shared" si="1"/>
        <v>26</v>
      </c>
    </row>
    <row r="28" spans="1:5" x14ac:dyDescent="0.2">
      <c r="A28" s="99" t="str">
        <f t="shared" si="0"/>
        <v/>
      </c>
      <c r="B28" s="39"/>
      <c r="C28" s="39"/>
      <c r="D28" s="5" t="str">
        <f t="shared" si="2"/>
        <v/>
      </c>
      <c r="E28" s="1">
        <f t="shared" si="1"/>
        <v>27</v>
      </c>
    </row>
    <row r="29" spans="1:5" x14ac:dyDescent="0.2">
      <c r="A29" s="99" t="str">
        <f t="shared" si="0"/>
        <v/>
      </c>
      <c r="B29" s="39"/>
      <c r="C29" s="39"/>
      <c r="D29" s="5" t="str">
        <f t="shared" si="2"/>
        <v/>
      </c>
      <c r="E29" s="1">
        <f t="shared" si="1"/>
        <v>28</v>
      </c>
    </row>
    <row r="30" spans="1:5" x14ac:dyDescent="0.2">
      <c r="A30" s="99" t="str">
        <f t="shared" si="0"/>
        <v/>
      </c>
      <c r="B30" s="39"/>
      <c r="C30" s="39"/>
      <c r="D30" s="5" t="str">
        <f t="shared" si="2"/>
        <v/>
      </c>
      <c r="E30" s="1">
        <f t="shared" si="1"/>
        <v>29</v>
      </c>
    </row>
    <row r="31" spans="1:5" x14ac:dyDescent="0.2">
      <c r="A31" s="99" t="str">
        <f t="shared" si="0"/>
        <v/>
      </c>
      <c r="B31" s="39"/>
      <c r="C31" s="39"/>
      <c r="D31" s="5" t="str">
        <f t="shared" si="2"/>
        <v/>
      </c>
      <c r="E31" s="1">
        <f t="shared" si="1"/>
        <v>30</v>
      </c>
    </row>
    <row r="32" spans="1:5" x14ac:dyDescent="0.2">
      <c r="A32" s="99" t="str">
        <f t="shared" si="0"/>
        <v/>
      </c>
      <c r="B32" s="39"/>
      <c r="C32" s="39"/>
      <c r="D32" s="5" t="str">
        <f t="shared" si="2"/>
        <v/>
      </c>
      <c r="E32" s="1">
        <f t="shared" si="1"/>
        <v>31</v>
      </c>
    </row>
    <row r="33" spans="1:5" x14ac:dyDescent="0.2">
      <c r="A33" s="99" t="str">
        <f t="shared" si="0"/>
        <v/>
      </c>
      <c r="B33" s="39"/>
      <c r="C33" s="39"/>
      <c r="D33" s="5" t="str">
        <f t="shared" si="2"/>
        <v/>
      </c>
      <c r="E33" s="1">
        <f t="shared" si="1"/>
        <v>32</v>
      </c>
    </row>
    <row r="34" spans="1:5" x14ac:dyDescent="0.2">
      <c r="A34" s="99" t="str">
        <f t="shared" si="0"/>
        <v/>
      </c>
      <c r="B34" s="39"/>
      <c r="C34" s="39"/>
      <c r="D34" s="5" t="str">
        <f t="shared" si="2"/>
        <v/>
      </c>
      <c r="E34" s="1">
        <f t="shared" si="1"/>
        <v>33</v>
      </c>
    </row>
    <row r="35" spans="1:5" x14ac:dyDescent="0.2">
      <c r="A35" s="99" t="str">
        <f t="shared" si="0"/>
        <v/>
      </c>
      <c r="B35" s="39"/>
      <c r="C35" s="39"/>
      <c r="D35" s="5" t="str">
        <f t="shared" si="2"/>
        <v/>
      </c>
      <c r="E35" s="1">
        <f t="shared" si="1"/>
        <v>34</v>
      </c>
    </row>
    <row r="36" spans="1:5" x14ac:dyDescent="0.2">
      <c r="A36" s="99" t="str">
        <f t="shared" si="0"/>
        <v/>
      </c>
      <c r="B36" s="39"/>
      <c r="C36" s="39"/>
      <c r="D36" s="5" t="str">
        <f t="shared" si="2"/>
        <v/>
      </c>
      <c r="E36" s="1">
        <f t="shared" si="1"/>
        <v>35</v>
      </c>
    </row>
    <row r="37" spans="1:5" x14ac:dyDescent="0.2">
      <c r="A37" s="99" t="str">
        <f t="shared" si="0"/>
        <v/>
      </c>
      <c r="B37" s="39"/>
      <c r="C37" s="39"/>
      <c r="D37" s="5" t="str">
        <f t="shared" si="2"/>
        <v/>
      </c>
      <c r="E37" s="1">
        <f t="shared" si="1"/>
        <v>36</v>
      </c>
    </row>
    <row r="38" spans="1:5" x14ac:dyDescent="0.2">
      <c r="A38" s="99" t="str">
        <f t="shared" si="0"/>
        <v/>
      </c>
      <c r="B38" s="39"/>
      <c r="C38" s="39"/>
      <c r="D38" s="5" t="str">
        <f t="shared" si="2"/>
        <v/>
      </c>
      <c r="E38" s="1">
        <f t="shared" si="1"/>
        <v>37</v>
      </c>
    </row>
    <row r="39" spans="1:5" x14ac:dyDescent="0.2">
      <c r="A39" s="99" t="str">
        <f t="shared" si="0"/>
        <v/>
      </c>
      <c r="B39" s="39"/>
      <c r="C39" s="39"/>
      <c r="D39" s="5" t="str">
        <f t="shared" si="2"/>
        <v/>
      </c>
      <c r="E39" s="1">
        <f t="shared" si="1"/>
        <v>38</v>
      </c>
    </row>
    <row r="40" spans="1:5" x14ac:dyDescent="0.2">
      <c r="A40" s="99" t="str">
        <f t="shared" si="0"/>
        <v/>
      </c>
      <c r="B40" s="39"/>
      <c r="C40" s="39"/>
      <c r="D40" s="5" t="str">
        <f t="shared" si="2"/>
        <v/>
      </c>
      <c r="E40" s="1">
        <f t="shared" si="1"/>
        <v>39</v>
      </c>
    </row>
    <row r="41" spans="1:5" x14ac:dyDescent="0.2">
      <c r="A41" s="99" t="str">
        <f t="shared" si="0"/>
        <v/>
      </c>
      <c r="B41" s="39"/>
      <c r="C41" s="39"/>
      <c r="D41" s="5" t="str">
        <f t="shared" si="2"/>
        <v/>
      </c>
      <c r="E41" s="1">
        <f t="shared" si="1"/>
        <v>40</v>
      </c>
    </row>
    <row r="42" spans="1:5" x14ac:dyDescent="0.2">
      <c r="A42" s="99" t="str">
        <f t="shared" si="0"/>
        <v/>
      </c>
      <c r="B42" s="39"/>
      <c r="C42" s="39"/>
      <c r="D42" s="5" t="str">
        <f t="shared" si="2"/>
        <v/>
      </c>
      <c r="E42" s="1">
        <f t="shared" si="1"/>
        <v>41</v>
      </c>
    </row>
    <row r="43" spans="1:5" x14ac:dyDescent="0.2">
      <c r="A43" s="99" t="str">
        <f t="shared" si="0"/>
        <v/>
      </c>
      <c r="B43" s="39"/>
      <c r="C43" s="39"/>
      <c r="D43" s="5" t="str">
        <f t="shared" si="2"/>
        <v/>
      </c>
      <c r="E43" s="1">
        <f t="shared" si="1"/>
        <v>42</v>
      </c>
    </row>
    <row r="44" spans="1:5" x14ac:dyDescent="0.2">
      <c r="A44" s="99" t="str">
        <f t="shared" si="0"/>
        <v/>
      </c>
      <c r="B44" s="39"/>
      <c r="C44" s="39"/>
      <c r="D44" s="5" t="str">
        <f t="shared" si="2"/>
        <v/>
      </c>
      <c r="E44" s="1">
        <f t="shared" si="1"/>
        <v>43</v>
      </c>
    </row>
    <row r="45" spans="1:5" x14ac:dyDescent="0.2">
      <c r="A45" s="99" t="str">
        <f t="shared" si="0"/>
        <v/>
      </c>
      <c r="B45" s="39"/>
      <c r="C45" s="39"/>
      <c r="D45" s="5" t="str">
        <f t="shared" si="2"/>
        <v/>
      </c>
      <c r="E45" s="1">
        <f t="shared" si="1"/>
        <v>44</v>
      </c>
    </row>
    <row r="46" spans="1:5" x14ac:dyDescent="0.2">
      <c r="A46" s="99" t="str">
        <f t="shared" si="0"/>
        <v/>
      </c>
      <c r="B46" s="39"/>
      <c r="C46" s="39"/>
      <c r="D46" s="5" t="str">
        <f t="shared" si="2"/>
        <v/>
      </c>
      <c r="E46" s="1">
        <f t="shared" si="1"/>
        <v>45</v>
      </c>
    </row>
    <row r="47" spans="1:5" x14ac:dyDescent="0.2">
      <c r="A47" s="99" t="str">
        <f t="shared" si="0"/>
        <v/>
      </c>
      <c r="B47" s="39"/>
      <c r="C47" s="39"/>
      <c r="D47" s="5" t="str">
        <f t="shared" si="2"/>
        <v/>
      </c>
      <c r="E47" s="1">
        <f t="shared" si="1"/>
        <v>46</v>
      </c>
    </row>
    <row r="48" spans="1:5" x14ac:dyDescent="0.2">
      <c r="A48" s="99" t="str">
        <f t="shared" si="0"/>
        <v/>
      </c>
      <c r="B48" s="39"/>
      <c r="C48" s="39"/>
      <c r="D48" s="5" t="str">
        <f t="shared" si="2"/>
        <v/>
      </c>
      <c r="E48" s="1">
        <f t="shared" si="1"/>
        <v>47</v>
      </c>
    </row>
    <row r="49" spans="1:5" x14ac:dyDescent="0.2">
      <c r="A49" s="99" t="str">
        <f t="shared" si="0"/>
        <v/>
      </c>
      <c r="B49" s="39"/>
      <c r="C49" s="39"/>
      <c r="D49" s="5" t="str">
        <f t="shared" si="2"/>
        <v/>
      </c>
      <c r="E49" s="1">
        <f t="shared" si="1"/>
        <v>48</v>
      </c>
    </row>
    <row r="50" spans="1:5" x14ac:dyDescent="0.2">
      <c r="A50" s="99" t="str">
        <f t="shared" si="0"/>
        <v/>
      </c>
      <c r="B50" s="39"/>
      <c r="C50" s="39"/>
      <c r="D50" s="5" t="str">
        <f t="shared" si="2"/>
        <v/>
      </c>
      <c r="E50" s="1">
        <f t="shared" si="1"/>
        <v>49</v>
      </c>
    </row>
    <row r="51" spans="1:5" x14ac:dyDescent="0.2">
      <c r="A51" s="99" t="str">
        <f t="shared" si="0"/>
        <v/>
      </c>
      <c r="B51" s="39"/>
      <c r="C51" s="39"/>
      <c r="D51" s="5" t="str">
        <f t="shared" si="2"/>
        <v/>
      </c>
      <c r="E51" s="1">
        <f t="shared" si="1"/>
        <v>50</v>
      </c>
    </row>
    <row r="52" spans="1:5" x14ac:dyDescent="0.2">
      <c r="A52" s="99" t="str">
        <f t="shared" si="0"/>
        <v/>
      </c>
      <c r="B52" s="39"/>
      <c r="C52" s="39"/>
      <c r="D52" s="5" t="str">
        <f t="shared" si="2"/>
        <v/>
      </c>
      <c r="E52" s="1">
        <f t="shared" si="1"/>
        <v>51</v>
      </c>
    </row>
    <row r="53" spans="1:5" x14ac:dyDescent="0.2">
      <c r="A53" s="99" t="str">
        <f t="shared" si="0"/>
        <v/>
      </c>
      <c r="B53" s="39"/>
      <c r="C53" s="39"/>
      <c r="D53" s="5" t="str">
        <f t="shared" si="2"/>
        <v/>
      </c>
      <c r="E53" s="1">
        <f t="shared" si="1"/>
        <v>52</v>
      </c>
    </row>
    <row r="54" spans="1:5" x14ac:dyDescent="0.2">
      <c r="A54" s="99" t="str">
        <f t="shared" si="0"/>
        <v/>
      </c>
      <c r="B54" s="39"/>
      <c r="C54" s="39"/>
      <c r="D54" s="5" t="str">
        <f t="shared" si="2"/>
        <v/>
      </c>
      <c r="E54" s="1">
        <f t="shared" si="1"/>
        <v>53</v>
      </c>
    </row>
    <row r="55" spans="1:5" x14ac:dyDescent="0.2">
      <c r="A55" s="99" t="str">
        <f t="shared" si="0"/>
        <v/>
      </c>
      <c r="B55" s="39"/>
      <c r="C55" s="39"/>
      <c r="D55" s="5" t="str">
        <f t="shared" si="2"/>
        <v/>
      </c>
      <c r="E55" s="1">
        <f t="shared" si="1"/>
        <v>54</v>
      </c>
    </row>
    <row r="56" spans="1:5" x14ac:dyDescent="0.2">
      <c r="A56" s="99" t="str">
        <f t="shared" si="0"/>
        <v/>
      </c>
      <c r="B56" s="39"/>
      <c r="C56" s="39"/>
      <c r="D56" s="5" t="str">
        <f t="shared" si="2"/>
        <v/>
      </c>
      <c r="E56" s="1">
        <f t="shared" si="1"/>
        <v>55</v>
      </c>
    </row>
    <row r="57" spans="1:5" x14ac:dyDescent="0.2">
      <c r="A57" s="99" t="str">
        <f t="shared" si="0"/>
        <v/>
      </c>
      <c r="B57" s="39"/>
      <c r="C57" s="39"/>
      <c r="D57" s="5" t="str">
        <f t="shared" si="2"/>
        <v/>
      </c>
      <c r="E57" s="1">
        <f t="shared" si="1"/>
        <v>56</v>
      </c>
    </row>
    <row r="58" spans="1:5" x14ac:dyDescent="0.2">
      <c r="A58" s="99" t="str">
        <f t="shared" si="0"/>
        <v/>
      </c>
      <c r="B58" s="39"/>
      <c r="C58" s="39"/>
      <c r="D58" s="5" t="str">
        <f t="shared" si="2"/>
        <v/>
      </c>
      <c r="E58" s="1">
        <f t="shared" si="1"/>
        <v>57</v>
      </c>
    </row>
    <row r="59" spans="1:5" x14ac:dyDescent="0.2">
      <c r="A59" s="99" t="str">
        <f t="shared" si="0"/>
        <v/>
      </c>
      <c r="B59" s="39"/>
      <c r="C59" s="39"/>
      <c r="D59" s="5" t="str">
        <f t="shared" si="2"/>
        <v/>
      </c>
      <c r="E59" s="1">
        <f t="shared" si="1"/>
        <v>58</v>
      </c>
    </row>
    <row r="60" spans="1:5" x14ac:dyDescent="0.2">
      <c r="A60" s="99" t="str">
        <f t="shared" si="0"/>
        <v/>
      </c>
      <c r="B60" s="39"/>
      <c r="C60" s="39"/>
      <c r="D60" s="5" t="str">
        <f t="shared" si="2"/>
        <v/>
      </c>
      <c r="E60" s="1">
        <f t="shared" si="1"/>
        <v>59</v>
      </c>
    </row>
    <row r="61" spans="1:5" x14ac:dyDescent="0.2">
      <c r="A61" s="99" t="str">
        <f t="shared" si="0"/>
        <v/>
      </c>
      <c r="B61" s="39"/>
      <c r="C61" s="39"/>
      <c r="D61" s="5" t="str">
        <f t="shared" si="2"/>
        <v/>
      </c>
      <c r="E61" s="1">
        <f t="shared" si="1"/>
        <v>60</v>
      </c>
    </row>
    <row r="62" spans="1:5" x14ac:dyDescent="0.2">
      <c r="A62" s="99" t="str">
        <f t="shared" si="0"/>
        <v/>
      </c>
      <c r="B62" s="39"/>
      <c r="C62" s="39"/>
      <c r="D62" s="5" t="str">
        <f t="shared" si="2"/>
        <v/>
      </c>
      <c r="E62" s="1">
        <f t="shared" si="1"/>
        <v>61</v>
      </c>
    </row>
    <row r="63" spans="1:5" x14ac:dyDescent="0.2">
      <c r="A63" s="99" t="str">
        <f t="shared" si="0"/>
        <v/>
      </c>
      <c r="B63" s="39"/>
      <c r="C63" s="39"/>
      <c r="D63" s="5" t="str">
        <f t="shared" si="2"/>
        <v/>
      </c>
      <c r="E63" s="1">
        <f t="shared" si="1"/>
        <v>62</v>
      </c>
    </row>
    <row r="64" spans="1:5" x14ac:dyDescent="0.2">
      <c r="A64" s="99" t="str">
        <f t="shared" si="0"/>
        <v/>
      </c>
      <c r="B64" s="39"/>
      <c r="C64" s="39"/>
      <c r="D64" s="5" t="str">
        <f t="shared" si="2"/>
        <v/>
      </c>
      <c r="E64" s="1">
        <f t="shared" si="1"/>
        <v>63</v>
      </c>
    </row>
    <row r="65" spans="1:5" x14ac:dyDescent="0.2">
      <c r="A65" s="99" t="str">
        <f t="shared" si="0"/>
        <v/>
      </c>
      <c r="B65" s="39"/>
      <c r="C65" s="39"/>
      <c r="D65" s="5" t="str">
        <f t="shared" si="2"/>
        <v/>
      </c>
      <c r="E65" s="1">
        <f t="shared" si="1"/>
        <v>64</v>
      </c>
    </row>
    <row r="66" spans="1:5" x14ac:dyDescent="0.2">
      <c r="A66" s="99" t="str">
        <f t="shared" si="0"/>
        <v/>
      </c>
      <c r="B66" s="39"/>
      <c r="C66" s="39"/>
      <c r="D66" s="5" t="str">
        <f t="shared" si="2"/>
        <v/>
      </c>
      <c r="E66" s="1">
        <f t="shared" si="1"/>
        <v>65</v>
      </c>
    </row>
    <row r="67" spans="1:5" x14ac:dyDescent="0.2">
      <c r="A67" s="99" t="str">
        <f t="shared" si="0"/>
        <v/>
      </c>
      <c r="B67" s="39"/>
      <c r="C67" s="39"/>
      <c r="D67" s="5" t="str">
        <f t="shared" si="2"/>
        <v/>
      </c>
      <c r="E67" s="1">
        <f t="shared" si="1"/>
        <v>66</v>
      </c>
    </row>
    <row r="68" spans="1:5" x14ac:dyDescent="0.2">
      <c r="A68" s="99" t="str">
        <f t="shared" ref="A68:A131" si="3">IF(B68="","",D68)</f>
        <v/>
      </c>
      <c r="B68" s="39"/>
      <c r="C68" s="39"/>
      <c r="D68" s="5" t="str">
        <f t="shared" si="2"/>
        <v/>
      </c>
      <c r="E68" s="1">
        <f t="shared" ref="E68:E121" si="4">SUM(E67+1)</f>
        <v>67</v>
      </c>
    </row>
    <row r="69" spans="1:5" x14ac:dyDescent="0.2">
      <c r="A69" s="99" t="str">
        <f t="shared" si="3"/>
        <v/>
      </c>
      <c r="B69" s="39"/>
      <c r="C69" s="39"/>
      <c r="D69" s="5" t="str">
        <f t="shared" ref="D69:D121" si="5">IF(C69=C68,A68,E69)</f>
        <v/>
      </c>
      <c r="E69" s="1">
        <f t="shared" si="4"/>
        <v>68</v>
      </c>
    </row>
    <row r="70" spans="1:5" x14ac:dyDescent="0.2">
      <c r="A70" s="99" t="str">
        <f t="shared" si="3"/>
        <v/>
      </c>
      <c r="B70" s="39"/>
      <c r="C70" s="39"/>
      <c r="D70" s="5" t="str">
        <f t="shared" si="5"/>
        <v/>
      </c>
      <c r="E70" s="1">
        <f t="shared" si="4"/>
        <v>69</v>
      </c>
    </row>
    <row r="71" spans="1:5" x14ac:dyDescent="0.2">
      <c r="A71" s="99" t="str">
        <f t="shared" si="3"/>
        <v/>
      </c>
      <c r="B71" s="39"/>
      <c r="C71" s="39"/>
      <c r="D71" s="5" t="str">
        <f t="shared" si="5"/>
        <v/>
      </c>
      <c r="E71" s="1">
        <f t="shared" si="4"/>
        <v>70</v>
      </c>
    </row>
    <row r="72" spans="1:5" x14ac:dyDescent="0.2">
      <c r="A72" s="99" t="str">
        <f t="shared" si="3"/>
        <v/>
      </c>
      <c r="B72" s="39"/>
      <c r="C72" s="39"/>
      <c r="D72" s="5" t="str">
        <f t="shared" si="5"/>
        <v/>
      </c>
      <c r="E72" s="1">
        <f t="shared" si="4"/>
        <v>71</v>
      </c>
    </row>
    <row r="73" spans="1:5" x14ac:dyDescent="0.2">
      <c r="A73" s="99" t="str">
        <f t="shared" si="3"/>
        <v/>
      </c>
      <c r="B73" s="39"/>
      <c r="C73" s="39"/>
      <c r="D73" s="5" t="str">
        <f t="shared" si="5"/>
        <v/>
      </c>
      <c r="E73" s="1">
        <f t="shared" si="4"/>
        <v>72</v>
      </c>
    </row>
    <row r="74" spans="1:5" x14ac:dyDescent="0.2">
      <c r="A74" s="99" t="str">
        <f t="shared" si="3"/>
        <v/>
      </c>
      <c r="B74" s="39"/>
      <c r="C74" s="39"/>
      <c r="D74" s="5" t="str">
        <f t="shared" si="5"/>
        <v/>
      </c>
      <c r="E74" s="1">
        <f t="shared" si="4"/>
        <v>73</v>
      </c>
    </row>
    <row r="75" spans="1:5" x14ac:dyDescent="0.2">
      <c r="A75" s="99" t="str">
        <f t="shared" si="3"/>
        <v/>
      </c>
      <c r="B75" s="39"/>
      <c r="C75" s="39"/>
      <c r="D75" s="5" t="str">
        <f t="shared" si="5"/>
        <v/>
      </c>
      <c r="E75" s="1">
        <f t="shared" si="4"/>
        <v>74</v>
      </c>
    </row>
    <row r="76" spans="1:5" x14ac:dyDescent="0.2">
      <c r="A76" s="99" t="str">
        <f t="shared" si="3"/>
        <v/>
      </c>
      <c r="B76" s="39"/>
      <c r="C76" s="39"/>
      <c r="D76" s="5" t="str">
        <f t="shared" si="5"/>
        <v/>
      </c>
      <c r="E76" s="1">
        <f t="shared" si="4"/>
        <v>75</v>
      </c>
    </row>
    <row r="77" spans="1:5" x14ac:dyDescent="0.2">
      <c r="A77" s="99" t="str">
        <f t="shared" si="3"/>
        <v/>
      </c>
      <c r="B77" s="39"/>
      <c r="C77" s="39"/>
      <c r="D77" s="5" t="str">
        <f t="shared" si="5"/>
        <v/>
      </c>
      <c r="E77" s="1">
        <f t="shared" si="4"/>
        <v>76</v>
      </c>
    </row>
    <row r="78" spans="1:5" x14ac:dyDescent="0.2">
      <c r="A78" s="99" t="str">
        <f t="shared" si="3"/>
        <v/>
      </c>
      <c r="B78" s="39"/>
      <c r="C78" s="39"/>
      <c r="D78" s="5" t="str">
        <f t="shared" si="5"/>
        <v/>
      </c>
      <c r="E78" s="1">
        <f t="shared" si="4"/>
        <v>77</v>
      </c>
    </row>
    <row r="79" spans="1:5" x14ac:dyDescent="0.2">
      <c r="A79" s="99" t="str">
        <f t="shared" si="3"/>
        <v/>
      </c>
      <c r="B79" s="39"/>
      <c r="C79" s="39"/>
      <c r="D79" s="5" t="str">
        <f t="shared" si="5"/>
        <v/>
      </c>
      <c r="E79" s="1">
        <f t="shared" si="4"/>
        <v>78</v>
      </c>
    </row>
    <row r="80" spans="1:5" x14ac:dyDescent="0.2">
      <c r="A80" s="99" t="str">
        <f t="shared" si="3"/>
        <v/>
      </c>
      <c r="B80" s="39"/>
      <c r="C80" s="39"/>
      <c r="D80" s="5" t="str">
        <f t="shared" si="5"/>
        <v/>
      </c>
      <c r="E80" s="1">
        <f t="shared" si="4"/>
        <v>79</v>
      </c>
    </row>
    <row r="81" spans="1:5" x14ac:dyDescent="0.2">
      <c r="A81" s="99" t="str">
        <f t="shared" si="3"/>
        <v/>
      </c>
      <c r="B81" s="39"/>
      <c r="C81" s="39"/>
      <c r="D81" s="5" t="str">
        <f t="shared" si="5"/>
        <v/>
      </c>
      <c r="E81" s="1">
        <f t="shared" si="4"/>
        <v>80</v>
      </c>
    </row>
    <row r="82" spans="1:5" x14ac:dyDescent="0.2">
      <c r="A82" s="99" t="str">
        <f t="shared" si="3"/>
        <v/>
      </c>
      <c r="B82" s="39"/>
      <c r="C82" s="39"/>
      <c r="D82" s="5" t="str">
        <f t="shared" si="5"/>
        <v/>
      </c>
      <c r="E82" s="1">
        <f t="shared" si="4"/>
        <v>81</v>
      </c>
    </row>
    <row r="83" spans="1:5" x14ac:dyDescent="0.2">
      <c r="A83" s="99" t="str">
        <f t="shared" si="3"/>
        <v/>
      </c>
      <c r="B83" s="39"/>
      <c r="C83" s="39"/>
      <c r="D83" s="5" t="str">
        <f t="shared" si="5"/>
        <v/>
      </c>
      <c r="E83" s="1">
        <f t="shared" si="4"/>
        <v>82</v>
      </c>
    </row>
    <row r="84" spans="1:5" x14ac:dyDescent="0.2">
      <c r="A84" s="99" t="str">
        <f t="shared" si="3"/>
        <v/>
      </c>
      <c r="B84" s="39"/>
      <c r="C84" s="39"/>
      <c r="D84" s="5" t="str">
        <f t="shared" si="5"/>
        <v/>
      </c>
      <c r="E84" s="1">
        <f t="shared" si="4"/>
        <v>83</v>
      </c>
    </row>
    <row r="85" spans="1:5" x14ac:dyDescent="0.2">
      <c r="A85" s="99" t="str">
        <f t="shared" si="3"/>
        <v/>
      </c>
      <c r="B85" s="39"/>
      <c r="C85" s="39"/>
      <c r="D85" s="5" t="str">
        <f t="shared" si="5"/>
        <v/>
      </c>
      <c r="E85" s="1">
        <f t="shared" si="4"/>
        <v>84</v>
      </c>
    </row>
    <row r="86" spans="1:5" x14ac:dyDescent="0.2">
      <c r="A86" s="99" t="str">
        <f t="shared" si="3"/>
        <v/>
      </c>
      <c r="B86" s="39"/>
      <c r="C86" s="39"/>
      <c r="D86" s="5" t="str">
        <f t="shared" si="5"/>
        <v/>
      </c>
      <c r="E86" s="1">
        <f t="shared" si="4"/>
        <v>85</v>
      </c>
    </row>
    <row r="87" spans="1:5" x14ac:dyDescent="0.2">
      <c r="A87" s="99" t="str">
        <f t="shared" si="3"/>
        <v/>
      </c>
      <c r="B87" s="39"/>
      <c r="C87" s="39"/>
      <c r="D87" s="5" t="str">
        <f t="shared" si="5"/>
        <v/>
      </c>
      <c r="E87" s="1">
        <f t="shared" si="4"/>
        <v>86</v>
      </c>
    </row>
    <row r="88" spans="1:5" x14ac:dyDescent="0.2">
      <c r="A88" s="99" t="str">
        <f t="shared" si="3"/>
        <v/>
      </c>
      <c r="B88" s="39"/>
      <c r="C88" s="39"/>
      <c r="D88" s="5" t="str">
        <f t="shared" si="5"/>
        <v/>
      </c>
      <c r="E88" s="1">
        <f t="shared" si="4"/>
        <v>87</v>
      </c>
    </row>
    <row r="89" spans="1:5" x14ac:dyDescent="0.2">
      <c r="A89" s="99" t="str">
        <f t="shared" si="3"/>
        <v/>
      </c>
      <c r="B89" s="39"/>
      <c r="C89" s="39"/>
      <c r="D89" s="5" t="str">
        <f t="shared" si="5"/>
        <v/>
      </c>
      <c r="E89" s="1">
        <f t="shared" si="4"/>
        <v>88</v>
      </c>
    </row>
    <row r="90" spans="1:5" x14ac:dyDescent="0.2">
      <c r="A90" s="99" t="str">
        <f t="shared" si="3"/>
        <v/>
      </c>
      <c r="B90" s="39"/>
      <c r="C90" s="39"/>
      <c r="D90" s="5" t="str">
        <f t="shared" si="5"/>
        <v/>
      </c>
      <c r="E90" s="1">
        <f t="shared" si="4"/>
        <v>89</v>
      </c>
    </row>
    <row r="91" spans="1:5" x14ac:dyDescent="0.2">
      <c r="A91" s="99" t="str">
        <f t="shared" si="3"/>
        <v/>
      </c>
      <c r="B91" s="39"/>
      <c r="C91" s="39"/>
      <c r="D91" s="5" t="str">
        <f t="shared" si="5"/>
        <v/>
      </c>
      <c r="E91" s="1">
        <f t="shared" si="4"/>
        <v>90</v>
      </c>
    </row>
    <row r="92" spans="1:5" x14ac:dyDescent="0.2">
      <c r="A92" s="99" t="str">
        <f t="shared" si="3"/>
        <v/>
      </c>
      <c r="B92" s="39"/>
      <c r="C92" s="39"/>
      <c r="D92" s="5" t="str">
        <f t="shared" si="5"/>
        <v/>
      </c>
      <c r="E92" s="1">
        <f t="shared" si="4"/>
        <v>91</v>
      </c>
    </row>
    <row r="93" spans="1:5" x14ac:dyDescent="0.2">
      <c r="A93" s="99" t="str">
        <f t="shared" si="3"/>
        <v/>
      </c>
      <c r="B93" s="39"/>
      <c r="C93" s="39"/>
      <c r="D93" s="5" t="str">
        <f t="shared" si="5"/>
        <v/>
      </c>
      <c r="E93" s="1">
        <f t="shared" si="4"/>
        <v>92</v>
      </c>
    </row>
    <row r="94" spans="1:5" x14ac:dyDescent="0.2">
      <c r="A94" s="99" t="str">
        <f t="shared" si="3"/>
        <v/>
      </c>
      <c r="B94" s="39"/>
      <c r="C94" s="39"/>
      <c r="D94" s="5" t="str">
        <f t="shared" si="5"/>
        <v/>
      </c>
      <c r="E94" s="1">
        <f t="shared" si="4"/>
        <v>93</v>
      </c>
    </row>
    <row r="95" spans="1:5" x14ac:dyDescent="0.2">
      <c r="A95" s="99" t="str">
        <f t="shared" si="3"/>
        <v/>
      </c>
      <c r="B95" s="39"/>
      <c r="C95" s="39"/>
      <c r="D95" s="5" t="str">
        <f t="shared" si="5"/>
        <v/>
      </c>
      <c r="E95" s="1">
        <f t="shared" si="4"/>
        <v>94</v>
      </c>
    </row>
    <row r="96" spans="1:5" x14ac:dyDescent="0.2">
      <c r="A96" s="99" t="str">
        <f t="shared" si="3"/>
        <v/>
      </c>
      <c r="B96" s="39"/>
      <c r="C96" s="39"/>
      <c r="D96" s="5" t="str">
        <f t="shared" si="5"/>
        <v/>
      </c>
      <c r="E96" s="1">
        <f t="shared" si="4"/>
        <v>95</v>
      </c>
    </row>
    <row r="97" spans="1:5" x14ac:dyDescent="0.2">
      <c r="A97" s="99" t="str">
        <f t="shared" si="3"/>
        <v/>
      </c>
      <c r="B97" s="39"/>
      <c r="C97" s="39"/>
      <c r="D97" s="5" t="str">
        <f t="shared" si="5"/>
        <v/>
      </c>
      <c r="E97" s="1">
        <f t="shared" si="4"/>
        <v>96</v>
      </c>
    </row>
    <row r="98" spans="1:5" x14ac:dyDescent="0.2">
      <c r="A98" s="99" t="str">
        <f t="shared" si="3"/>
        <v/>
      </c>
      <c r="B98" s="39"/>
      <c r="C98" s="39"/>
      <c r="D98" s="5" t="str">
        <f t="shared" si="5"/>
        <v/>
      </c>
      <c r="E98" s="1">
        <f t="shared" si="4"/>
        <v>97</v>
      </c>
    </row>
    <row r="99" spans="1:5" x14ac:dyDescent="0.2">
      <c r="A99" s="99" t="str">
        <f t="shared" si="3"/>
        <v/>
      </c>
      <c r="B99" s="39"/>
      <c r="C99" s="39"/>
      <c r="D99" s="5" t="str">
        <f t="shared" si="5"/>
        <v/>
      </c>
      <c r="E99" s="1">
        <f t="shared" si="4"/>
        <v>98</v>
      </c>
    </row>
    <row r="100" spans="1:5" x14ac:dyDescent="0.2">
      <c r="A100" s="99" t="str">
        <f t="shared" si="3"/>
        <v/>
      </c>
      <c r="B100" s="39"/>
      <c r="C100" s="39"/>
      <c r="D100" s="5" t="str">
        <f t="shared" si="5"/>
        <v/>
      </c>
      <c r="E100" s="1">
        <f t="shared" si="4"/>
        <v>99</v>
      </c>
    </row>
    <row r="101" spans="1:5" x14ac:dyDescent="0.2">
      <c r="A101" s="99" t="str">
        <f t="shared" si="3"/>
        <v/>
      </c>
      <c r="B101" s="39"/>
      <c r="C101" s="39"/>
      <c r="D101" s="5" t="str">
        <f t="shared" si="5"/>
        <v/>
      </c>
      <c r="E101" s="1">
        <f t="shared" si="4"/>
        <v>100</v>
      </c>
    </row>
    <row r="102" spans="1:5" x14ac:dyDescent="0.2">
      <c r="A102" s="99" t="str">
        <f t="shared" si="3"/>
        <v/>
      </c>
      <c r="B102" s="39"/>
      <c r="C102" s="39"/>
      <c r="D102" s="5" t="str">
        <f t="shared" si="5"/>
        <v/>
      </c>
      <c r="E102" s="1">
        <f t="shared" si="4"/>
        <v>101</v>
      </c>
    </row>
    <row r="103" spans="1:5" x14ac:dyDescent="0.2">
      <c r="A103" s="99" t="str">
        <f t="shared" si="3"/>
        <v/>
      </c>
      <c r="B103" s="39"/>
      <c r="C103" s="39"/>
      <c r="D103" s="5" t="str">
        <f t="shared" si="5"/>
        <v/>
      </c>
      <c r="E103" s="1">
        <f t="shared" si="4"/>
        <v>102</v>
      </c>
    </row>
    <row r="104" spans="1:5" x14ac:dyDescent="0.2">
      <c r="A104" s="99" t="str">
        <f t="shared" si="3"/>
        <v/>
      </c>
      <c r="B104" s="39"/>
      <c r="C104" s="39"/>
      <c r="D104" s="5" t="str">
        <f t="shared" si="5"/>
        <v/>
      </c>
      <c r="E104" s="1">
        <f t="shared" si="4"/>
        <v>103</v>
      </c>
    </row>
    <row r="105" spans="1:5" x14ac:dyDescent="0.2">
      <c r="A105" s="99" t="str">
        <f t="shared" si="3"/>
        <v/>
      </c>
      <c r="B105" s="39"/>
      <c r="C105" s="39"/>
      <c r="D105" s="5" t="str">
        <f t="shared" si="5"/>
        <v/>
      </c>
      <c r="E105" s="1">
        <f t="shared" si="4"/>
        <v>104</v>
      </c>
    </row>
    <row r="106" spans="1:5" x14ac:dyDescent="0.2">
      <c r="A106" s="99" t="str">
        <f t="shared" si="3"/>
        <v/>
      </c>
      <c r="B106" s="39"/>
      <c r="C106" s="39"/>
      <c r="D106" s="5" t="str">
        <f t="shared" si="5"/>
        <v/>
      </c>
      <c r="E106" s="1">
        <f t="shared" si="4"/>
        <v>105</v>
      </c>
    </row>
    <row r="107" spans="1:5" x14ac:dyDescent="0.2">
      <c r="A107" s="99" t="str">
        <f t="shared" si="3"/>
        <v/>
      </c>
      <c r="B107" s="39"/>
      <c r="C107" s="39"/>
      <c r="D107" s="5" t="str">
        <f t="shared" si="5"/>
        <v/>
      </c>
      <c r="E107" s="1">
        <f t="shared" si="4"/>
        <v>106</v>
      </c>
    </row>
    <row r="108" spans="1:5" x14ac:dyDescent="0.2">
      <c r="A108" s="99" t="str">
        <f t="shared" si="3"/>
        <v/>
      </c>
      <c r="B108" s="39"/>
      <c r="C108" s="39"/>
      <c r="D108" s="5" t="str">
        <f t="shared" si="5"/>
        <v/>
      </c>
      <c r="E108" s="1">
        <f t="shared" si="4"/>
        <v>107</v>
      </c>
    </row>
    <row r="109" spans="1:5" x14ac:dyDescent="0.2">
      <c r="A109" s="99" t="str">
        <f t="shared" si="3"/>
        <v/>
      </c>
      <c r="B109" s="39"/>
      <c r="C109" s="39"/>
      <c r="D109" s="5" t="str">
        <f t="shared" si="5"/>
        <v/>
      </c>
      <c r="E109" s="1">
        <f t="shared" si="4"/>
        <v>108</v>
      </c>
    </row>
    <row r="110" spans="1:5" x14ac:dyDescent="0.2">
      <c r="A110" s="99" t="str">
        <f t="shared" si="3"/>
        <v/>
      </c>
      <c r="B110" s="39"/>
      <c r="C110" s="39"/>
      <c r="D110" s="5" t="str">
        <f t="shared" si="5"/>
        <v/>
      </c>
      <c r="E110" s="1">
        <f t="shared" si="4"/>
        <v>109</v>
      </c>
    </row>
    <row r="111" spans="1:5" x14ac:dyDescent="0.2">
      <c r="A111" s="99" t="str">
        <f t="shared" si="3"/>
        <v/>
      </c>
      <c r="B111" s="39"/>
      <c r="C111" s="39"/>
      <c r="D111" s="5" t="str">
        <f t="shared" si="5"/>
        <v/>
      </c>
      <c r="E111" s="1">
        <f t="shared" si="4"/>
        <v>110</v>
      </c>
    </row>
    <row r="112" spans="1:5" x14ac:dyDescent="0.2">
      <c r="A112" s="99" t="str">
        <f t="shared" si="3"/>
        <v/>
      </c>
      <c r="B112" s="39"/>
      <c r="C112" s="39"/>
      <c r="D112" s="5" t="str">
        <f t="shared" si="5"/>
        <v/>
      </c>
      <c r="E112" s="1">
        <f t="shared" si="4"/>
        <v>111</v>
      </c>
    </row>
    <row r="113" spans="1:5" x14ac:dyDescent="0.2">
      <c r="A113" s="99" t="str">
        <f t="shared" si="3"/>
        <v/>
      </c>
      <c r="B113" s="39"/>
      <c r="C113" s="39"/>
      <c r="D113" s="5" t="str">
        <f t="shared" si="5"/>
        <v/>
      </c>
      <c r="E113" s="1">
        <f t="shared" si="4"/>
        <v>112</v>
      </c>
    </row>
    <row r="114" spans="1:5" x14ac:dyDescent="0.2">
      <c r="A114" s="99" t="str">
        <f t="shared" si="3"/>
        <v/>
      </c>
      <c r="B114" s="39"/>
      <c r="C114" s="39"/>
      <c r="D114" s="5" t="str">
        <f t="shared" si="5"/>
        <v/>
      </c>
      <c r="E114" s="1">
        <f t="shared" si="4"/>
        <v>113</v>
      </c>
    </row>
    <row r="115" spans="1:5" x14ac:dyDescent="0.2">
      <c r="A115" s="99" t="str">
        <f t="shared" si="3"/>
        <v/>
      </c>
      <c r="B115" s="39"/>
      <c r="C115" s="39"/>
      <c r="D115" s="5" t="str">
        <f t="shared" si="5"/>
        <v/>
      </c>
      <c r="E115" s="1">
        <f t="shared" si="4"/>
        <v>114</v>
      </c>
    </row>
    <row r="116" spans="1:5" x14ac:dyDescent="0.2">
      <c r="A116" s="99" t="str">
        <f t="shared" si="3"/>
        <v/>
      </c>
      <c r="B116" s="39"/>
      <c r="C116" s="39"/>
      <c r="D116" s="5" t="str">
        <f t="shared" si="5"/>
        <v/>
      </c>
      <c r="E116" s="1">
        <f t="shared" si="4"/>
        <v>115</v>
      </c>
    </row>
    <row r="117" spans="1:5" x14ac:dyDescent="0.2">
      <c r="A117" s="99" t="str">
        <f t="shared" si="3"/>
        <v/>
      </c>
      <c r="B117" s="39"/>
      <c r="C117" s="39"/>
      <c r="D117" s="5" t="str">
        <f t="shared" si="5"/>
        <v/>
      </c>
      <c r="E117" s="1">
        <f t="shared" si="4"/>
        <v>116</v>
      </c>
    </row>
    <row r="118" spans="1:5" x14ac:dyDescent="0.2">
      <c r="A118" s="99" t="str">
        <f t="shared" si="3"/>
        <v/>
      </c>
      <c r="B118" s="39"/>
      <c r="C118" s="39"/>
      <c r="D118" s="5" t="str">
        <f t="shared" si="5"/>
        <v/>
      </c>
      <c r="E118" s="1">
        <f t="shared" si="4"/>
        <v>117</v>
      </c>
    </row>
    <row r="119" spans="1:5" x14ac:dyDescent="0.2">
      <c r="A119" s="99" t="str">
        <f t="shared" si="3"/>
        <v/>
      </c>
      <c r="B119" s="39"/>
      <c r="C119" s="39"/>
      <c r="D119" s="5" t="str">
        <f t="shared" si="5"/>
        <v/>
      </c>
      <c r="E119" s="1">
        <f t="shared" si="4"/>
        <v>118</v>
      </c>
    </row>
    <row r="120" spans="1:5" x14ac:dyDescent="0.2">
      <c r="A120" s="99" t="str">
        <f t="shared" si="3"/>
        <v/>
      </c>
      <c r="B120" s="39"/>
      <c r="C120" s="39"/>
      <c r="D120" s="5" t="str">
        <f t="shared" si="5"/>
        <v/>
      </c>
      <c r="E120" s="1">
        <f t="shared" si="4"/>
        <v>119</v>
      </c>
    </row>
    <row r="121" spans="1:5" x14ac:dyDescent="0.2">
      <c r="A121" s="99" t="str">
        <f t="shared" si="3"/>
        <v/>
      </c>
      <c r="B121" s="39"/>
      <c r="C121" s="39"/>
      <c r="D121" s="5" t="str">
        <f t="shared" si="5"/>
        <v/>
      </c>
      <c r="E121" s="1">
        <f t="shared" si="4"/>
        <v>120</v>
      </c>
    </row>
    <row r="122" spans="1:5" x14ac:dyDescent="0.2">
      <c r="A122" s="99" t="str">
        <f t="shared" si="3"/>
        <v/>
      </c>
      <c r="B122" s="39"/>
      <c r="C122" s="39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 x14ac:dyDescent="0.2">
      <c r="A123" s="99" t="str">
        <f t="shared" si="3"/>
        <v/>
      </c>
      <c r="B123" s="39"/>
      <c r="C123" s="39"/>
      <c r="D123" s="5" t="str">
        <f t="shared" si="6"/>
        <v/>
      </c>
      <c r="E123" s="1">
        <f t="shared" si="7"/>
        <v>122</v>
      </c>
    </row>
    <row r="124" spans="1:5" x14ac:dyDescent="0.2">
      <c r="A124" s="99" t="str">
        <f t="shared" si="3"/>
        <v/>
      </c>
      <c r="B124" s="39"/>
      <c r="C124" s="39"/>
      <c r="D124" s="5" t="str">
        <f t="shared" si="6"/>
        <v/>
      </c>
      <c r="E124" s="1">
        <f t="shared" si="7"/>
        <v>123</v>
      </c>
    </row>
    <row r="125" spans="1:5" x14ac:dyDescent="0.2">
      <c r="A125" s="99" t="str">
        <f t="shared" si="3"/>
        <v/>
      </c>
      <c r="B125" s="39"/>
      <c r="C125" s="39"/>
      <c r="D125" s="5" t="str">
        <f t="shared" si="6"/>
        <v/>
      </c>
      <c r="E125" s="1">
        <f t="shared" si="7"/>
        <v>124</v>
      </c>
    </row>
    <row r="126" spans="1:5" x14ac:dyDescent="0.2">
      <c r="A126" s="99" t="str">
        <f t="shared" si="3"/>
        <v/>
      </c>
      <c r="B126" s="39"/>
      <c r="C126" s="39"/>
      <c r="D126" s="5" t="str">
        <f t="shared" si="6"/>
        <v/>
      </c>
      <c r="E126" s="1">
        <f t="shared" si="7"/>
        <v>125</v>
      </c>
    </row>
    <row r="127" spans="1:5" x14ac:dyDescent="0.2">
      <c r="A127" s="99" t="str">
        <f t="shared" si="3"/>
        <v/>
      </c>
      <c r="B127" s="39"/>
      <c r="C127" s="39"/>
      <c r="D127" s="5" t="str">
        <f t="shared" si="6"/>
        <v/>
      </c>
      <c r="E127" s="1">
        <f t="shared" si="7"/>
        <v>126</v>
      </c>
    </row>
    <row r="128" spans="1:5" x14ac:dyDescent="0.2">
      <c r="A128" s="99" t="str">
        <f t="shared" si="3"/>
        <v/>
      </c>
      <c r="B128" s="39"/>
      <c r="C128" s="39"/>
      <c r="D128" s="5" t="str">
        <f t="shared" si="6"/>
        <v/>
      </c>
      <c r="E128" s="1">
        <f t="shared" si="7"/>
        <v>127</v>
      </c>
    </row>
    <row r="129" spans="1:5" x14ac:dyDescent="0.2">
      <c r="A129" s="99" t="str">
        <f t="shared" si="3"/>
        <v/>
      </c>
      <c r="B129" s="39"/>
      <c r="C129" s="39"/>
      <c r="D129" s="5" t="str">
        <f t="shared" si="6"/>
        <v/>
      </c>
      <c r="E129" s="1">
        <f t="shared" si="7"/>
        <v>128</v>
      </c>
    </row>
    <row r="130" spans="1:5" x14ac:dyDescent="0.2">
      <c r="A130" s="99" t="str">
        <f t="shared" si="3"/>
        <v/>
      </c>
      <c r="B130" s="39"/>
      <c r="C130" s="39"/>
      <c r="D130" s="5" t="str">
        <f t="shared" si="6"/>
        <v/>
      </c>
      <c r="E130" s="1">
        <f t="shared" si="7"/>
        <v>129</v>
      </c>
    </row>
    <row r="131" spans="1:5" x14ac:dyDescent="0.2">
      <c r="A131" s="99" t="str">
        <f t="shared" si="3"/>
        <v/>
      </c>
      <c r="B131" s="39"/>
      <c r="C131" s="39"/>
      <c r="D131" s="5" t="str">
        <f t="shared" si="6"/>
        <v/>
      </c>
      <c r="E131" s="1">
        <f t="shared" si="7"/>
        <v>130</v>
      </c>
    </row>
    <row r="132" spans="1:5" x14ac:dyDescent="0.2">
      <c r="A132" s="99" t="str">
        <f>IF(B132="","",D132)</f>
        <v/>
      </c>
      <c r="B132" s="39"/>
      <c r="C132" s="39"/>
      <c r="D132" s="5" t="str">
        <f t="shared" si="6"/>
        <v/>
      </c>
      <c r="E132" s="1">
        <f t="shared" si="7"/>
        <v>131</v>
      </c>
    </row>
    <row r="133" spans="1:5" x14ac:dyDescent="0.2">
      <c r="A133" s="99" t="str">
        <f>IF(B133="","",D133)</f>
        <v/>
      </c>
      <c r="B133" s="39"/>
      <c r="C133" s="39"/>
      <c r="D133" s="5" t="str">
        <f t="shared" si="6"/>
        <v/>
      </c>
      <c r="E133" s="1">
        <f t="shared" si="7"/>
        <v>132</v>
      </c>
    </row>
    <row r="134" spans="1:5" x14ac:dyDescent="0.2">
      <c r="A134" s="99" t="str">
        <f t="shared" ref="A134:A145" si="8">IF(B134="","",D134)</f>
        <v/>
      </c>
      <c r="B134" s="39"/>
      <c r="C134" s="39"/>
      <c r="D134" s="5" t="str">
        <f t="shared" si="6"/>
        <v/>
      </c>
      <c r="E134" s="1">
        <f t="shared" si="7"/>
        <v>133</v>
      </c>
    </row>
    <row r="135" spans="1:5" x14ac:dyDescent="0.2">
      <c r="A135" s="99" t="str">
        <f t="shared" si="8"/>
        <v/>
      </c>
      <c r="B135" s="39"/>
      <c r="C135" s="39"/>
      <c r="D135" s="5" t="str">
        <f t="shared" si="6"/>
        <v/>
      </c>
      <c r="E135" s="1">
        <f t="shared" si="7"/>
        <v>134</v>
      </c>
    </row>
    <row r="136" spans="1:5" x14ac:dyDescent="0.2">
      <c r="A136" s="99" t="str">
        <f t="shared" si="8"/>
        <v/>
      </c>
      <c r="B136" s="39"/>
      <c r="C136" s="39"/>
      <c r="D136" s="5" t="str">
        <f t="shared" si="6"/>
        <v/>
      </c>
      <c r="E136" s="1">
        <f t="shared" si="7"/>
        <v>135</v>
      </c>
    </row>
    <row r="137" spans="1:5" x14ac:dyDescent="0.2">
      <c r="A137" s="99" t="str">
        <f t="shared" si="8"/>
        <v/>
      </c>
      <c r="B137" s="39"/>
      <c r="C137" s="39"/>
      <c r="D137" s="5" t="str">
        <f t="shared" si="6"/>
        <v/>
      </c>
      <c r="E137" s="1">
        <f t="shared" si="7"/>
        <v>136</v>
      </c>
    </row>
    <row r="138" spans="1:5" x14ac:dyDescent="0.2">
      <c r="A138" s="99" t="str">
        <f t="shared" si="8"/>
        <v/>
      </c>
      <c r="B138" s="39"/>
      <c r="C138" s="39"/>
      <c r="D138" s="5" t="str">
        <f t="shared" si="6"/>
        <v/>
      </c>
      <c r="E138" s="1">
        <f t="shared" si="7"/>
        <v>137</v>
      </c>
    </row>
    <row r="139" spans="1:5" x14ac:dyDescent="0.2">
      <c r="A139" s="99" t="str">
        <f t="shared" si="8"/>
        <v/>
      </c>
      <c r="B139" s="39"/>
      <c r="C139" s="39"/>
      <c r="D139" s="5" t="str">
        <f t="shared" si="6"/>
        <v/>
      </c>
      <c r="E139" s="1">
        <f t="shared" si="7"/>
        <v>138</v>
      </c>
    </row>
    <row r="140" spans="1:5" x14ac:dyDescent="0.2">
      <c r="A140" s="99" t="str">
        <f t="shared" si="8"/>
        <v/>
      </c>
      <c r="B140" s="39"/>
      <c r="C140" s="39"/>
      <c r="D140" s="5" t="str">
        <f t="shared" si="6"/>
        <v/>
      </c>
      <c r="E140" s="1">
        <f t="shared" si="7"/>
        <v>139</v>
      </c>
    </row>
    <row r="141" spans="1:5" x14ac:dyDescent="0.2">
      <c r="A141" s="99" t="str">
        <f t="shared" si="8"/>
        <v/>
      </c>
      <c r="B141" s="39"/>
      <c r="C141" s="39"/>
      <c r="D141" s="5" t="str">
        <f t="shared" si="6"/>
        <v/>
      </c>
      <c r="E141" s="1">
        <f t="shared" si="7"/>
        <v>140</v>
      </c>
    </row>
    <row r="142" spans="1:5" x14ac:dyDescent="0.2">
      <c r="A142" s="99" t="str">
        <f t="shared" si="8"/>
        <v/>
      </c>
      <c r="B142" s="39"/>
      <c r="C142" s="39"/>
      <c r="D142" s="5" t="str">
        <f t="shared" si="6"/>
        <v/>
      </c>
      <c r="E142" s="1">
        <f t="shared" si="7"/>
        <v>141</v>
      </c>
    </row>
    <row r="143" spans="1:5" x14ac:dyDescent="0.2">
      <c r="A143" s="99" t="str">
        <f t="shared" si="8"/>
        <v/>
      </c>
      <c r="B143" s="39"/>
      <c r="C143" s="39"/>
      <c r="D143" s="5" t="str">
        <f t="shared" si="6"/>
        <v/>
      </c>
      <c r="E143" s="1">
        <f t="shared" si="7"/>
        <v>142</v>
      </c>
    </row>
    <row r="144" spans="1:5" x14ac:dyDescent="0.2">
      <c r="A144" s="99" t="str">
        <f t="shared" si="8"/>
        <v/>
      </c>
      <c r="B144" s="39"/>
      <c r="C144" s="39"/>
      <c r="D144" s="5" t="str">
        <f t="shared" si="6"/>
        <v/>
      </c>
      <c r="E144" s="1">
        <f t="shared" si="7"/>
        <v>143</v>
      </c>
    </row>
    <row r="145" spans="1:5" x14ac:dyDescent="0.2">
      <c r="A145" s="99" t="str">
        <f t="shared" si="8"/>
        <v/>
      </c>
      <c r="B145" s="39"/>
      <c r="C145" s="39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ref="B2:C9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P42"/>
  <sheetViews>
    <sheetView showGridLines="0" workbookViewId="0">
      <pane xSplit="1" topLeftCell="B1" activePane="topRight" state="frozen"/>
      <selection pane="topRight" activeCell="H64" sqref="H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138</v>
      </c>
      <c r="B1" s="142" t="s">
        <v>22</v>
      </c>
      <c r="C1" s="142"/>
      <c r="D1" s="142"/>
      <c r="E1" s="142"/>
      <c r="F1" s="142"/>
      <c r="G1" s="142"/>
      <c r="H1" s="142" t="s">
        <v>23</v>
      </c>
      <c r="I1" s="142"/>
      <c r="J1" s="142"/>
      <c r="K1" s="142"/>
      <c r="L1" s="142"/>
      <c r="M1" s="142"/>
      <c r="N1" s="142" t="s">
        <v>24</v>
      </c>
      <c r="O1" s="142"/>
      <c r="P1" s="142"/>
      <c r="Q1" s="142"/>
      <c r="R1" s="142"/>
      <c r="S1" s="142"/>
      <c r="T1" s="142" t="s">
        <v>25</v>
      </c>
      <c r="U1" s="142"/>
      <c r="V1" s="142"/>
      <c r="W1" s="142"/>
      <c r="X1" s="142"/>
      <c r="Y1" s="142"/>
      <c r="Z1" s="142" t="s">
        <v>26</v>
      </c>
      <c r="AA1" s="142"/>
      <c r="AB1" s="142"/>
      <c r="AC1" s="142"/>
      <c r="AD1" s="142"/>
      <c r="AE1" s="142"/>
      <c r="AF1" s="142" t="s">
        <v>27</v>
      </c>
      <c r="AG1" s="142"/>
      <c r="AH1" s="142"/>
      <c r="AI1" s="142"/>
      <c r="AJ1" s="142"/>
      <c r="AK1" s="142"/>
      <c r="AL1" s="142" t="s">
        <v>28</v>
      </c>
      <c r="AM1" s="142"/>
      <c r="AN1" s="142"/>
      <c r="AO1" s="142"/>
      <c r="AP1" s="142"/>
      <c r="AQ1" s="142"/>
      <c r="AR1" s="142" t="s">
        <v>29</v>
      </c>
      <c r="AS1" s="142"/>
      <c r="AT1" s="142"/>
      <c r="AU1" s="142"/>
      <c r="AV1" s="142"/>
      <c r="AW1" s="142"/>
      <c r="AX1" s="142" t="s">
        <v>30</v>
      </c>
      <c r="AY1" s="142"/>
      <c r="AZ1" s="142"/>
      <c r="BA1" s="142"/>
      <c r="BB1" s="142"/>
      <c r="BC1" s="142"/>
      <c r="BD1" s="142" t="s">
        <v>31</v>
      </c>
      <c r="BE1" s="142"/>
      <c r="BF1" s="142"/>
      <c r="BG1" s="142"/>
      <c r="BH1" s="142"/>
      <c r="BI1" s="142"/>
      <c r="BJ1" s="142" t="s">
        <v>32</v>
      </c>
      <c r="BK1" s="142"/>
      <c r="BL1" s="142"/>
      <c r="BM1" s="142"/>
      <c r="BN1" s="142"/>
      <c r="BO1" s="142"/>
      <c r="BP1" s="142" t="s">
        <v>33</v>
      </c>
      <c r="BQ1" s="142"/>
      <c r="BR1" s="142"/>
      <c r="BS1" s="142"/>
      <c r="BT1" s="142"/>
      <c r="BU1" s="142"/>
      <c r="BV1" s="142" t="s">
        <v>34</v>
      </c>
      <c r="BW1" s="142"/>
      <c r="BX1" s="142"/>
      <c r="BY1" s="142"/>
      <c r="BZ1" s="142"/>
      <c r="CA1" s="142"/>
      <c r="CB1" s="142" t="s">
        <v>35</v>
      </c>
      <c r="CC1" s="142"/>
      <c r="CD1" s="142"/>
      <c r="CE1" s="142"/>
      <c r="CF1" s="142"/>
      <c r="CG1" s="142"/>
      <c r="CH1" s="142" t="s">
        <v>36</v>
      </c>
      <c r="CI1" s="142"/>
      <c r="CJ1" s="142"/>
      <c r="CK1" s="142"/>
      <c r="CL1" s="142"/>
      <c r="CM1" s="142"/>
      <c r="CN1" s="142" t="s">
        <v>37</v>
      </c>
      <c r="CO1" s="142"/>
      <c r="CP1" s="142"/>
      <c r="CQ1" s="142"/>
      <c r="CR1" s="142"/>
      <c r="CS1" s="142"/>
      <c r="CT1" s="142" t="s">
        <v>38</v>
      </c>
      <c r="CU1" s="142"/>
      <c r="CV1" s="142"/>
      <c r="CW1" s="142"/>
      <c r="CX1" s="142"/>
      <c r="CY1" s="142"/>
      <c r="CZ1" s="142" t="s">
        <v>39</v>
      </c>
      <c r="DA1" s="142"/>
      <c r="DB1" s="142"/>
      <c r="DC1" s="142"/>
      <c r="DD1" s="142"/>
      <c r="DE1" s="142"/>
      <c r="DF1" s="142" t="s">
        <v>40</v>
      </c>
      <c r="DG1" s="142"/>
      <c r="DH1" s="142"/>
      <c r="DI1" s="142"/>
      <c r="DJ1" s="142"/>
      <c r="DK1" s="142"/>
      <c r="DL1" s="142" t="s">
        <v>41</v>
      </c>
      <c r="DM1" s="142"/>
      <c r="DN1" s="142"/>
      <c r="DO1" s="142"/>
      <c r="DP1" s="142"/>
      <c r="DQ1" s="142"/>
      <c r="DR1" s="142" t="s">
        <v>42</v>
      </c>
      <c r="DS1" s="142"/>
      <c r="DT1" s="142"/>
      <c r="DU1" s="142"/>
      <c r="DV1" s="142"/>
      <c r="DW1" s="142"/>
      <c r="DX1" s="142" t="s">
        <v>43</v>
      </c>
      <c r="DY1" s="142"/>
      <c r="DZ1" s="142"/>
      <c r="EA1" s="142"/>
      <c r="EB1" s="142"/>
      <c r="EC1" s="142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195</v>
      </c>
      <c r="B3" s="24">
        <v>1002</v>
      </c>
      <c r="C3" s="26">
        <v>2</v>
      </c>
      <c r="D3" s="26">
        <v>2</v>
      </c>
      <c r="E3" s="26">
        <v>96</v>
      </c>
      <c r="F3" s="26">
        <v>3</v>
      </c>
      <c r="G3" s="25"/>
      <c r="H3" s="24">
        <v>1472</v>
      </c>
      <c r="I3" s="26">
        <v>3</v>
      </c>
      <c r="J3" s="26">
        <v>1</v>
      </c>
      <c r="K3" s="26">
        <v>129</v>
      </c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4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2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5</v>
      </c>
      <c r="EG3" s="18">
        <f t="shared" ref="EG3:EG14" si="2">SUM(D3+J3+P3+V3+AB3+AH3+AN3+AT3+AZ3+BF3+BL3+BR3+BX3+CD3+CJ3+CP3+CV3+DB3+DH3+DN3+DT3+DZ3)</f>
        <v>3</v>
      </c>
      <c r="EH3" s="18">
        <f t="shared" ref="EH3:EH14" si="3">SUM(B3+H3+N3+T3+Z3+AF3+AL3+AR3+AX3+BD3+BJ3+BP3+BV3+CB3+CH3+CN3+CT3+CZ3+DF3+DL3+DR3+DX3)</f>
        <v>2474</v>
      </c>
      <c r="EI3" s="18">
        <f t="shared" ref="EI3:EI14" si="4">SUM(E3+K3+Q3+W3+AC3+AI3+AO3+AU3+BA3+BG3+BM3+BS3+BY3+CE3+CK3+CQ3+CW3+DC3+DI3+DO3+DU3+EA3)</f>
        <v>225</v>
      </c>
      <c r="EJ3" s="19">
        <f t="shared" ref="EJ3:EJ14" si="5">IF(EH3=0,0,(SUM(EH3/EI3)*3))</f>
        <v>32.986666666666665</v>
      </c>
      <c r="EK3" s="20">
        <f>IF(EF3=0,0,(SUM(EH3/EF3)))</f>
        <v>494.8</v>
      </c>
      <c r="EL3" s="20">
        <f>IF(ED3=0,0,SUM(EI3/ED3))</f>
        <v>112.5</v>
      </c>
      <c r="EM3" s="20">
        <f>IF(EF3=0,0,SUM(EI3/EF3))</f>
        <v>45</v>
      </c>
      <c r="EN3" s="20">
        <f t="shared" ref="EN3:EN14" si="6">SUM(F3+L3+R3+X3+AD3+AJ3+AP3+AV3+BB3+BH3+BN3+BT3+BZ3+CF3+CL3+CR3+CX3+DD3+DJ3+DP3+DV3+EB3)</f>
        <v>3</v>
      </c>
      <c r="EO3" s="20">
        <f t="shared" ref="EO3:EO14" si="7">IF(ED3=0,0,(SUM(EN3/ED3)))</f>
        <v>1.5</v>
      </c>
      <c r="EP3" s="18">
        <f>SUM(G3+M3+S3+Y3+AE3+AK3+AQ3+AW3+BC3+BI3+BO3+BU3+CA3+CG3+CM3+CS3+CY3+DE3+DK3+DQ3+DW3+EC3)</f>
        <v>0</v>
      </c>
    </row>
    <row r="4" spans="1:146" x14ac:dyDescent="0.2">
      <c r="A4" s="37" t="s">
        <v>180</v>
      </c>
      <c r="B4" s="28">
        <v>1002</v>
      </c>
      <c r="C4" s="29">
        <v>2</v>
      </c>
      <c r="D4" s="29">
        <v>2</v>
      </c>
      <c r="E4" s="29">
        <v>56</v>
      </c>
      <c r="F4" s="29">
        <v>6</v>
      </c>
      <c r="G4" s="30"/>
      <c r="H4" s="28">
        <v>1423</v>
      </c>
      <c r="I4" s="29">
        <v>3</v>
      </c>
      <c r="J4" s="29">
        <v>2</v>
      </c>
      <c r="K4" s="29">
        <v>95</v>
      </c>
      <c r="L4" s="29">
        <v>3</v>
      </c>
      <c r="M4" s="30">
        <v>1</v>
      </c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2</v>
      </c>
      <c r="EF4" s="18">
        <f t="shared" si="1"/>
        <v>5</v>
      </c>
      <c r="EG4" s="18">
        <f t="shared" si="2"/>
        <v>4</v>
      </c>
      <c r="EH4" s="18">
        <f t="shared" si="3"/>
        <v>2425</v>
      </c>
      <c r="EI4" s="18">
        <f t="shared" si="4"/>
        <v>151</v>
      </c>
      <c r="EJ4" s="19">
        <f t="shared" si="5"/>
        <v>48.178807947019862</v>
      </c>
      <c r="EK4" s="20">
        <f t="shared" ref="EK4:EK14" si="9">IF(EF4=0,0,(SUM(EH4/EF4)))</f>
        <v>485</v>
      </c>
      <c r="EL4" s="20">
        <f t="shared" ref="EL4:EL14" si="10">IF(ED4=0,0,SUM(EI4/ED4))</f>
        <v>75.5</v>
      </c>
      <c r="EM4" s="20">
        <f t="shared" ref="EM4:EM14" si="11">IF(EF4=0,0,SUM(EI4/EF4))</f>
        <v>30.2</v>
      </c>
      <c r="EN4" s="20">
        <f t="shared" si="6"/>
        <v>9</v>
      </c>
      <c r="EO4" s="20">
        <f t="shared" si="7"/>
        <v>4.5</v>
      </c>
      <c r="EP4" s="18">
        <f t="shared" ref="EP4:EP14" si="12">SUM(G4+M4+S4+Y4+AE4+AK4+AQ4+AW4+BC4+BI4+BO4+BU4+CA4+CG4+CM4+CS4+CY4+DE4+DK4+DQ4+DW4+EC4)</f>
        <v>1</v>
      </c>
    </row>
    <row r="5" spans="1:146" x14ac:dyDescent="0.2">
      <c r="A5" s="37" t="s">
        <v>160</v>
      </c>
      <c r="B5" s="28">
        <v>973</v>
      </c>
      <c r="C5" s="29">
        <v>2</v>
      </c>
      <c r="D5" s="29">
        <v>0</v>
      </c>
      <c r="E5" s="29">
        <v>57</v>
      </c>
      <c r="F5" s="29">
        <v>2</v>
      </c>
      <c r="G5" s="30"/>
      <c r="H5" s="28"/>
      <c r="I5" s="29"/>
      <c r="J5" s="29"/>
      <c r="K5" s="29"/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</v>
      </c>
      <c r="EE5" s="18">
        <f t="shared" si="0"/>
        <v>0</v>
      </c>
      <c r="EF5" s="18">
        <f t="shared" si="1"/>
        <v>2</v>
      </c>
      <c r="EG5" s="18">
        <f t="shared" si="2"/>
        <v>0</v>
      </c>
      <c r="EH5" s="18">
        <f t="shared" si="3"/>
        <v>973</v>
      </c>
      <c r="EI5" s="18">
        <f t="shared" si="4"/>
        <v>57</v>
      </c>
      <c r="EJ5" s="19">
        <f t="shared" si="5"/>
        <v>51.210526315789465</v>
      </c>
      <c r="EK5" s="20">
        <f t="shared" si="9"/>
        <v>486.5</v>
      </c>
      <c r="EL5" s="20">
        <f t="shared" si="10"/>
        <v>57</v>
      </c>
      <c r="EM5" s="20">
        <f t="shared" si="11"/>
        <v>28.5</v>
      </c>
      <c r="EN5" s="20">
        <f t="shared" si="6"/>
        <v>3</v>
      </c>
      <c r="EO5" s="20">
        <f t="shared" si="7"/>
        <v>3</v>
      </c>
      <c r="EP5" s="18">
        <f t="shared" si="12"/>
        <v>0</v>
      </c>
    </row>
    <row r="6" spans="1:146" x14ac:dyDescent="0.2">
      <c r="A6" s="37" t="s">
        <v>161</v>
      </c>
      <c r="B6" s="28">
        <v>1377</v>
      </c>
      <c r="C6" s="29">
        <v>3</v>
      </c>
      <c r="D6" s="29">
        <v>1</v>
      </c>
      <c r="E6" s="29">
        <v>103</v>
      </c>
      <c r="F6" s="29">
        <v>1</v>
      </c>
      <c r="G6" s="30"/>
      <c r="H6" s="28">
        <v>844</v>
      </c>
      <c r="I6" s="29">
        <v>2</v>
      </c>
      <c r="J6" s="29">
        <v>0</v>
      </c>
      <c r="K6" s="29">
        <v>57</v>
      </c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2</v>
      </c>
      <c r="EE6" s="18">
        <f t="shared" si="0"/>
        <v>0</v>
      </c>
      <c r="EF6" s="18">
        <f t="shared" si="1"/>
        <v>5</v>
      </c>
      <c r="EG6" s="18">
        <f t="shared" si="2"/>
        <v>1</v>
      </c>
      <c r="EH6" s="18">
        <f t="shared" si="3"/>
        <v>2221</v>
      </c>
      <c r="EI6" s="18">
        <f t="shared" si="4"/>
        <v>160</v>
      </c>
      <c r="EJ6" s="19">
        <f t="shared" si="5"/>
        <v>41.643749999999997</v>
      </c>
      <c r="EK6" s="20">
        <f t="shared" si="9"/>
        <v>444.2</v>
      </c>
      <c r="EL6" s="20">
        <f t="shared" si="10"/>
        <v>80</v>
      </c>
      <c r="EM6" s="20">
        <f t="shared" si="11"/>
        <v>32</v>
      </c>
      <c r="EN6" s="20">
        <f t="shared" si="6"/>
        <v>1</v>
      </c>
      <c r="EO6" s="20">
        <f t="shared" si="7"/>
        <v>0.5</v>
      </c>
      <c r="EP6" s="18">
        <f t="shared" si="12"/>
        <v>0</v>
      </c>
    </row>
    <row r="7" spans="1:146" x14ac:dyDescent="0.2">
      <c r="A7" s="27" t="s">
        <v>196</v>
      </c>
      <c r="B7" s="28">
        <v>1417</v>
      </c>
      <c r="C7" s="29">
        <v>3</v>
      </c>
      <c r="D7" s="29">
        <v>1</v>
      </c>
      <c r="E7" s="29">
        <v>73</v>
      </c>
      <c r="F7" s="29"/>
      <c r="G7" s="30"/>
      <c r="H7" s="28">
        <v>1002</v>
      </c>
      <c r="I7" s="29">
        <v>2</v>
      </c>
      <c r="J7" s="29">
        <v>2</v>
      </c>
      <c r="K7" s="29">
        <v>44</v>
      </c>
      <c r="L7" s="29">
        <v>3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2</v>
      </c>
      <c r="EE7" s="18">
        <f t="shared" si="0"/>
        <v>1</v>
      </c>
      <c r="EF7" s="18">
        <f t="shared" si="1"/>
        <v>5</v>
      </c>
      <c r="EG7" s="18">
        <f t="shared" si="2"/>
        <v>3</v>
      </c>
      <c r="EH7" s="18">
        <f t="shared" si="3"/>
        <v>2419</v>
      </c>
      <c r="EI7" s="18">
        <f t="shared" si="4"/>
        <v>117</v>
      </c>
      <c r="EJ7" s="19">
        <f t="shared" si="5"/>
        <v>62.025641025641029</v>
      </c>
      <c r="EK7" s="20">
        <f t="shared" si="9"/>
        <v>483.8</v>
      </c>
      <c r="EL7" s="20">
        <f t="shared" si="10"/>
        <v>58.5</v>
      </c>
      <c r="EM7" s="20">
        <f t="shared" si="11"/>
        <v>23.4</v>
      </c>
      <c r="EN7" s="20">
        <f t="shared" si="6"/>
        <v>3</v>
      </c>
      <c r="EO7" s="20">
        <f t="shared" si="7"/>
        <v>1.5</v>
      </c>
      <c r="EP7" s="18">
        <f t="shared" si="12"/>
        <v>0</v>
      </c>
    </row>
    <row r="8" spans="1:146" x14ac:dyDescent="0.2">
      <c r="A8" s="27" t="s">
        <v>162</v>
      </c>
      <c r="B8" s="28">
        <v>728</v>
      </c>
      <c r="C8" s="29">
        <v>2</v>
      </c>
      <c r="D8" s="29">
        <v>0</v>
      </c>
      <c r="E8" s="29">
        <v>42</v>
      </c>
      <c r="F8" s="29">
        <v>1</v>
      </c>
      <c r="G8" s="30"/>
      <c r="H8" s="28">
        <v>1375</v>
      </c>
      <c r="I8" s="29">
        <v>3</v>
      </c>
      <c r="J8" s="29">
        <v>2</v>
      </c>
      <c r="K8" s="29">
        <v>87</v>
      </c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2</v>
      </c>
      <c r="EE8" s="18">
        <f t="shared" si="0"/>
        <v>1</v>
      </c>
      <c r="EF8" s="18">
        <f t="shared" si="1"/>
        <v>5</v>
      </c>
      <c r="EG8" s="18">
        <f t="shared" si="2"/>
        <v>2</v>
      </c>
      <c r="EH8" s="18">
        <f t="shared" si="3"/>
        <v>2103</v>
      </c>
      <c r="EI8" s="18">
        <f t="shared" si="4"/>
        <v>129</v>
      </c>
      <c r="EJ8" s="19">
        <f t="shared" si="5"/>
        <v>48.906976744186039</v>
      </c>
      <c r="EK8" s="20">
        <f t="shared" si="9"/>
        <v>420.6</v>
      </c>
      <c r="EL8" s="20">
        <f t="shared" si="10"/>
        <v>64.5</v>
      </c>
      <c r="EM8" s="20">
        <f t="shared" si="11"/>
        <v>25.8</v>
      </c>
      <c r="EN8" s="20">
        <f t="shared" si="6"/>
        <v>1</v>
      </c>
      <c r="EO8" s="20">
        <f t="shared" si="7"/>
        <v>0.5</v>
      </c>
      <c r="EP8" s="18">
        <f t="shared" si="12"/>
        <v>0</v>
      </c>
    </row>
    <row r="9" spans="1:146" x14ac:dyDescent="0.2">
      <c r="A9" s="37" t="s">
        <v>197</v>
      </c>
      <c r="B9" s="28"/>
      <c r="C9" s="29"/>
      <c r="D9" s="29"/>
      <c r="E9" s="29"/>
      <c r="F9" s="29"/>
      <c r="G9" s="30"/>
      <c r="H9" s="28">
        <v>800</v>
      </c>
      <c r="I9" s="29">
        <v>2</v>
      </c>
      <c r="J9" s="29">
        <v>0</v>
      </c>
      <c r="K9" s="29">
        <v>60</v>
      </c>
      <c r="L9" s="29">
        <v>1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800</v>
      </c>
      <c r="EI9" s="18">
        <f t="shared" si="4"/>
        <v>60</v>
      </c>
      <c r="EJ9" s="19">
        <f t="shared" si="5"/>
        <v>40</v>
      </c>
      <c r="EK9" s="20">
        <f t="shared" si="9"/>
        <v>400</v>
      </c>
      <c r="EL9" s="20">
        <f t="shared" si="10"/>
        <v>60</v>
      </c>
      <c r="EM9" s="20">
        <f t="shared" si="11"/>
        <v>30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3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0</v>
      </c>
      <c r="Z42" s="5">
        <v>0</v>
      </c>
      <c r="AF42" s="5">
        <v>0</v>
      </c>
      <c r="AL42" s="5">
        <v>0</v>
      </c>
      <c r="AR42" s="5">
        <v>1</v>
      </c>
      <c r="BD42" s="5">
        <v>1</v>
      </c>
      <c r="BJ42" s="5">
        <v>3</v>
      </c>
      <c r="BP42" s="5">
        <v>2</v>
      </c>
      <c r="BX42" s="5">
        <v>2</v>
      </c>
      <c r="CF42" s="5">
        <v>0</v>
      </c>
      <c r="CL42" s="5">
        <v>1</v>
      </c>
      <c r="CR42" s="5">
        <v>1</v>
      </c>
    </row>
  </sheetData>
  <mergeCells count="22">
    <mergeCell ref="B1:G1"/>
    <mergeCell ref="H1:M1"/>
    <mergeCell ref="N1:S1"/>
    <mergeCell ref="T1:Y1"/>
    <mergeCell ref="Z1:AE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DL1:DQ1"/>
    <mergeCell ref="DR1:DW1"/>
    <mergeCell ref="DX1:EC1"/>
    <mergeCell ref="CT1:CY1"/>
    <mergeCell ref="CZ1:DE1"/>
    <mergeCell ref="DF1:DK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P42"/>
  <sheetViews>
    <sheetView showGridLines="0" workbookViewId="0">
      <pane xSplit="1" topLeftCell="D1" activePane="topRight" state="frozen"/>
      <selection pane="topRight" activeCell="M61" sqref="M61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139</v>
      </c>
      <c r="B1" s="142" t="s">
        <v>22</v>
      </c>
      <c r="C1" s="142"/>
      <c r="D1" s="142"/>
      <c r="E1" s="142"/>
      <c r="F1" s="142"/>
      <c r="G1" s="142"/>
      <c r="H1" s="142" t="s">
        <v>23</v>
      </c>
      <c r="I1" s="142"/>
      <c r="J1" s="142"/>
      <c r="K1" s="142"/>
      <c r="L1" s="142"/>
      <c r="M1" s="142"/>
      <c r="N1" s="142" t="s">
        <v>24</v>
      </c>
      <c r="O1" s="142"/>
      <c r="P1" s="142"/>
      <c r="Q1" s="142"/>
      <c r="R1" s="142"/>
      <c r="S1" s="142"/>
      <c r="T1" s="142" t="s">
        <v>25</v>
      </c>
      <c r="U1" s="142"/>
      <c r="V1" s="142"/>
      <c r="W1" s="142"/>
      <c r="X1" s="142"/>
      <c r="Y1" s="142"/>
      <c r="Z1" s="142" t="s">
        <v>26</v>
      </c>
      <c r="AA1" s="142"/>
      <c r="AB1" s="142"/>
      <c r="AC1" s="142"/>
      <c r="AD1" s="142"/>
      <c r="AE1" s="142"/>
      <c r="AF1" s="142" t="s">
        <v>27</v>
      </c>
      <c r="AG1" s="142"/>
      <c r="AH1" s="142"/>
      <c r="AI1" s="142"/>
      <c r="AJ1" s="142"/>
      <c r="AK1" s="142"/>
      <c r="AL1" s="142" t="s">
        <v>28</v>
      </c>
      <c r="AM1" s="142"/>
      <c r="AN1" s="142"/>
      <c r="AO1" s="142"/>
      <c r="AP1" s="142"/>
      <c r="AQ1" s="142"/>
      <c r="AR1" s="142" t="s">
        <v>29</v>
      </c>
      <c r="AS1" s="142"/>
      <c r="AT1" s="142"/>
      <c r="AU1" s="142"/>
      <c r="AV1" s="142"/>
      <c r="AW1" s="142"/>
      <c r="AX1" s="142" t="s">
        <v>30</v>
      </c>
      <c r="AY1" s="142"/>
      <c r="AZ1" s="142"/>
      <c r="BA1" s="142"/>
      <c r="BB1" s="142"/>
      <c r="BC1" s="142"/>
      <c r="BD1" s="142" t="s">
        <v>31</v>
      </c>
      <c r="BE1" s="142"/>
      <c r="BF1" s="142"/>
      <c r="BG1" s="142"/>
      <c r="BH1" s="142"/>
      <c r="BI1" s="142"/>
      <c r="BJ1" s="142" t="s">
        <v>32</v>
      </c>
      <c r="BK1" s="142"/>
      <c r="BL1" s="142"/>
      <c r="BM1" s="142"/>
      <c r="BN1" s="142"/>
      <c r="BO1" s="142"/>
      <c r="BP1" s="142" t="s">
        <v>33</v>
      </c>
      <c r="BQ1" s="142"/>
      <c r="BR1" s="142"/>
      <c r="BS1" s="142"/>
      <c r="BT1" s="142"/>
      <c r="BU1" s="142"/>
      <c r="BV1" s="142" t="s">
        <v>34</v>
      </c>
      <c r="BW1" s="142"/>
      <c r="BX1" s="142"/>
      <c r="BY1" s="142"/>
      <c r="BZ1" s="142"/>
      <c r="CA1" s="142"/>
      <c r="CB1" s="142" t="s">
        <v>35</v>
      </c>
      <c r="CC1" s="142"/>
      <c r="CD1" s="142"/>
      <c r="CE1" s="142"/>
      <c r="CF1" s="142"/>
      <c r="CG1" s="142"/>
      <c r="CH1" s="142" t="s">
        <v>36</v>
      </c>
      <c r="CI1" s="142"/>
      <c r="CJ1" s="142"/>
      <c r="CK1" s="142"/>
      <c r="CL1" s="142"/>
      <c r="CM1" s="142"/>
      <c r="CN1" s="142" t="s">
        <v>37</v>
      </c>
      <c r="CO1" s="142"/>
      <c r="CP1" s="142"/>
      <c r="CQ1" s="142"/>
      <c r="CR1" s="142"/>
      <c r="CS1" s="142"/>
      <c r="CT1" s="142" t="s">
        <v>38</v>
      </c>
      <c r="CU1" s="142"/>
      <c r="CV1" s="142"/>
      <c r="CW1" s="142"/>
      <c r="CX1" s="142"/>
      <c r="CY1" s="142"/>
      <c r="CZ1" s="142" t="s">
        <v>39</v>
      </c>
      <c r="DA1" s="142"/>
      <c r="DB1" s="142"/>
      <c r="DC1" s="142"/>
      <c r="DD1" s="142"/>
      <c r="DE1" s="142"/>
      <c r="DF1" s="142" t="s">
        <v>40</v>
      </c>
      <c r="DG1" s="142"/>
      <c r="DH1" s="142"/>
      <c r="DI1" s="142"/>
      <c r="DJ1" s="142"/>
      <c r="DK1" s="142"/>
      <c r="DL1" s="142" t="s">
        <v>41</v>
      </c>
      <c r="DM1" s="142"/>
      <c r="DN1" s="142"/>
      <c r="DO1" s="142"/>
      <c r="DP1" s="142"/>
      <c r="DQ1" s="142"/>
      <c r="DR1" s="142" t="s">
        <v>42</v>
      </c>
      <c r="DS1" s="142"/>
      <c r="DT1" s="142"/>
      <c r="DU1" s="142"/>
      <c r="DV1" s="142"/>
      <c r="DW1" s="142"/>
      <c r="DX1" s="142" t="s">
        <v>43</v>
      </c>
      <c r="DY1" s="142"/>
      <c r="DZ1" s="142"/>
      <c r="EA1" s="142"/>
      <c r="EB1" s="142"/>
      <c r="EC1" s="142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152</v>
      </c>
      <c r="B3" s="24">
        <v>1002</v>
      </c>
      <c r="C3" s="26">
        <v>2</v>
      </c>
      <c r="D3" s="26">
        <v>2</v>
      </c>
      <c r="E3" s="26">
        <v>55</v>
      </c>
      <c r="F3" s="26">
        <v>4</v>
      </c>
      <c r="G3" s="25"/>
      <c r="H3" s="24">
        <v>823</v>
      </c>
      <c r="I3" s="26">
        <v>2</v>
      </c>
      <c r="J3" s="26">
        <v>0</v>
      </c>
      <c r="K3" s="26">
        <v>42</v>
      </c>
      <c r="L3" s="26">
        <v>1</v>
      </c>
      <c r="M3" s="25"/>
      <c r="N3" s="24">
        <v>1471</v>
      </c>
      <c r="O3" s="26">
        <v>3</v>
      </c>
      <c r="P3" s="26">
        <v>2</v>
      </c>
      <c r="Q3" s="26">
        <v>99</v>
      </c>
      <c r="R3" s="26">
        <v>3</v>
      </c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6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6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3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7</v>
      </c>
      <c r="EG3" s="18">
        <f t="shared" ref="EG3:EG14" si="2">SUM(D3+J3+P3+V3+AB3+AH3+AN3+AT3+AZ3+BF3+BL3+BR3+BX3+CD3+CJ3+CP3+CV3+DB3+DH3+DN3+DT3+DZ3)</f>
        <v>4</v>
      </c>
      <c r="EH3" s="18">
        <f t="shared" ref="EH3:EH14" si="3">SUM(B3+H3+N3+T3+Z3+AF3+AL3+AR3+AX3+BD3+BJ3+BP3+BV3+CB3+CH3+CN3+CT3+CZ3+DF3+DL3+DR3+DX3)</f>
        <v>3296</v>
      </c>
      <c r="EI3" s="18">
        <f t="shared" ref="EI3:EI14" si="4">SUM(E3+K3+Q3+W3+AC3+AI3+AO3+AU3+BA3+BG3+BM3+BS3+BY3+CE3+CK3+CQ3+CW3+DC3+DI3+DO3+DU3+EA3)</f>
        <v>196</v>
      </c>
      <c r="EJ3" s="19">
        <f t="shared" ref="EJ3:EJ14" si="5">IF(EH3=0,0,(SUM(EH3/EI3)*3))</f>
        <v>50.448979591836732</v>
      </c>
      <c r="EK3" s="20">
        <f>IF(EF3=0,0,(SUM(EH3/EF3)))</f>
        <v>470.85714285714283</v>
      </c>
      <c r="EL3" s="20">
        <f>IF(ED3=0,0,SUM(EI3/ED3))</f>
        <v>65.333333333333329</v>
      </c>
      <c r="EM3" s="20">
        <f>IF(EF3=0,0,SUM(EI3/EF3))</f>
        <v>28</v>
      </c>
      <c r="EN3" s="20">
        <f t="shared" ref="EN3:EN14" si="6">SUM(F3+L3+R3+X3+AD3+AJ3+AP3+AV3+BB3+BH3+BN3+BT3+BZ3+CF3+CL3+CR3+CX3+DD3+DJ3+DP3+DV3+EB3)</f>
        <v>8</v>
      </c>
      <c r="EO3" s="20">
        <f t="shared" ref="EO3:EO14" si="7">IF(ED3=0,0,(SUM(EN3/ED3)))</f>
        <v>2.6666666666666665</v>
      </c>
      <c r="EP3" s="18">
        <f>SUM(G3+M3+S3+Y3+AE3+AK3+AQ3+AW3+BC3+BI3+BO3+BU3+CA3+CG3+CM3+CS3+CY3+DE3+DK3+DQ3+DW3+EC3)</f>
        <v>0</v>
      </c>
    </row>
    <row r="4" spans="1:146" x14ac:dyDescent="0.2">
      <c r="A4" s="37" t="s">
        <v>151</v>
      </c>
      <c r="B4" s="28">
        <v>1002</v>
      </c>
      <c r="C4" s="29">
        <v>2</v>
      </c>
      <c r="D4" s="29">
        <v>2</v>
      </c>
      <c r="E4" s="29">
        <v>46</v>
      </c>
      <c r="F4" s="29">
        <v>6</v>
      </c>
      <c r="G4" s="30">
        <v>1</v>
      </c>
      <c r="H4" s="28">
        <v>1002</v>
      </c>
      <c r="I4" s="29">
        <v>2</v>
      </c>
      <c r="J4" s="29">
        <v>2</v>
      </c>
      <c r="K4" s="29">
        <v>51</v>
      </c>
      <c r="L4" s="29">
        <v>4</v>
      </c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29"/>
      <c r="BV4" s="29"/>
      <c r="BW4" s="29"/>
      <c r="BX4" s="29"/>
      <c r="BY4" s="30"/>
      <c r="BZ4" s="29"/>
      <c r="CA4" s="30"/>
      <c r="CB4" s="29"/>
      <c r="CC4" s="30"/>
      <c r="CD4" s="28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29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2</v>
      </c>
      <c r="EF4" s="18">
        <f t="shared" si="1"/>
        <v>4</v>
      </c>
      <c r="EG4" s="18">
        <f t="shared" si="2"/>
        <v>4</v>
      </c>
      <c r="EH4" s="18">
        <f t="shared" si="3"/>
        <v>2004</v>
      </c>
      <c r="EI4" s="18">
        <f t="shared" si="4"/>
        <v>97</v>
      </c>
      <c r="EJ4" s="19">
        <f t="shared" si="5"/>
        <v>61.979381443298976</v>
      </c>
      <c r="EK4" s="20">
        <f t="shared" ref="EK4:EK14" si="9">IF(EF4=0,0,(SUM(EH4/EF4)))</f>
        <v>501</v>
      </c>
      <c r="EL4" s="20">
        <f t="shared" ref="EL4:EL14" si="10">IF(ED4=0,0,SUM(EI4/ED4))</f>
        <v>48.5</v>
      </c>
      <c r="EM4" s="20">
        <f t="shared" ref="EM4:EM14" si="11">IF(EF4=0,0,SUM(EI4/EF4))</f>
        <v>24.25</v>
      </c>
      <c r="EN4" s="20">
        <f t="shared" si="6"/>
        <v>10</v>
      </c>
      <c r="EO4" s="20">
        <f t="shared" si="7"/>
        <v>5</v>
      </c>
      <c r="EP4" s="18">
        <f t="shared" ref="EP4:EP14" si="12">SUM(G4+M4+S4+Y4+AE4+AK4+AQ4+AW4+BC4+BI4+BO4+BU4+CA4+CG4+CM4+CS4+CY4+DE4+DK4+DQ4+DW4+EC4)</f>
        <v>1</v>
      </c>
    </row>
    <row r="5" spans="1:146" x14ac:dyDescent="0.2">
      <c r="A5" s="37" t="s">
        <v>153</v>
      </c>
      <c r="B5" s="28">
        <v>1002</v>
      </c>
      <c r="C5" s="29">
        <v>2</v>
      </c>
      <c r="D5" s="29">
        <v>2</v>
      </c>
      <c r="E5" s="29">
        <v>60</v>
      </c>
      <c r="F5" s="29">
        <v>4</v>
      </c>
      <c r="G5" s="30"/>
      <c r="H5" s="28">
        <v>1002</v>
      </c>
      <c r="I5" s="29">
        <v>2</v>
      </c>
      <c r="J5" s="29">
        <v>2</v>
      </c>
      <c r="K5" s="29">
        <v>41</v>
      </c>
      <c r="L5" s="29">
        <v>8</v>
      </c>
      <c r="M5" s="30"/>
      <c r="N5" s="28">
        <v>1002</v>
      </c>
      <c r="O5" s="29">
        <v>2</v>
      </c>
      <c r="P5" s="29">
        <v>2</v>
      </c>
      <c r="Q5" s="29">
        <v>48</v>
      </c>
      <c r="R5" s="29">
        <v>1</v>
      </c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29"/>
      <c r="BV5" s="29"/>
      <c r="BW5" s="29"/>
      <c r="BX5" s="29"/>
      <c r="BY5" s="30"/>
      <c r="BZ5" s="29"/>
      <c r="CA5" s="30"/>
      <c r="CB5" s="29"/>
      <c r="CC5" s="30"/>
      <c r="CD5" s="28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29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3</v>
      </c>
      <c r="EE5" s="18">
        <f t="shared" si="0"/>
        <v>3</v>
      </c>
      <c r="EF5" s="18">
        <f t="shared" si="1"/>
        <v>6</v>
      </c>
      <c r="EG5" s="18">
        <f t="shared" si="2"/>
        <v>6</v>
      </c>
      <c r="EH5" s="18">
        <f t="shared" si="3"/>
        <v>3006</v>
      </c>
      <c r="EI5" s="18">
        <f t="shared" si="4"/>
        <v>149</v>
      </c>
      <c r="EJ5" s="19">
        <f t="shared" si="5"/>
        <v>60.523489932885909</v>
      </c>
      <c r="EK5" s="20">
        <f t="shared" si="9"/>
        <v>501</v>
      </c>
      <c r="EL5" s="20">
        <f t="shared" si="10"/>
        <v>49.666666666666664</v>
      </c>
      <c r="EM5" s="20">
        <f t="shared" si="11"/>
        <v>24.833333333333332</v>
      </c>
      <c r="EN5" s="20">
        <f t="shared" si="6"/>
        <v>13</v>
      </c>
      <c r="EO5" s="20">
        <f t="shared" si="7"/>
        <v>4.333333333333333</v>
      </c>
      <c r="EP5" s="18">
        <f t="shared" si="12"/>
        <v>0</v>
      </c>
    </row>
    <row r="6" spans="1:146" x14ac:dyDescent="0.2">
      <c r="A6" s="37" t="s">
        <v>165</v>
      </c>
      <c r="B6" s="28">
        <v>1404</v>
      </c>
      <c r="C6" s="29">
        <v>3</v>
      </c>
      <c r="D6" s="29">
        <v>1</v>
      </c>
      <c r="E6" s="29">
        <v>85</v>
      </c>
      <c r="F6" s="29">
        <v>3</v>
      </c>
      <c r="G6" s="30"/>
      <c r="H6" s="28">
        <v>1496</v>
      </c>
      <c r="I6" s="29">
        <v>3</v>
      </c>
      <c r="J6" s="29">
        <v>2</v>
      </c>
      <c r="K6" s="29">
        <v>88</v>
      </c>
      <c r="L6" s="29">
        <v>5</v>
      </c>
      <c r="M6" s="30"/>
      <c r="N6" s="28">
        <v>1002</v>
      </c>
      <c r="O6" s="29">
        <v>2</v>
      </c>
      <c r="P6" s="29">
        <v>2</v>
      </c>
      <c r="Q6" s="29">
        <v>41</v>
      </c>
      <c r="R6" s="29">
        <v>5</v>
      </c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29"/>
      <c r="BV6" s="29"/>
      <c r="BW6" s="29"/>
      <c r="BX6" s="29"/>
      <c r="BY6" s="30"/>
      <c r="BZ6" s="29"/>
      <c r="CA6" s="30"/>
      <c r="CB6" s="29"/>
      <c r="CC6" s="30"/>
      <c r="CD6" s="28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29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3</v>
      </c>
      <c r="EE6" s="18">
        <f t="shared" si="0"/>
        <v>2</v>
      </c>
      <c r="EF6" s="18">
        <f t="shared" si="1"/>
        <v>8</v>
      </c>
      <c r="EG6" s="18">
        <f t="shared" si="2"/>
        <v>5</v>
      </c>
      <c r="EH6" s="18">
        <f t="shared" si="3"/>
        <v>3902</v>
      </c>
      <c r="EI6" s="18">
        <f t="shared" si="4"/>
        <v>214</v>
      </c>
      <c r="EJ6" s="19">
        <f t="shared" si="5"/>
        <v>54.700934579439249</v>
      </c>
      <c r="EK6" s="20">
        <f t="shared" si="9"/>
        <v>487.75</v>
      </c>
      <c r="EL6" s="20">
        <f t="shared" si="10"/>
        <v>71.333333333333329</v>
      </c>
      <c r="EM6" s="20">
        <f t="shared" si="11"/>
        <v>26.75</v>
      </c>
      <c r="EN6" s="20">
        <f t="shared" si="6"/>
        <v>13</v>
      </c>
      <c r="EO6" s="20">
        <f t="shared" si="7"/>
        <v>4.333333333333333</v>
      </c>
      <c r="EP6" s="18">
        <f t="shared" si="12"/>
        <v>0</v>
      </c>
    </row>
    <row r="7" spans="1:146" x14ac:dyDescent="0.2">
      <c r="A7" s="27" t="s">
        <v>226</v>
      </c>
      <c r="B7" s="28"/>
      <c r="C7" s="29"/>
      <c r="D7" s="29"/>
      <c r="E7" s="29"/>
      <c r="F7" s="29"/>
      <c r="G7" s="30"/>
      <c r="H7" s="28"/>
      <c r="I7" s="29"/>
      <c r="J7" s="29"/>
      <c r="K7" s="29"/>
      <c r="L7" s="29">
        <v>1</v>
      </c>
      <c r="M7" s="30"/>
      <c r="N7" s="28">
        <v>733</v>
      </c>
      <c r="O7" s="29">
        <v>2</v>
      </c>
      <c r="P7" s="29">
        <v>0</v>
      </c>
      <c r="Q7" s="29">
        <v>45</v>
      </c>
      <c r="R7" s="29">
        <v>2</v>
      </c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29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29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</v>
      </c>
      <c r="EE7" s="18">
        <f t="shared" si="0"/>
        <v>0</v>
      </c>
      <c r="EF7" s="18">
        <f t="shared" si="1"/>
        <v>2</v>
      </c>
      <c r="EG7" s="18">
        <f t="shared" si="2"/>
        <v>0</v>
      </c>
      <c r="EH7" s="18">
        <f t="shared" si="3"/>
        <v>733</v>
      </c>
      <c r="EI7" s="18">
        <f t="shared" si="4"/>
        <v>45</v>
      </c>
      <c r="EJ7" s="19">
        <f t="shared" si="5"/>
        <v>48.86666666666666</v>
      </c>
      <c r="EK7" s="20">
        <f t="shared" si="9"/>
        <v>366.5</v>
      </c>
      <c r="EL7" s="20">
        <f t="shared" si="10"/>
        <v>45</v>
      </c>
      <c r="EM7" s="20">
        <f t="shared" si="11"/>
        <v>22.5</v>
      </c>
      <c r="EN7" s="20">
        <f t="shared" si="6"/>
        <v>3</v>
      </c>
      <c r="EO7" s="20">
        <f t="shared" si="7"/>
        <v>3</v>
      </c>
      <c r="EP7" s="18">
        <f t="shared" si="12"/>
        <v>0</v>
      </c>
    </row>
    <row r="8" spans="1:146" x14ac:dyDescent="0.2">
      <c r="A8" s="27" t="s">
        <v>154</v>
      </c>
      <c r="B8" s="28">
        <v>1002</v>
      </c>
      <c r="C8" s="29">
        <v>2</v>
      </c>
      <c r="D8" s="29">
        <v>2</v>
      </c>
      <c r="E8" s="29">
        <v>37</v>
      </c>
      <c r="F8" s="29">
        <v>5</v>
      </c>
      <c r="G8" s="30"/>
      <c r="H8" s="28">
        <v>1002</v>
      </c>
      <c r="I8" s="29">
        <v>2</v>
      </c>
      <c r="J8" s="29">
        <v>2</v>
      </c>
      <c r="K8" s="29">
        <v>47</v>
      </c>
      <c r="L8" s="29">
        <v>4</v>
      </c>
      <c r="M8" s="30"/>
      <c r="N8" s="28">
        <v>1002</v>
      </c>
      <c r="O8" s="29">
        <v>2</v>
      </c>
      <c r="P8" s="29">
        <v>2</v>
      </c>
      <c r="Q8" s="29">
        <v>52</v>
      </c>
      <c r="R8" s="29">
        <v>6</v>
      </c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29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29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3</v>
      </c>
      <c r="EE8" s="18">
        <f t="shared" si="0"/>
        <v>3</v>
      </c>
      <c r="EF8" s="18">
        <f t="shared" si="1"/>
        <v>6</v>
      </c>
      <c r="EG8" s="18">
        <f t="shared" si="2"/>
        <v>6</v>
      </c>
      <c r="EH8" s="18">
        <f t="shared" si="3"/>
        <v>3006</v>
      </c>
      <c r="EI8" s="18">
        <f t="shared" si="4"/>
        <v>136</v>
      </c>
      <c r="EJ8" s="19">
        <f t="shared" si="5"/>
        <v>66.308823529411768</v>
      </c>
      <c r="EK8" s="20">
        <f t="shared" si="9"/>
        <v>501</v>
      </c>
      <c r="EL8" s="20">
        <f t="shared" si="10"/>
        <v>45.333333333333336</v>
      </c>
      <c r="EM8" s="20">
        <f t="shared" si="11"/>
        <v>22.666666666666668</v>
      </c>
      <c r="EN8" s="20">
        <f t="shared" si="6"/>
        <v>15</v>
      </c>
      <c r="EO8" s="20">
        <f t="shared" si="7"/>
        <v>5</v>
      </c>
      <c r="EP8" s="18">
        <f t="shared" si="12"/>
        <v>0</v>
      </c>
    </row>
    <row r="9" spans="1:146" x14ac:dyDescent="0.2">
      <c r="A9" s="37" t="s">
        <v>202</v>
      </c>
      <c r="B9" s="28">
        <v>1501</v>
      </c>
      <c r="C9" s="29">
        <v>3</v>
      </c>
      <c r="D9" s="29">
        <v>2</v>
      </c>
      <c r="E9" s="29">
        <v>100</v>
      </c>
      <c r="F9" s="29">
        <v>3</v>
      </c>
      <c r="G9" s="30"/>
      <c r="H9" s="28">
        <v>1355</v>
      </c>
      <c r="I9" s="29">
        <v>3</v>
      </c>
      <c r="J9" s="29">
        <v>1</v>
      </c>
      <c r="K9" s="29">
        <v>87</v>
      </c>
      <c r="L9" s="29"/>
      <c r="M9" s="30"/>
      <c r="N9" s="28">
        <v>1483</v>
      </c>
      <c r="O9" s="29">
        <v>3</v>
      </c>
      <c r="P9" s="29">
        <v>2</v>
      </c>
      <c r="Q9" s="29">
        <v>106</v>
      </c>
      <c r="R9" s="29">
        <v>4</v>
      </c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29"/>
      <c r="BV9" s="29"/>
      <c r="BW9" s="29"/>
      <c r="BX9" s="29"/>
      <c r="BY9" s="30"/>
      <c r="BZ9" s="29"/>
      <c r="CA9" s="30"/>
      <c r="CB9" s="29"/>
      <c r="CC9" s="30"/>
      <c r="CD9" s="28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29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3</v>
      </c>
      <c r="EE9" s="18">
        <f t="shared" si="0"/>
        <v>2</v>
      </c>
      <c r="EF9" s="18">
        <f t="shared" si="1"/>
        <v>9</v>
      </c>
      <c r="EG9" s="18">
        <f t="shared" si="2"/>
        <v>5</v>
      </c>
      <c r="EH9" s="18">
        <f t="shared" si="3"/>
        <v>4339</v>
      </c>
      <c r="EI9" s="18">
        <f t="shared" si="4"/>
        <v>293</v>
      </c>
      <c r="EJ9" s="19">
        <f t="shared" si="5"/>
        <v>44.42662116040956</v>
      </c>
      <c r="EK9" s="20">
        <f t="shared" si="9"/>
        <v>482.11111111111109</v>
      </c>
      <c r="EL9" s="20">
        <f t="shared" si="10"/>
        <v>97.666666666666671</v>
      </c>
      <c r="EM9" s="20">
        <f t="shared" si="11"/>
        <v>32.555555555555557</v>
      </c>
      <c r="EN9" s="20">
        <f t="shared" si="6"/>
        <v>7</v>
      </c>
      <c r="EO9" s="20">
        <f t="shared" si="7"/>
        <v>2.3333333333333335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29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29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29"/>
      <c r="BV11" s="29"/>
      <c r="BW11" s="29"/>
      <c r="BX11" s="29"/>
      <c r="BY11" s="30"/>
      <c r="BZ11" s="29"/>
      <c r="CA11" s="30"/>
      <c r="CB11" s="29"/>
      <c r="CC11" s="30"/>
      <c r="CD11" s="28"/>
      <c r="CE11" s="29"/>
      <c r="CF11" s="29"/>
      <c r="CG11" s="30"/>
      <c r="CH11" s="28"/>
      <c r="CI11" s="29"/>
      <c r="CJ11" s="29"/>
      <c r="CK11" s="29"/>
      <c r="CL11" s="29"/>
      <c r="CM11" s="30"/>
      <c r="CN11" s="29"/>
      <c r="CO11" s="30"/>
      <c r="CP11" s="28"/>
      <c r="CQ11" s="29"/>
      <c r="CR11" s="29"/>
      <c r="CS11" s="29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29"/>
      <c r="BV12" s="29"/>
      <c r="BW12" s="29"/>
      <c r="BX12" s="29"/>
      <c r="BY12" s="30"/>
      <c r="BZ12" s="29"/>
      <c r="CA12" s="30"/>
      <c r="CB12" s="29"/>
      <c r="CC12" s="30"/>
      <c r="CD12" s="28"/>
      <c r="CE12" s="29"/>
      <c r="CF12" s="29"/>
      <c r="CG12" s="30"/>
      <c r="CH12" s="28"/>
      <c r="CI12" s="29"/>
      <c r="CJ12" s="29"/>
      <c r="CK12" s="29"/>
      <c r="CL12" s="29"/>
      <c r="CM12" s="30"/>
      <c r="CN12" s="29"/>
      <c r="CO12" s="30"/>
      <c r="CP12" s="28"/>
      <c r="CQ12" s="29"/>
      <c r="CR12" s="29"/>
      <c r="CS12" s="29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1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5</v>
      </c>
      <c r="H41" s="5">
        <f>SUM(H29:H40)</f>
        <v>4</v>
      </c>
      <c r="N41" s="5">
        <f>SUM(N29:N40)</f>
        <v>5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3</v>
      </c>
      <c r="N42" s="5">
        <v>2</v>
      </c>
      <c r="T42" s="5">
        <v>1</v>
      </c>
      <c r="Z42" s="5">
        <v>0</v>
      </c>
      <c r="AF42" s="5">
        <v>1</v>
      </c>
      <c r="AL42" s="5">
        <v>2</v>
      </c>
      <c r="AX42" s="5">
        <v>0</v>
      </c>
      <c r="BD42" s="5">
        <v>2</v>
      </c>
      <c r="BJ42" s="5">
        <v>0</v>
      </c>
      <c r="BP42" s="5">
        <v>2</v>
      </c>
      <c r="BX42" s="5">
        <v>1</v>
      </c>
      <c r="CF42" s="5">
        <v>0</v>
      </c>
      <c r="C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P42"/>
  <sheetViews>
    <sheetView showGridLines="0" workbookViewId="0">
      <pane xSplit="1" topLeftCell="B1" activePane="topRight" state="frozen"/>
      <selection pane="topRight" activeCell="H65" sqref="H65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137</v>
      </c>
      <c r="B1" s="142" t="s">
        <v>22</v>
      </c>
      <c r="C1" s="142"/>
      <c r="D1" s="142"/>
      <c r="E1" s="142"/>
      <c r="F1" s="142"/>
      <c r="G1" s="142"/>
      <c r="H1" s="142" t="s">
        <v>23</v>
      </c>
      <c r="I1" s="142"/>
      <c r="J1" s="142"/>
      <c r="K1" s="142"/>
      <c r="L1" s="142"/>
      <c r="M1" s="142"/>
      <c r="N1" s="142" t="s">
        <v>24</v>
      </c>
      <c r="O1" s="142"/>
      <c r="P1" s="142"/>
      <c r="Q1" s="142"/>
      <c r="R1" s="142"/>
      <c r="S1" s="142"/>
      <c r="T1" s="142" t="s">
        <v>25</v>
      </c>
      <c r="U1" s="142"/>
      <c r="V1" s="142"/>
      <c r="W1" s="142"/>
      <c r="X1" s="142"/>
      <c r="Y1" s="142"/>
      <c r="Z1" s="142" t="s">
        <v>26</v>
      </c>
      <c r="AA1" s="142"/>
      <c r="AB1" s="142"/>
      <c r="AC1" s="142"/>
      <c r="AD1" s="142"/>
      <c r="AE1" s="142"/>
      <c r="AF1" s="142" t="s">
        <v>27</v>
      </c>
      <c r="AG1" s="142"/>
      <c r="AH1" s="142"/>
      <c r="AI1" s="142"/>
      <c r="AJ1" s="142"/>
      <c r="AK1" s="142"/>
      <c r="AL1" s="142" t="s">
        <v>28</v>
      </c>
      <c r="AM1" s="142"/>
      <c r="AN1" s="142"/>
      <c r="AO1" s="142"/>
      <c r="AP1" s="142"/>
      <c r="AQ1" s="142"/>
      <c r="AR1" s="142" t="s">
        <v>29</v>
      </c>
      <c r="AS1" s="142"/>
      <c r="AT1" s="142"/>
      <c r="AU1" s="142"/>
      <c r="AV1" s="142"/>
      <c r="AW1" s="142"/>
      <c r="AX1" s="142" t="s">
        <v>30</v>
      </c>
      <c r="AY1" s="142"/>
      <c r="AZ1" s="142"/>
      <c r="BA1" s="142"/>
      <c r="BB1" s="142"/>
      <c r="BC1" s="142"/>
      <c r="BD1" s="142" t="s">
        <v>31</v>
      </c>
      <c r="BE1" s="142"/>
      <c r="BF1" s="142"/>
      <c r="BG1" s="142"/>
      <c r="BH1" s="142"/>
      <c r="BI1" s="142"/>
      <c r="BJ1" s="142" t="s">
        <v>32</v>
      </c>
      <c r="BK1" s="142"/>
      <c r="BL1" s="142"/>
      <c r="BM1" s="142"/>
      <c r="BN1" s="142"/>
      <c r="BO1" s="142"/>
      <c r="BP1" s="142" t="s">
        <v>33</v>
      </c>
      <c r="BQ1" s="142"/>
      <c r="BR1" s="142"/>
      <c r="BS1" s="142"/>
      <c r="BT1" s="142"/>
      <c r="BU1" s="142"/>
      <c r="BV1" s="142" t="s">
        <v>34</v>
      </c>
      <c r="BW1" s="142"/>
      <c r="BX1" s="142"/>
      <c r="BY1" s="142"/>
      <c r="BZ1" s="142"/>
      <c r="CA1" s="142"/>
      <c r="CB1" s="142" t="s">
        <v>35</v>
      </c>
      <c r="CC1" s="142"/>
      <c r="CD1" s="142"/>
      <c r="CE1" s="142"/>
      <c r="CF1" s="142"/>
      <c r="CG1" s="142"/>
      <c r="CH1" s="142" t="s">
        <v>36</v>
      </c>
      <c r="CI1" s="142"/>
      <c r="CJ1" s="142"/>
      <c r="CK1" s="142"/>
      <c r="CL1" s="142"/>
      <c r="CM1" s="142"/>
      <c r="CN1" s="142" t="s">
        <v>37</v>
      </c>
      <c r="CO1" s="142"/>
      <c r="CP1" s="142"/>
      <c r="CQ1" s="142"/>
      <c r="CR1" s="142"/>
      <c r="CS1" s="142"/>
      <c r="CT1" s="142" t="s">
        <v>38</v>
      </c>
      <c r="CU1" s="142"/>
      <c r="CV1" s="142"/>
      <c r="CW1" s="142"/>
      <c r="CX1" s="142"/>
      <c r="CY1" s="142"/>
      <c r="CZ1" s="142" t="s">
        <v>39</v>
      </c>
      <c r="DA1" s="142"/>
      <c r="DB1" s="142"/>
      <c r="DC1" s="142"/>
      <c r="DD1" s="142"/>
      <c r="DE1" s="142"/>
      <c r="DF1" s="142" t="s">
        <v>40</v>
      </c>
      <c r="DG1" s="142"/>
      <c r="DH1" s="142"/>
      <c r="DI1" s="142"/>
      <c r="DJ1" s="142"/>
      <c r="DK1" s="142"/>
      <c r="DL1" s="142" t="s">
        <v>41</v>
      </c>
      <c r="DM1" s="142"/>
      <c r="DN1" s="142"/>
      <c r="DO1" s="142"/>
      <c r="DP1" s="142"/>
      <c r="DQ1" s="142"/>
      <c r="DR1" s="142" t="s">
        <v>42</v>
      </c>
      <c r="DS1" s="142"/>
      <c r="DT1" s="142"/>
      <c r="DU1" s="142"/>
      <c r="DV1" s="142"/>
      <c r="DW1" s="142"/>
      <c r="DX1" s="142" t="s">
        <v>43</v>
      </c>
      <c r="DY1" s="142"/>
      <c r="DZ1" s="142"/>
      <c r="EA1" s="142"/>
      <c r="EB1" s="142"/>
      <c r="EC1" s="142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141</v>
      </c>
      <c r="B3" s="24"/>
      <c r="C3" s="26"/>
      <c r="D3" s="26"/>
      <c r="E3" s="26"/>
      <c r="F3" s="26"/>
      <c r="G3" s="25"/>
      <c r="H3" s="24">
        <v>952</v>
      </c>
      <c r="I3" s="26">
        <v>2</v>
      </c>
      <c r="J3" s="26">
        <v>0</v>
      </c>
      <c r="K3" s="26">
        <v>48</v>
      </c>
      <c r="L3" s="26">
        <v>2</v>
      </c>
      <c r="M3" s="25"/>
      <c r="N3" s="24">
        <v>1496</v>
      </c>
      <c r="O3" s="26">
        <v>3</v>
      </c>
      <c r="P3" s="26">
        <v>2</v>
      </c>
      <c r="Q3" s="26">
        <v>100</v>
      </c>
      <c r="R3" s="26">
        <v>2</v>
      </c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2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5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2448</v>
      </c>
      <c r="EI3" s="18">
        <f t="shared" ref="EI3:EI14" si="4">SUM(E3+K3+Q3+W3+AC3+AI3+AO3+AU3+BA3+BG3+BM3+BS3+BY3+CE3+CK3+CQ3+CW3+DC3+DI3+DO3+DU3+EA3)</f>
        <v>148</v>
      </c>
      <c r="EJ3" s="19">
        <f t="shared" ref="EJ3:EJ14" si="5">IF(EH3=0,0,(SUM(EH3/EI3)*3))</f>
        <v>49.621621621621621</v>
      </c>
      <c r="EK3" s="20">
        <f>IF(EF3=0,0,(SUM(EH3/EF3)))</f>
        <v>489.6</v>
      </c>
      <c r="EL3" s="20">
        <f>IF(ED3=0,0,SUM(EI3/ED3))</f>
        <v>74</v>
      </c>
      <c r="EM3" s="20">
        <f>IF(EF3=0,0,SUM(EI3/EF3))</f>
        <v>29.6</v>
      </c>
      <c r="EN3" s="20">
        <f t="shared" ref="EN3:EN14" si="6">SUM(F3+L3+R3+X3+AD3+AJ3+AP3+AV3+BB3+BH3+BN3+BT3+BZ3+CF3+CL3+CR3+CX3+DD3+DJ3+DP3+DV3+EB3)</f>
        <v>4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x14ac:dyDescent="0.2">
      <c r="A4" s="37" t="s">
        <v>190</v>
      </c>
      <c r="B4" s="28"/>
      <c r="C4" s="29"/>
      <c r="D4" s="29"/>
      <c r="E4" s="29"/>
      <c r="F4" s="29"/>
      <c r="G4" s="30"/>
      <c r="H4" s="28">
        <v>1427</v>
      </c>
      <c r="I4" s="29">
        <v>3</v>
      </c>
      <c r="J4" s="29">
        <v>1</v>
      </c>
      <c r="K4" s="29">
        <v>86</v>
      </c>
      <c r="L4" s="29"/>
      <c r="M4" s="30"/>
      <c r="N4" s="28">
        <v>1002</v>
      </c>
      <c r="O4" s="29">
        <v>2</v>
      </c>
      <c r="P4" s="29">
        <v>2</v>
      </c>
      <c r="Q4" s="29">
        <v>55</v>
      </c>
      <c r="R4" s="29">
        <v>1</v>
      </c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1</v>
      </c>
      <c r="EF4" s="18">
        <f t="shared" si="1"/>
        <v>5</v>
      </c>
      <c r="EG4" s="18">
        <f t="shared" si="2"/>
        <v>3</v>
      </c>
      <c r="EH4" s="18">
        <f t="shared" si="3"/>
        <v>2429</v>
      </c>
      <c r="EI4" s="18">
        <f t="shared" si="4"/>
        <v>141</v>
      </c>
      <c r="EJ4" s="19">
        <f t="shared" si="5"/>
        <v>51.680851063829792</v>
      </c>
      <c r="EK4" s="20">
        <f t="shared" ref="EK4:EK14" si="9">IF(EF4=0,0,(SUM(EH4/EF4)))</f>
        <v>485.8</v>
      </c>
      <c r="EL4" s="20">
        <f t="shared" ref="EL4:EL14" si="10">IF(ED4=0,0,SUM(EI4/ED4))</f>
        <v>70.5</v>
      </c>
      <c r="EM4" s="20">
        <f t="shared" ref="EM4:EM14" si="11">IF(EF4=0,0,SUM(EI4/EF4))</f>
        <v>28.2</v>
      </c>
      <c r="EN4" s="20">
        <f t="shared" si="6"/>
        <v>1</v>
      </c>
      <c r="EO4" s="20">
        <f t="shared" si="7"/>
        <v>0.5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144</v>
      </c>
      <c r="B5" s="28"/>
      <c r="C5" s="29"/>
      <c r="D5" s="29"/>
      <c r="E5" s="29"/>
      <c r="F5" s="29"/>
      <c r="G5" s="30"/>
      <c r="H5" s="28">
        <v>1456</v>
      </c>
      <c r="I5" s="29">
        <v>3</v>
      </c>
      <c r="J5" s="29">
        <v>2</v>
      </c>
      <c r="K5" s="29">
        <v>86</v>
      </c>
      <c r="L5" s="29">
        <v>4</v>
      </c>
      <c r="M5" s="30"/>
      <c r="N5" s="28">
        <v>1477</v>
      </c>
      <c r="O5" s="29">
        <v>3</v>
      </c>
      <c r="P5" s="29">
        <v>2</v>
      </c>
      <c r="Q5" s="29">
        <v>84</v>
      </c>
      <c r="R5" s="29">
        <v>3</v>
      </c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2</v>
      </c>
      <c r="EE5" s="18">
        <f t="shared" si="0"/>
        <v>2</v>
      </c>
      <c r="EF5" s="18">
        <f t="shared" si="1"/>
        <v>6</v>
      </c>
      <c r="EG5" s="18">
        <f t="shared" si="2"/>
        <v>4</v>
      </c>
      <c r="EH5" s="18">
        <f t="shared" si="3"/>
        <v>2933</v>
      </c>
      <c r="EI5" s="18">
        <f t="shared" si="4"/>
        <v>170</v>
      </c>
      <c r="EJ5" s="19">
        <f t="shared" si="5"/>
        <v>51.758823529411771</v>
      </c>
      <c r="EK5" s="20">
        <f t="shared" si="9"/>
        <v>488.83333333333331</v>
      </c>
      <c r="EL5" s="20">
        <f t="shared" si="10"/>
        <v>85</v>
      </c>
      <c r="EM5" s="20">
        <f t="shared" si="11"/>
        <v>28.333333333333332</v>
      </c>
      <c r="EN5" s="20">
        <f t="shared" si="6"/>
        <v>7</v>
      </c>
      <c r="EO5" s="20">
        <f t="shared" si="7"/>
        <v>3.5</v>
      </c>
      <c r="EP5" s="18">
        <f t="shared" si="12"/>
        <v>0</v>
      </c>
    </row>
    <row r="6" spans="1:146" x14ac:dyDescent="0.2">
      <c r="A6" s="37" t="s">
        <v>145</v>
      </c>
      <c r="B6" s="28"/>
      <c r="C6" s="29"/>
      <c r="D6" s="29"/>
      <c r="E6" s="29"/>
      <c r="F6" s="29"/>
      <c r="G6" s="30"/>
      <c r="H6" s="28">
        <v>823</v>
      </c>
      <c r="I6" s="29">
        <v>2</v>
      </c>
      <c r="J6" s="29">
        <v>0</v>
      </c>
      <c r="K6" s="29">
        <v>39</v>
      </c>
      <c r="L6" s="29">
        <v>2</v>
      </c>
      <c r="M6" s="30"/>
      <c r="N6" s="28">
        <v>1002</v>
      </c>
      <c r="O6" s="29">
        <v>2</v>
      </c>
      <c r="P6" s="29">
        <v>2</v>
      </c>
      <c r="Q6" s="29">
        <v>65</v>
      </c>
      <c r="R6" s="29">
        <v>2</v>
      </c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2</v>
      </c>
      <c r="EE6" s="18">
        <f t="shared" si="0"/>
        <v>1</v>
      </c>
      <c r="EF6" s="18">
        <f t="shared" si="1"/>
        <v>4</v>
      </c>
      <c r="EG6" s="18">
        <f t="shared" si="2"/>
        <v>2</v>
      </c>
      <c r="EH6" s="18">
        <f t="shared" si="3"/>
        <v>1825</v>
      </c>
      <c r="EI6" s="18">
        <f t="shared" si="4"/>
        <v>104</v>
      </c>
      <c r="EJ6" s="19">
        <f t="shared" si="5"/>
        <v>52.644230769230774</v>
      </c>
      <c r="EK6" s="20">
        <f t="shared" si="9"/>
        <v>456.25</v>
      </c>
      <c r="EL6" s="20">
        <f t="shared" si="10"/>
        <v>52</v>
      </c>
      <c r="EM6" s="20">
        <f t="shared" si="11"/>
        <v>26</v>
      </c>
      <c r="EN6" s="20">
        <f t="shared" si="6"/>
        <v>4</v>
      </c>
      <c r="EO6" s="20">
        <f t="shared" si="7"/>
        <v>2</v>
      </c>
      <c r="EP6" s="18">
        <f t="shared" si="12"/>
        <v>0</v>
      </c>
    </row>
    <row r="7" spans="1:146" x14ac:dyDescent="0.2">
      <c r="A7" s="27" t="s">
        <v>143</v>
      </c>
      <c r="B7" s="28"/>
      <c r="C7" s="29"/>
      <c r="D7" s="29"/>
      <c r="E7" s="29"/>
      <c r="F7" s="29"/>
      <c r="G7" s="30"/>
      <c r="H7" s="28">
        <v>688</v>
      </c>
      <c r="I7" s="29">
        <v>2</v>
      </c>
      <c r="J7" s="29">
        <v>0</v>
      </c>
      <c r="K7" s="29">
        <v>51</v>
      </c>
      <c r="L7" s="29">
        <v>1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</v>
      </c>
      <c r="EE7" s="18">
        <f t="shared" si="0"/>
        <v>0</v>
      </c>
      <c r="EF7" s="18">
        <f t="shared" si="1"/>
        <v>2</v>
      </c>
      <c r="EG7" s="18">
        <f t="shared" si="2"/>
        <v>0</v>
      </c>
      <c r="EH7" s="18">
        <f t="shared" si="3"/>
        <v>688</v>
      </c>
      <c r="EI7" s="18">
        <f t="shared" si="4"/>
        <v>51</v>
      </c>
      <c r="EJ7" s="19">
        <f t="shared" si="5"/>
        <v>40.470588235294116</v>
      </c>
      <c r="EK7" s="20">
        <f t="shared" si="9"/>
        <v>344</v>
      </c>
      <c r="EL7" s="20">
        <f t="shared" si="10"/>
        <v>51</v>
      </c>
      <c r="EM7" s="20">
        <f t="shared" si="11"/>
        <v>25.5</v>
      </c>
      <c r="EN7" s="20">
        <f t="shared" si="6"/>
        <v>1</v>
      </c>
      <c r="EO7" s="20">
        <f t="shared" si="7"/>
        <v>1</v>
      </c>
      <c r="EP7" s="18">
        <f t="shared" si="12"/>
        <v>0</v>
      </c>
    </row>
    <row r="8" spans="1:146" x14ac:dyDescent="0.2">
      <c r="A8" s="27" t="s">
        <v>142</v>
      </c>
      <c r="B8" s="28"/>
      <c r="C8" s="29"/>
      <c r="D8" s="29"/>
      <c r="E8" s="29"/>
      <c r="F8" s="29"/>
      <c r="G8" s="30"/>
      <c r="H8" s="28">
        <v>1002</v>
      </c>
      <c r="I8" s="29">
        <v>2</v>
      </c>
      <c r="J8" s="29">
        <v>2</v>
      </c>
      <c r="K8" s="29">
        <v>43</v>
      </c>
      <c r="L8" s="29">
        <v>2</v>
      </c>
      <c r="M8" s="30"/>
      <c r="N8" s="28">
        <v>1002</v>
      </c>
      <c r="O8" s="29">
        <v>2</v>
      </c>
      <c r="P8" s="29">
        <v>2</v>
      </c>
      <c r="Q8" s="29">
        <v>46</v>
      </c>
      <c r="R8" s="29">
        <v>3</v>
      </c>
      <c r="S8" s="30">
        <v>1</v>
      </c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2</v>
      </c>
      <c r="EE8" s="18">
        <f t="shared" si="0"/>
        <v>2</v>
      </c>
      <c r="EF8" s="18">
        <f t="shared" si="1"/>
        <v>4</v>
      </c>
      <c r="EG8" s="18">
        <f t="shared" si="2"/>
        <v>4</v>
      </c>
      <c r="EH8" s="18">
        <f t="shared" si="3"/>
        <v>2004</v>
      </c>
      <c r="EI8" s="18">
        <f t="shared" si="4"/>
        <v>89</v>
      </c>
      <c r="EJ8" s="19">
        <f t="shared" si="5"/>
        <v>67.550561797752806</v>
      </c>
      <c r="EK8" s="20">
        <f t="shared" si="9"/>
        <v>501</v>
      </c>
      <c r="EL8" s="20">
        <f t="shared" si="10"/>
        <v>44.5</v>
      </c>
      <c r="EM8" s="20">
        <f t="shared" si="11"/>
        <v>22.25</v>
      </c>
      <c r="EN8" s="20">
        <f t="shared" si="6"/>
        <v>5</v>
      </c>
      <c r="EO8" s="20">
        <f t="shared" si="7"/>
        <v>2.5</v>
      </c>
      <c r="EP8" s="18">
        <f t="shared" si="12"/>
        <v>1</v>
      </c>
    </row>
    <row r="9" spans="1:146" x14ac:dyDescent="0.2">
      <c r="A9" s="37" t="s">
        <v>237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>
        <v>1</v>
      </c>
      <c r="M10" s="30"/>
      <c r="N10" s="28">
        <v>1474</v>
      </c>
      <c r="O10" s="29">
        <v>3</v>
      </c>
      <c r="P10" s="29">
        <v>2</v>
      </c>
      <c r="Q10" s="29">
        <v>129</v>
      </c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3</v>
      </c>
      <c r="EG10" s="18">
        <f t="shared" si="2"/>
        <v>2</v>
      </c>
      <c r="EH10" s="18">
        <f t="shared" si="3"/>
        <v>1474</v>
      </c>
      <c r="EI10" s="18">
        <f t="shared" si="4"/>
        <v>129</v>
      </c>
      <c r="EJ10" s="19">
        <f t="shared" si="5"/>
        <v>34.279069767441861</v>
      </c>
      <c r="EK10" s="20">
        <f t="shared" si="9"/>
        <v>491.33333333333331</v>
      </c>
      <c r="EL10" s="20">
        <f t="shared" si="10"/>
        <v>129</v>
      </c>
      <c r="EM10" s="20">
        <f t="shared" si="11"/>
        <v>43</v>
      </c>
      <c r="EN10" s="20">
        <f t="shared" si="6"/>
        <v>1</v>
      </c>
      <c r="EO10" s="20">
        <f t="shared" si="7"/>
        <v>1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29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9"/>
      <c r="CI13" s="30"/>
      <c r="CJ13" s="28"/>
      <c r="CK13" s="29"/>
      <c r="CL13" s="29"/>
      <c r="CM13" s="30"/>
      <c r="CN13" s="29"/>
      <c r="CO13" s="30"/>
      <c r="CP13" s="28"/>
      <c r="CQ13" s="29"/>
      <c r="CR13" s="29"/>
      <c r="CS13" s="30"/>
      <c r="CT13" s="29"/>
      <c r="CU13" s="30"/>
      <c r="CV13" s="28"/>
      <c r="CW13" s="29"/>
      <c r="CX13" s="29"/>
      <c r="CY13" s="29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4"/>
      <c r="CU14" s="33"/>
      <c r="CV14" s="32"/>
      <c r="CW14" s="34"/>
      <c r="CX14" s="34"/>
      <c r="CY14" s="34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2</v>
      </c>
      <c r="N41" s="5">
        <f>SUM(N29:N40)</f>
        <v>6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0</v>
      </c>
      <c r="N42" s="5">
        <v>2</v>
      </c>
      <c r="T42" s="5">
        <v>2</v>
      </c>
      <c r="AF42" s="5">
        <v>3</v>
      </c>
      <c r="AL42" s="5">
        <v>3</v>
      </c>
      <c r="AR42" s="5">
        <v>1</v>
      </c>
      <c r="AX42" s="5">
        <v>1</v>
      </c>
      <c r="BD42" s="5">
        <v>2</v>
      </c>
      <c r="BJ42" s="5">
        <v>3</v>
      </c>
      <c r="BP42" s="5">
        <v>2</v>
      </c>
      <c r="CL42" s="5">
        <v>2</v>
      </c>
      <c r="CR42" s="5">
        <v>3</v>
      </c>
      <c r="CX42" s="5">
        <v>1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P42"/>
  <sheetViews>
    <sheetView showGridLines="0" workbookViewId="0">
      <pane xSplit="1" topLeftCell="B1" activePane="topRight" state="frozen"/>
      <selection pane="topRight" activeCell="H63" sqref="H6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136</v>
      </c>
      <c r="B1" s="142" t="s">
        <v>22</v>
      </c>
      <c r="C1" s="142"/>
      <c r="D1" s="142"/>
      <c r="E1" s="142"/>
      <c r="F1" s="142"/>
      <c r="G1" s="142"/>
      <c r="H1" s="142" t="s">
        <v>23</v>
      </c>
      <c r="I1" s="142"/>
      <c r="J1" s="142"/>
      <c r="K1" s="142"/>
      <c r="L1" s="142"/>
      <c r="M1" s="142"/>
      <c r="N1" s="142" t="s">
        <v>24</v>
      </c>
      <c r="O1" s="142"/>
      <c r="P1" s="142"/>
      <c r="Q1" s="142"/>
      <c r="R1" s="142"/>
      <c r="S1" s="142"/>
      <c r="T1" s="142" t="s">
        <v>25</v>
      </c>
      <c r="U1" s="142"/>
      <c r="V1" s="142"/>
      <c r="W1" s="142"/>
      <c r="X1" s="142"/>
      <c r="Y1" s="142"/>
      <c r="Z1" s="142" t="s">
        <v>26</v>
      </c>
      <c r="AA1" s="142"/>
      <c r="AB1" s="142"/>
      <c r="AC1" s="142"/>
      <c r="AD1" s="142"/>
      <c r="AE1" s="142"/>
      <c r="AF1" s="142" t="s">
        <v>27</v>
      </c>
      <c r="AG1" s="142"/>
      <c r="AH1" s="142"/>
      <c r="AI1" s="142"/>
      <c r="AJ1" s="142"/>
      <c r="AK1" s="142"/>
      <c r="AL1" s="142" t="s">
        <v>28</v>
      </c>
      <c r="AM1" s="142"/>
      <c r="AN1" s="142"/>
      <c r="AO1" s="142"/>
      <c r="AP1" s="142"/>
      <c r="AQ1" s="142"/>
      <c r="AR1" s="142" t="s">
        <v>29</v>
      </c>
      <c r="AS1" s="142"/>
      <c r="AT1" s="142"/>
      <c r="AU1" s="142"/>
      <c r="AV1" s="142"/>
      <c r="AW1" s="142"/>
      <c r="AX1" s="142" t="s">
        <v>30</v>
      </c>
      <c r="AY1" s="142"/>
      <c r="AZ1" s="142"/>
      <c r="BA1" s="142"/>
      <c r="BB1" s="142"/>
      <c r="BC1" s="142"/>
      <c r="BD1" s="142" t="s">
        <v>31</v>
      </c>
      <c r="BE1" s="142"/>
      <c r="BF1" s="142"/>
      <c r="BG1" s="142"/>
      <c r="BH1" s="142"/>
      <c r="BI1" s="142"/>
      <c r="BJ1" s="142" t="s">
        <v>32</v>
      </c>
      <c r="BK1" s="142"/>
      <c r="BL1" s="142"/>
      <c r="BM1" s="142"/>
      <c r="BN1" s="142"/>
      <c r="BO1" s="142"/>
      <c r="BP1" s="142" t="s">
        <v>33</v>
      </c>
      <c r="BQ1" s="142"/>
      <c r="BR1" s="142"/>
      <c r="BS1" s="142"/>
      <c r="BT1" s="142"/>
      <c r="BU1" s="142"/>
      <c r="BV1" s="142" t="s">
        <v>34</v>
      </c>
      <c r="BW1" s="142"/>
      <c r="BX1" s="142"/>
      <c r="BY1" s="142"/>
      <c r="BZ1" s="142"/>
      <c r="CA1" s="142"/>
      <c r="CB1" s="142" t="s">
        <v>35</v>
      </c>
      <c r="CC1" s="142"/>
      <c r="CD1" s="142"/>
      <c r="CE1" s="142"/>
      <c r="CF1" s="142"/>
      <c r="CG1" s="142"/>
      <c r="CH1" s="142" t="s">
        <v>36</v>
      </c>
      <c r="CI1" s="142"/>
      <c r="CJ1" s="142"/>
      <c r="CK1" s="142"/>
      <c r="CL1" s="142"/>
      <c r="CM1" s="142"/>
      <c r="CN1" s="142" t="s">
        <v>37</v>
      </c>
      <c r="CO1" s="142"/>
      <c r="CP1" s="142"/>
      <c r="CQ1" s="142"/>
      <c r="CR1" s="142"/>
      <c r="CS1" s="142"/>
      <c r="CT1" s="142" t="s">
        <v>38</v>
      </c>
      <c r="CU1" s="142"/>
      <c r="CV1" s="142"/>
      <c r="CW1" s="142"/>
      <c r="CX1" s="142"/>
      <c r="CY1" s="142"/>
      <c r="CZ1" s="142" t="s">
        <v>39</v>
      </c>
      <c r="DA1" s="142"/>
      <c r="DB1" s="142"/>
      <c r="DC1" s="142"/>
      <c r="DD1" s="142"/>
      <c r="DE1" s="142"/>
      <c r="DF1" s="142" t="s">
        <v>40</v>
      </c>
      <c r="DG1" s="142"/>
      <c r="DH1" s="142"/>
      <c r="DI1" s="142"/>
      <c r="DJ1" s="142"/>
      <c r="DK1" s="142"/>
      <c r="DL1" s="142" t="s">
        <v>41</v>
      </c>
      <c r="DM1" s="142"/>
      <c r="DN1" s="142"/>
      <c r="DO1" s="142"/>
      <c r="DP1" s="142"/>
      <c r="DQ1" s="142"/>
      <c r="DR1" s="142" t="s">
        <v>42</v>
      </c>
      <c r="DS1" s="142"/>
      <c r="DT1" s="142"/>
      <c r="DU1" s="142"/>
      <c r="DV1" s="142"/>
      <c r="DW1" s="142"/>
      <c r="DX1" s="142" t="s">
        <v>43</v>
      </c>
      <c r="DY1" s="142"/>
      <c r="DZ1" s="142"/>
      <c r="EA1" s="142"/>
      <c r="EB1" s="142"/>
      <c r="EC1" s="142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157</v>
      </c>
      <c r="B3" s="24">
        <v>1002</v>
      </c>
      <c r="C3" s="26">
        <v>2</v>
      </c>
      <c r="D3" s="26">
        <v>2</v>
      </c>
      <c r="E3" s="26">
        <v>57</v>
      </c>
      <c r="F3" s="26">
        <v>2</v>
      </c>
      <c r="G3" s="25"/>
      <c r="H3" s="24">
        <v>815</v>
      </c>
      <c r="I3" s="26">
        <v>2</v>
      </c>
      <c r="J3" s="26">
        <v>0</v>
      </c>
      <c r="K3" s="26">
        <v>42</v>
      </c>
      <c r="L3" s="26">
        <v>2</v>
      </c>
      <c r="M3" s="25"/>
      <c r="N3" s="24">
        <v>814</v>
      </c>
      <c r="O3" s="26">
        <v>2</v>
      </c>
      <c r="P3" s="26">
        <v>0</v>
      </c>
      <c r="Q3" s="26">
        <v>36</v>
      </c>
      <c r="R3" s="26">
        <v>3</v>
      </c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3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6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2631</v>
      </c>
      <c r="EI3" s="18">
        <f t="shared" ref="EI3:EI14" si="4">SUM(E3+K3+Q3+W3+AC3+AI3+AO3+AU3+BA3+BG3+BM3+BS3+BY3+CE3+CK3+CQ3+CW3+DC3+DI3+DO3+DU3+EA3)</f>
        <v>135</v>
      </c>
      <c r="EJ3" s="19">
        <f t="shared" ref="EJ3:EJ14" si="5">IF(EH3=0,0,(SUM(EH3/EI3)*3))</f>
        <v>58.466666666666661</v>
      </c>
      <c r="EK3" s="20">
        <f>IF(EF3=0,0,(SUM(EH3/EF3)))</f>
        <v>438.5</v>
      </c>
      <c r="EL3" s="20">
        <f>IF(ED3=0,0,SUM(EI3/ED3))</f>
        <v>45</v>
      </c>
      <c r="EM3" s="20">
        <f>IF(EF3=0,0,SUM(EI3/EF3))</f>
        <v>22.5</v>
      </c>
      <c r="EN3" s="20">
        <f t="shared" ref="EN3:EN14" si="6">SUM(F3+L3+R3+X3+AD3+AJ3+AP3+AV3+BB3+BH3+BN3+BT3+BZ3+CF3+CL3+CR3+CX3+DD3+DJ3+DP3+DV3+EB3)</f>
        <v>7</v>
      </c>
      <c r="EO3" s="20">
        <f t="shared" ref="EO3:EO14" si="7">IF(ED3=0,0,(SUM(EN3/ED3)))</f>
        <v>2.3333333333333335</v>
      </c>
      <c r="EP3" s="18">
        <f>SUM(G3+M3+S3+Y3+AE3+AK3+AQ3+AW3+BC3+BI3+BO3+BU3+CA3+CG3+CM3+CS3+CY3+DE3+DK3+DQ3+DW3+EC3)</f>
        <v>0</v>
      </c>
    </row>
    <row r="4" spans="1:146" x14ac:dyDescent="0.2">
      <c r="A4" s="37" t="s">
        <v>158</v>
      </c>
      <c r="B4" s="28">
        <v>957</v>
      </c>
      <c r="C4" s="29">
        <v>2</v>
      </c>
      <c r="D4" s="29">
        <v>0</v>
      </c>
      <c r="E4" s="29">
        <v>48</v>
      </c>
      <c r="F4" s="29">
        <v>3</v>
      </c>
      <c r="G4" s="30"/>
      <c r="H4" s="28">
        <v>1002</v>
      </c>
      <c r="I4" s="29">
        <v>2</v>
      </c>
      <c r="J4" s="29">
        <v>2</v>
      </c>
      <c r="K4" s="29">
        <v>63</v>
      </c>
      <c r="L4" s="29">
        <v>5</v>
      </c>
      <c r="M4" s="30"/>
      <c r="N4" s="28">
        <v>1501</v>
      </c>
      <c r="O4" s="29">
        <v>3</v>
      </c>
      <c r="P4" s="29">
        <v>2</v>
      </c>
      <c r="Q4" s="29">
        <v>88</v>
      </c>
      <c r="R4" s="29">
        <v>5</v>
      </c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3</v>
      </c>
      <c r="EE4" s="18">
        <f t="shared" si="0"/>
        <v>2</v>
      </c>
      <c r="EF4" s="18">
        <f t="shared" si="1"/>
        <v>7</v>
      </c>
      <c r="EG4" s="18">
        <f t="shared" si="2"/>
        <v>4</v>
      </c>
      <c r="EH4" s="18">
        <f t="shared" si="3"/>
        <v>3460</v>
      </c>
      <c r="EI4" s="18">
        <f t="shared" si="4"/>
        <v>199</v>
      </c>
      <c r="EJ4" s="19">
        <f t="shared" si="5"/>
        <v>52.1608040201005</v>
      </c>
      <c r="EK4" s="20">
        <f t="shared" ref="EK4:EK14" si="9">IF(EF4=0,0,(SUM(EH4/EF4)))</f>
        <v>494.28571428571428</v>
      </c>
      <c r="EL4" s="20">
        <f t="shared" ref="EL4:EL14" si="10">IF(ED4=0,0,SUM(EI4/ED4))</f>
        <v>66.333333333333329</v>
      </c>
      <c r="EM4" s="20">
        <f t="shared" ref="EM4:EM14" si="11">IF(EF4=0,0,SUM(EI4/EF4))</f>
        <v>28.428571428571427</v>
      </c>
      <c r="EN4" s="20">
        <f t="shared" si="6"/>
        <v>13</v>
      </c>
      <c r="EO4" s="20">
        <f t="shared" si="7"/>
        <v>4.333333333333333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199</v>
      </c>
      <c r="B5" s="28">
        <v>1002</v>
      </c>
      <c r="C5" s="29">
        <v>2</v>
      </c>
      <c r="D5" s="29">
        <v>2</v>
      </c>
      <c r="E5" s="29">
        <v>50</v>
      </c>
      <c r="F5" s="29">
        <v>3</v>
      </c>
      <c r="G5" s="30"/>
      <c r="H5" s="28">
        <v>1333</v>
      </c>
      <c r="I5" s="29">
        <v>3</v>
      </c>
      <c r="J5" s="29">
        <v>1</v>
      </c>
      <c r="K5" s="29">
        <v>89</v>
      </c>
      <c r="L5" s="29">
        <v>1</v>
      </c>
      <c r="M5" s="30"/>
      <c r="N5" s="28">
        <v>1164</v>
      </c>
      <c r="O5" s="29">
        <v>87</v>
      </c>
      <c r="P5" s="29">
        <v>1</v>
      </c>
      <c r="Q5" s="29">
        <v>87</v>
      </c>
      <c r="R5" s="29">
        <v>1</v>
      </c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3</v>
      </c>
      <c r="EE5" s="18">
        <f t="shared" si="0"/>
        <v>1</v>
      </c>
      <c r="EF5" s="18">
        <f t="shared" si="1"/>
        <v>92</v>
      </c>
      <c r="EG5" s="18">
        <f t="shared" si="2"/>
        <v>4</v>
      </c>
      <c r="EH5" s="18">
        <f t="shared" si="3"/>
        <v>3499</v>
      </c>
      <c r="EI5" s="18">
        <f t="shared" si="4"/>
        <v>226</v>
      </c>
      <c r="EJ5" s="19">
        <f t="shared" si="5"/>
        <v>46.446902654867259</v>
      </c>
      <c r="EK5" s="20">
        <f t="shared" si="9"/>
        <v>38.032608695652172</v>
      </c>
      <c r="EL5" s="20">
        <f t="shared" si="10"/>
        <v>75.333333333333329</v>
      </c>
      <c r="EM5" s="20">
        <f t="shared" si="11"/>
        <v>2.4565217391304346</v>
      </c>
      <c r="EN5" s="20">
        <f t="shared" si="6"/>
        <v>5</v>
      </c>
      <c r="EO5" s="20">
        <f t="shared" si="7"/>
        <v>1.6666666666666667</v>
      </c>
      <c r="EP5" s="18">
        <f t="shared" si="12"/>
        <v>0</v>
      </c>
    </row>
    <row r="6" spans="1:146" x14ac:dyDescent="0.2">
      <c r="A6" s="37" t="s">
        <v>183</v>
      </c>
      <c r="B6" s="28">
        <v>1002</v>
      </c>
      <c r="C6" s="29">
        <v>2</v>
      </c>
      <c r="D6" s="29">
        <v>2</v>
      </c>
      <c r="E6" s="29">
        <v>54</v>
      </c>
      <c r="F6" s="29">
        <v>3</v>
      </c>
      <c r="G6" s="30"/>
      <c r="H6" s="28"/>
      <c r="I6" s="29"/>
      <c r="J6" s="29"/>
      <c r="K6" s="29"/>
      <c r="L6" s="29"/>
      <c r="M6" s="30"/>
      <c r="N6" s="28">
        <v>692</v>
      </c>
      <c r="O6" s="29">
        <v>2</v>
      </c>
      <c r="P6" s="29">
        <v>0</v>
      </c>
      <c r="Q6" s="29">
        <v>42</v>
      </c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2</v>
      </c>
      <c r="EE6" s="18">
        <f t="shared" si="0"/>
        <v>1</v>
      </c>
      <c r="EF6" s="18">
        <f t="shared" si="1"/>
        <v>4</v>
      </c>
      <c r="EG6" s="18">
        <f t="shared" si="2"/>
        <v>2</v>
      </c>
      <c r="EH6" s="18">
        <f t="shared" si="3"/>
        <v>1694</v>
      </c>
      <c r="EI6" s="18">
        <f t="shared" si="4"/>
        <v>96</v>
      </c>
      <c r="EJ6" s="19">
        <f t="shared" si="5"/>
        <v>52.9375</v>
      </c>
      <c r="EK6" s="20">
        <f t="shared" si="9"/>
        <v>423.5</v>
      </c>
      <c r="EL6" s="20">
        <f t="shared" si="10"/>
        <v>48</v>
      </c>
      <c r="EM6" s="20">
        <f t="shared" si="11"/>
        <v>24</v>
      </c>
      <c r="EN6" s="20">
        <f t="shared" si="6"/>
        <v>3</v>
      </c>
      <c r="EO6" s="20">
        <f t="shared" si="7"/>
        <v>1.5</v>
      </c>
      <c r="EP6" s="18">
        <f t="shared" si="12"/>
        <v>0</v>
      </c>
    </row>
    <row r="7" spans="1:146" x14ac:dyDescent="0.2">
      <c r="A7" s="27" t="s">
        <v>159</v>
      </c>
      <c r="B7" s="28">
        <v>920</v>
      </c>
      <c r="C7" s="29">
        <v>2</v>
      </c>
      <c r="D7" s="29">
        <v>0</v>
      </c>
      <c r="E7" s="29">
        <v>57</v>
      </c>
      <c r="F7" s="29">
        <v>1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2</v>
      </c>
      <c r="M7" s="30"/>
      <c r="N7" s="28">
        <v>1410</v>
      </c>
      <c r="O7" s="29">
        <v>3</v>
      </c>
      <c r="P7" s="29">
        <v>1</v>
      </c>
      <c r="Q7" s="29">
        <v>76</v>
      </c>
      <c r="R7" s="29">
        <v>4</v>
      </c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3</v>
      </c>
      <c r="EE7" s="18">
        <f t="shared" si="0"/>
        <v>1</v>
      </c>
      <c r="EF7" s="18">
        <f t="shared" si="1"/>
        <v>7</v>
      </c>
      <c r="EG7" s="18">
        <f t="shared" si="2"/>
        <v>3</v>
      </c>
      <c r="EH7" s="18">
        <f t="shared" si="3"/>
        <v>3332</v>
      </c>
      <c r="EI7" s="18">
        <f t="shared" si="4"/>
        <v>191</v>
      </c>
      <c r="EJ7" s="19">
        <f t="shared" si="5"/>
        <v>52.335078534031418</v>
      </c>
      <c r="EK7" s="20">
        <f t="shared" si="9"/>
        <v>476</v>
      </c>
      <c r="EL7" s="20">
        <f t="shared" si="10"/>
        <v>63.666666666666664</v>
      </c>
      <c r="EM7" s="20">
        <f t="shared" si="11"/>
        <v>27.285714285714285</v>
      </c>
      <c r="EN7" s="20">
        <f t="shared" si="6"/>
        <v>7</v>
      </c>
      <c r="EO7" s="20">
        <f t="shared" si="7"/>
        <v>2.3333333333333335</v>
      </c>
      <c r="EP7" s="18">
        <f t="shared" si="12"/>
        <v>0</v>
      </c>
    </row>
    <row r="8" spans="1:146" x14ac:dyDescent="0.2">
      <c r="A8" s="27" t="s">
        <v>200</v>
      </c>
      <c r="B8" s="28">
        <v>1002</v>
      </c>
      <c r="C8" s="29">
        <v>2</v>
      </c>
      <c r="D8" s="29">
        <v>2</v>
      </c>
      <c r="E8" s="29">
        <v>67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1</v>
      </c>
      <c r="EF8" s="18">
        <f t="shared" si="1"/>
        <v>2</v>
      </c>
      <c r="EG8" s="18">
        <f t="shared" si="2"/>
        <v>2</v>
      </c>
      <c r="EH8" s="18">
        <f t="shared" si="3"/>
        <v>1002</v>
      </c>
      <c r="EI8" s="18">
        <f t="shared" si="4"/>
        <v>67</v>
      </c>
      <c r="EJ8" s="19">
        <f t="shared" si="5"/>
        <v>44.865671641791039</v>
      </c>
      <c r="EK8" s="20">
        <f t="shared" si="9"/>
        <v>501</v>
      </c>
      <c r="EL8" s="20">
        <f t="shared" si="10"/>
        <v>67</v>
      </c>
      <c r="EM8" s="20">
        <f t="shared" si="11"/>
        <v>33.5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233</v>
      </c>
      <c r="B9" s="28"/>
      <c r="C9" s="29"/>
      <c r="D9" s="29"/>
      <c r="E9" s="29"/>
      <c r="F9" s="29"/>
      <c r="G9" s="30"/>
      <c r="H9" s="28">
        <v>1499</v>
      </c>
      <c r="I9" s="29">
        <v>3</v>
      </c>
      <c r="J9" s="29">
        <v>2</v>
      </c>
      <c r="K9" s="29">
        <v>129</v>
      </c>
      <c r="L9" s="29">
        <v>2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1</v>
      </c>
      <c r="EF9" s="18">
        <f t="shared" si="1"/>
        <v>3</v>
      </c>
      <c r="EG9" s="18">
        <f t="shared" si="2"/>
        <v>2</v>
      </c>
      <c r="EH9" s="18">
        <f t="shared" si="3"/>
        <v>1499</v>
      </c>
      <c r="EI9" s="18">
        <f t="shared" si="4"/>
        <v>129</v>
      </c>
      <c r="EJ9" s="19">
        <f t="shared" si="5"/>
        <v>34.860465116279066</v>
      </c>
      <c r="EK9" s="20">
        <f t="shared" si="9"/>
        <v>499.66666666666669</v>
      </c>
      <c r="EL9" s="20">
        <f t="shared" si="10"/>
        <v>129</v>
      </c>
      <c r="EM9" s="20">
        <f t="shared" si="11"/>
        <v>43</v>
      </c>
      <c r="EN9" s="20">
        <f t="shared" si="6"/>
        <v>2</v>
      </c>
      <c r="EO9" s="20">
        <f t="shared" si="7"/>
        <v>2</v>
      </c>
      <c r="EP9" s="18">
        <f t="shared" si="12"/>
        <v>0</v>
      </c>
    </row>
    <row r="10" spans="1:146" x14ac:dyDescent="0.2">
      <c r="A10" s="37" t="s">
        <v>234</v>
      </c>
      <c r="B10" s="28"/>
      <c r="C10" s="29"/>
      <c r="D10" s="29"/>
      <c r="E10" s="29"/>
      <c r="F10" s="29"/>
      <c r="G10" s="30"/>
      <c r="H10" s="28">
        <v>1467</v>
      </c>
      <c r="I10" s="29">
        <v>3</v>
      </c>
      <c r="J10" s="29">
        <v>1</v>
      </c>
      <c r="K10" s="29">
        <v>96</v>
      </c>
      <c r="L10" s="29">
        <v>3</v>
      </c>
      <c r="M10" s="30">
        <v>1</v>
      </c>
      <c r="N10" s="28">
        <v>814</v>
      </c>
      <c r="O10" s="29">
        <v>2</v>
      </c>
      <c r="P10" s="29">
        <v>0</v>
      </c>
      <c r="Q10" s="29">
        <v>48</v>
      </c>
      <c r="R10" s="29">
        <v>2</v>
      </c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2</v>
      </c>
      <c r="EE10" s="18">
        <f t="shared" si="0"/>
        <v>0</v>
      </c>
      <c r="EF10" s="18">
        <f t="shared" si="1"/>
        <v>5</v>
      </c>
      <c r="EG10" s="18">
        <f t="shared" si="2"/>
        <v>1</v>
      </c>
      <c r="EH10" s="18">
        <f t="shared" si="3"/>
        <v>2281</v>
      </c>
      <c r="EI10" s="18">
        <f t="shared" si="4"/>
        <v>144</v>
      </c>
      <c r="EJ10" s="19">
        <f t="shared" si="5"/>
        <v>47.520833333333336</v>
      </c>
      <c r="EK10" s="20">
        <f t="shared" si="9"/>
        <v>456.2</v>
      </c>
      <c r="EL10" s="20">
        <f t="shared" si="10"/>
        <v>72</v>
      </c>
      <c r="EM10" s="20">
        <f t="shared" si="11"/>
        <v>28.8</v>
      </c>
      <c r="EN10" s="20">
        <f t="shared" si="6"/>
        <v>5</v>
      </c>
      <c r="EO10" s="20">
        <f t="shared" si="7"/>
        <v>2.5</v>
      </c>
      <c r="EP10" s="18">
        <f t="shared" si="12"/>
        <v>1</v>
      </c>
    </row>
    <row r="11" spans="1:146" x14ac:dyDescent="0.2">
      <c r="A11" s="37" t="s">
        <v>235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/>
      <c r="CC12" s="30"/>
      <c r="CD12" s="28"/>
      <c r="CE12" s="29"/>
      <c r="CF12" s="29"/>
      <c r="CG12" s="30"/>
      <c r="CH12" s="29"/>
      <c r="CI12" s="30"/>
      <c r="CJ12" s="28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9"/>
      <c r="CI13" s="30"/>
      <c r="CJ13" s="28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1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1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0</v>
      </c>
      <c r="T42" s="5">
        <v>0</v>
      </c>
      <c r="Z42" s="5">
        <v>0</v>
      </c>
      <c r="AF42" s="5">
        <v>1</v>
      </c>
      <c r="AL42" s="5">
        <v>0</v>
      </c>
      <c r="AR42" s="5">
        <v>1</v>
      </c>
      <c r="BJ42" s="5">
        <v>0</v>
      </c>
      <c r="BP42" s="5">
        <v>1</v>
      </c>
      <c r="BX42" s="5">
        <v>0</v>
      </c>
      <c r="CF42" s="5">
        <v>0</v>
      </c>
      <c r="CL42" s="5">
        <v>0</v>
      </c>
      <c r="CR42" s="5">
        <v>0</v>
      </c>
      <c r="CX42" s="5">
        <v>1</v>
      </c>
    </row>
  </sheetData>
  <sheetProtection selectLockedCells="1"/>
  <mergeCells count="22">
    <mergeCell ref="CB1:CG1"/>
    <mergeCell ref="CH1:CM1"/>
    <mergeCell ref="AL1:AQ1"/>
    <mergeCell ref="AR1:AW1"/>
    <mergeCell ref="AX1:BC1"/>
    <mergeCell ref="AF1:AK1"/>
    <mergeCell ref="BD1:BI1"/>
    <mergeCell ref="BJ1:BO1"/>
    <mergeCell ref="BP1:BU1"/>
    <mergeCell ref="BV1:CA1"/>
    <mergeCell ref="B1:G1"/>
    <mergeCell ref="H1:M1"/>
    <mergeCell ref="N1:S1"/>
    <mergeCell ref="T1:Y1"/>
    <mergeCell ref="Z1:AE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P42"/>
  <sheetViews>
    <sheetView showGridLines="0" workbookViewId="0">
      <pane xSplit="1" topLeftCell="B1" activePane="topRight" state="frozen"/>
      <selection pane="topRight" activeCell="G65" sqref="G64:G65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134</v>
      </c>
      <c r="B1" s="142" t="s">
        <v>22</v>
      </c>
      <c r="C1" s="142"/>
      <c r="D1" s="142"/>
      <c r="E1" s="142"/>
      <c r="F1" s="142"/>
      <c r="G1" s="142"/>
      <c r="H1" s="142" t="s">
        <v>23</v>
      </c>
      <c r="I1" s="142"/>
      <c r="J1" s="142"/>
      <c r="K1" s="142"/>
      <c r="L1" s="142"/>
      <c r="M1" s="142"/>
      <c r="N1" s="142" t="s">
        <v>24</v>
      </c>
      <c r="O1" s="142"/>
      <c r="P1" s="142"/>
      <c r="Q1" s="142"/>
      <c r="R1" s="142"/>
      <c r="S1" s="142"/>
      <c r="T1" s="142" t="s">
        <v>25</v>
      </c>
      <c r="U1" s="142"/>
      <c r="V1" s="142"/>
      <c r="W1" s="142"/>
      <c r="X1" s="142"/>
      <c r="Y1" s="142"/>
      <c r="Z1" s="142" t="s">
        <v>26</v>
      </c>
      <c r="AA1" s="142"/>
      <c r="AB1" s="142"/>
      <c r="AC1" s="142"/>
      <c r="AD1" s="142"/>
      <c r="AE1" s="142"/>
      <c r="AF1" s="142" t="s">
        <v>27</v>
      </c>
      <c r="AG1" s="142"/>
      <c r="AH1" s="142"/>
      <c r="AI1" s="142"/>
      <c r="AJ1" s="142"/>
      <c r="AK1" s="142"/>
      <c r="AL1" s="142" t="s">
        <v>28</v>
      </c>
      <c r="AM1" s="142"/>
      <c r="AN1" s="142"/>
      <c r="AO1" s="142"/>
      <c r="AP1" s="142"/>
      <c r="AQ1" s="142"/>
      <c r="AR1" s="142" t="s">
        <v>29</v>
      </c>
      <c r="AS1" s="142"/>
      <c r="AT1" s="142"/>
      <c r="AU1" s="142"/>
      <c r="AV1" s="142"/>
      <c r="AW1" s="142"/>
      <c r="AX1" s="142" t="s">
        <v>30</v>
      </c>
      <c r="AY1" s="142"/>
      <c r="AZ1" s="142"/>
      <c r="BA1" s="142"/>
      <c r="BB1" s="142"/>
      <c r="BC1" s="142"/>
      <c r="BD1" s="142" t="s">
        <v>31</v>
      </c>
      <c r="BE1" s="142"/>
      <c r="BF1" s="142"/>
      <c r="BG1" s="142"/>
      <c r="BH1" s="142"/>
      <c r="BI1" s="142"/>
      <c r="BJ1" s="142" t="s">
        <v>32</v>
      </c>
      <c r="BK1" s="142"/>
      <c r="BL1" s="142"/>
      <c r="BM1" s="142"/>
      <c r="BN1" s="142"/>
      <c r="BO1" s="142"/>
      <c r="BP1" s="142" t="s">
        <v>33</v>
      </c>
      <c r="BQ1" s="142"/>
      <c r="BR1" s="142"/>
      <c r="BS1" s="142"/>
      <c r="BT1" s="142"/>
      <c r="BU1" s="142"/>
      <c r="BV1" s="142" t="s">
        <v>34</v>
      </c>
      <c r="BW1" s="142"/>
      <c r="BX1" s="142"/>
      <c r="BY1" s="142"/>
      <c r="BZ1" s="142"/>
      <c r="CA1" s="142"/>
      <c r="CB1" s="142" t="s">
        <v>35</v>
      </c>
      <c r="CC1" s="142"/>
      <c r="CD1" s="142"/>
      <c r="CE1" s="142"/>
      <c r="CF1" s="142"/>
      <c r="CG1" s="142"/>
      <c r="CH1" s="142" t="s">
        <v>36</v>
      </c>
      <c r="CI1" s="142"/>
      <c r="CJ1" s="142"/>
      <c r="CK1" s="142"/>
      <c r="CL1" s="142"/>
      <c r="CM1" s="142"/>
      <c r="CN1" s="142" t="s">
        <v>37</v>
      </c>
      <c r="CO1" s="142"/>
      <c r="CP1" s="142"/>
      <c r="CQ1" s="142"/>
      <c r="CR1" s="142"/>
      <c r="CS1" s="142"/>
      <c r="CT1" s="142" t="s">
        <v>38</v>
      </c>
      <c r="CU1" s="142"/>
      <c r="CV1" s="142"/>
      <c r="CW1" s="142"/>
      <c r="CX1" s="142"/>
      <c r="CY1" s="142"/>
      <c r="CZ1" s="142" t="s">
        <v>39</v>
      </c>
      <c r="DA1" s="142"/>
      <c r="DB1" s="142"/>
      <c r="DC1" s="142"/>
      <c r="DD1" s="142"/>
      <c r="DE1" s="142"/>
      <c r="DF1" s="142" t="s">
        <v>40</v>
      </c>
      <c r="DG1" s="142"/>
      <c r="DH1" s="142"/>
      <c r="DI1" s="142"/>
      <c r="DJ1" s="142"/>
      <c r="DK1" s="142"/>
      <c r="DL1" s="142" t="s">
        <v>41</v>
      </c>
      <c r="DM1" s="142"/>
      <c r="DN1" s="142"/>
      <c r="DO1" s="142"/>
      <c r="DP1" s="142"/>
      <c r="DQ1" s="142"/>
      <c r="DR1" s="142" t="s">
        <v>42</v>
      </c>
      <c r="DS1" s="142"/>
      <c r="DT1" s="142"/>
      <c r="DU1" s="142"/>
      <c r="DV1" s="142"/>
      <c r="DW1" s="142"/>
      <c r="DX1" s="142" t="s">
        <v>43</v>
      </c>
      <c r="DY1" s="142"/>
      <c r="DZ1" s="142"/>
      <c r="EA1" s="142"/>
      <c r="EB1" s="142"/>
      <c r="EC1" s="142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149</v>
      </c>
      <c r="B3" s="24">
        <v>1002</v>
      </c>
      <c r="C3" s="26">
        <v>2</v>
      </c>
      <c r="D3" s="26">
        <v>2</v>
      </c>
      <c r="E3" s="26">
        <v>41</v>
      </c>
      <c r="F3" s="26">
        <v>5</v>
      </c>
      <c r="G3" s="25"/>
      <c r="H3" s="24">
        <v>1002</v>
      </c>
      <c r="I3" s="26">
        <v>2</v>
      </c>
      <c r="J3" s="26">
        <v>2</v>
      </c>
      <c r="K3" s="26">
        <v>40</v>
      </c>
      <c r="L3" s="26">
        <v>5</v>
      </c>
      <c r="M3" s="25"/>
      <c r="N3" s="24">
        <v>1002</v>
      </c>
      <c r="O3" s="26">
        <v>2</v>
      </c>
      <c r="P3" s="26">
        <v>2</v>
      </c>
      <c r="Q3" s="26">
        <v>45</v>
      </c>
      <c r="R3" s="26">
        <v>4</v>
      </c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3</v>
      </c>
      <c r="EE3" s="18">
        <f t="shared" ref="EE3:EE14" si="0">SUM(B29+H29+N29+T29+Z29+AF29+AL29+AR29+AX29+BD29+BJ29+BP29+BV29+CB29+CH29+CN29+CT29+CZ29+DF29+DL29+DR29+DX29)</f>
        <v>3</v>
      </c>
      <c r="EF3" s="18">
        <f t="shared" ref="EF3:EF14" si="1">SUM(C3+I3+O3+U3+AA3+AG3+AM3+AS3+AY3+BE3+BK3+BQ3+BW3+CC3+CI3+CO3+CU3+DA3+DG3+DM3+DS3+DY3)</f>
        <v>6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3006</v>
      </c>
      <c r="EI3" s="18">
        <f t="shared" ref="EI3:EI14" si="4">SUM(E3+K3+Q3+W3+AC3+AI3+AO3+AU3+BA3+BG3+BM3+BS3+BY3+CE3+CK3+CQ3+CW3+DC3+DI3+DO3+DU3+EA3)</f>
        <v>126</v>
      </c>
      <c r="EJ3" s="19">
        <f t="shared" ref="EJ3:EJ14" si="5">IF(EH3=0,0,(SUM(EH3/EI3)*3))</f>
        <v>71.571428571428569</v>
      </c>
      <c r="EK3" s="20">
        <f>IF(EF3=0,0,(SUM(EH3/EF3)))</f>
        <v>501</v>
      </c>
      <c r="EL3" s="20">
        <f>IF(ED3=0,0,SUM(EI3/ED3))</f>
        <v>42</v>
      </c>
      <c r="EM3" s="20">
        <f>IF(EF3=0,0,SUM(EI3/EF3))</f>
        <v>21</v>
      </c>
      <c r="EN3" s="20">
        <f t="shared" ref="EN3:EN14" si="6">SUM(F3+L3+R3+X3+AD3+AJ3+AP3+AV3+BB3+BH3+BN3+BT3+BZ3+CF3+CL3+CR3+CX3+DD3+DJ3+DP3+DV3+EB3)</f>
        <v>14</v>
      </c>
      <c r="EO3" s="20">
        <f t="shared" ref="EO3:EO14" si="7">IF(ED3=0,0,(SUM(EN3/ED3)))</f>
        <v>4.666666666666667</v>
      </c>
      <c r="EP3" s="18">
        <f>SUM(G3+M3+S3+Y3+AE3+AK3+AQ3+AW3+BC3+BI3+BO3+BU3+CA3+CG3+CM3+CS3+CY3+DE3+DK3+DQ3+DW3+EC3)</f>
        <v>0</v>
      </c>
    </row>
    <row r="4" spans="1:146" x14ac:dyDescent="0.2">
      <c r="A4" s="37" t="s">
        <v>147</v>
      </c>
      <c r="B4" s="28">
        <v>1002</v>
      </c>
      <c r="C4" s="29">
        <v>2</v>
      </c>
      <c r="D4" s="29">
        <v>2</v>
      </c>
      <c r="E4" s="29">
        <v>62</v>
      </c>
      <c r="F4" s="29">
        <v>3</v>
      </c>
      <c r="G4" s="30"/>
      <c r="H4" s="28">
        <v>1463</v>
      </c>
      <c r="I4" s="29">
        <v>3</v>
      </c>
      <c r="J4" s="29">
        <v>2</v>
      </c>
      <c r="K4" s="29">
        <v>78</v>
      </c>
      <c r="L4" s="29">
        <v>4</v>
      </c>
      <c r="M4" s="30"/>
      <c r="N4" s="28">
        <v>1002</v>
      </c>
      <c r="O4" s="29">
        <v>2</v>
      </c>
      <c r="P4" s="29">
        <v>2</v>
      </c>
      <c r="Q4" s="29">
        <v>47</v>
      </c>
      <c r="R4" s="29">
        <v>5</v>
      </c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3</v>
      </c>
      <c r="EE4" s="18">
        <f t="shared" si="0"/>
        <v>3</v>
      </c>
      <c r="EF4" s="18">
        <f t="shared" si="1"/>
        <v>7</v>
      </c>
      <c r="EG4" s="18">
        <f t="shared" si="2"/>
        <v>6</v>
      </c>
      <c r="EH4" s="18">
        <f t="shared" si="3"/>
        <v>3467</v>
      </c>
      <c r="EI4" s="18">
        <f t="shared" si="4"/>
        <v>187</v>
      </c>
      <c r="EJ4" s="19">
        <f t="shared" si="5"/>
        <v>55.62032085561497</v>
      </c>
      <c r="EK4" s="20">
        <f t="shared" ref="EK4:EK14" si="9">IF(EF4=0,0,(SUM(EH4/EF4)))</f>
        <v>495.28571428571428</v>
      </c>
      <c r="EL4" s="20">
        <f t="shared" ref="EL4:EL14" si="10">IF(ED4=0,0,SUM(EI4/ED4))</f>
        <v>62.333333333333336</v>
      </c>
      <c r="EM4" s="20">
        <f t="shared" ref="EM4:EM14" si="11">IF(EF4=0,0,SUM(EI4/EF4))</f>
        <v>26.714285714285715</v>
      </c>
      <c r="EN4" s="20">
        <f t="shared" si="6"/>
        <v>12</v>
      </c>
      <c r="EO4" s="20">
        <f t="shared" si="7"/>
        <v>4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198</v>
      </c>
      <c r="B5" s="28"/>
      <c r="C5" s="29"/>
      <c r="D5" s="29"/>
      <c r="E5" s="29"/>
      <c r="F5" s="29"/>
      <c r="G5" s="30"/>
      <c r="H5" s="28">
        <v>972</v>
      </c>
      <c r="I5" s="29">
        <v>2</v>
      </c>
      <c r="J5" s="29">
        <v>0</v>
      </c>
      <c r="K5" s="29">
        <v>69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</v>
      </c>
      <c r="EE5" s="18">
        <f t="shared" si="0"/>
        <v>0</v>
      </c>
      <c r="EF5" s="18">
        <f t="shared" si="1"/>
        <v>2</v>
      </c>
      <c r="EG5" s="18">
        <f t="shared" si="2"/>
        <v>0</v>
      </c>
      <c r="EH5" s="18">
        <f t="shared" si="3"/>
        <v>972</v>
      </c>
      <c r="EI5" s="18">
        <f t="shared" si="4"/>
        <v>69</v>
      </c>
      <c r="EJ5" s="19">
        <f t="shared" si="5"/>
        <v>42.260869565217391</v>
      </c>
      <c r="EK5" s="20">
        <f t="shared" si="9"/>
        <v>486</v>
      </c>
      <c r="EL5" s="20">
        <f t="shared" si="10"/>
        <v>69</v>
      </c>
      <c r="EM5" s="20">
        <f t="shared" si="11"/>
        <v>34.5</v>
      </c>
      <c r="EN5" s="20">
        <f t="shared" si="6"/>
        <v>1</v>
      </c>
      <c r="EO5" s="20">
        <f t="shared" si="7"/>
        <v>1</v>
      </c>
      <c r="EP5" s="18">
        <f t="shared" si="12"/>
        <v>0</v>
      </c>
    </row>
    <row r="6" spans="1:146" x14ac:dyDescent="0.2">
      <c r="A6" s="37" t="s">
        <v>150</v>
      </c>
      <c r="B6" s="28">
        <v>991</v>
      </c>
      <c r="C6" s="29">
        <v>2</v>
      </c>
      <c r="D6" s="29">
        <v>0</v>
      </c>
      <c r="E6" s="29">
        <v>76</v>
      </c>
      <c r="F6" s="29">
        <v>1</v>
      </c>
      <c r="G6" s="30"/>
      <c r="H6" s="28">
        <v>947</v>
      </c>
      <c r="I6" s="29">
        <v>2</v>
      </c>
      <c r="J6" s="29">
        <v>0</v>
      </c>
      <c r="K6" s="29">
        <v>57</v>
      </c>
      <c r="L6" s="29">
        <v>2</v>
      </c>
      <c r="M6" s="30"/>
      <c r="N6" s="28">
        <v>1454</v>
      </c>
      <c r="O6" s="29">
        <v>3</v>
      </c>
      <c r="P6" s="29">
        <v>2</v>
      </c>
      <c r="Q6" s="29">
        <v>80</v>
      </c>
      <c r="R6" s="29">
        <v>3</v>
      </c>
      <c r="S6" s="30">
        <v>1</v>
      </c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3</v>
      </c>
      <c r="EE6" s="18">
        <f t="shared" si="0"/>
        <v>1</v>
      </c>
      <c r="EF6" s="18">
        <f t="shared" si="1"/>
        <v>7</v>
      </c>
      <c r="EG6" s="18">
        <f t="shared" si="2"/>
        <v>2</v>
      </c>
      <c r="EH6" s="18">
        <f t="shared" si="3"/>
        <v>3392</v>
      </c>
      <c r="EI6" s="18">
        <f t="shared" si="4"/>
        <v>213</v>
      </c>
      <c r="EJ6" s="19">
        <f t="shared" si="5"/>
        <v>47.774647887323944</v>
      </c>
      <c r="EK6" s="20">
        <f t="shared" si="9"/>
        <v>484.57142857142856</v>
      </c>
      <c r="EL6" s="20">
        <f t="shared" si="10"/>
        <v>71</v>
      </c>
      <c r="EM6" s="20">
        <f t="shared" si="11"/>
        <v>30.428571428571427</v>
      </c>
      <c r="EN6" s="20">
        <f t="shared" si="6"/>
        <v>6</v>
      </c>
      <c r="EO6" s="20">
        <f t="shared" si="7"/>
        <v>2</v>
      </c>
      <c r="EP6" s="18">
        <f t="shared" si="12"/>
        <v>1</v>
      </c>
    </row>
    <row r="7" spans="1:146" x14ac:dyDescent="0.2">
      <c r="A7" s="27" t="s">
        <v>148</v>
      </c>
      <c r="B7" s="28">
        <v>1501</v>
      </c>
      <c r="C7" s="29">
        <v>3</v>
      </c>
      <c r="D7" s="29">
        <v>2</v>
      </c>
      <c r="E7" s="29">
        <v>112</v>
      </c>
      <c r="F7" s="29">
        <v>2</v>
      </c>
      <c r="G7" s="30"/>
      <c r="H7" s="28">
        <v>1395</v>
      </c>
      <c r="I7" s="29">
        <v>3</v>
      </c>
      <c r="J7" s="29">
        <v>2</v>
      </c>
      <c r="K7" s="29">
        <v>105</v>
      </c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2</v>
      </c>
      <c r="EE7" s="18">
        <f t="shared" si="0"/>
        <v>2</v>
      </c>
      <c r="EF7" s="18">
        <f t="shared" si="1"/>
        <v>6</v>
      </c>
      <c r="EG7" s="18">
        <f t="shared" si="2"/>
        <v>4</v>
      </c>
      <c r="EH7" s="18">
        <f t="shared" si="3"/>
        <v>2896</v>
      </c>
      <c r="EI7" s="18">
        <f t="shared" si="4"/>
        <v>217</v>
      </c>
      <c r="EJ7" s="19">
        <f t="shared" si="5"/>
        <v>40.036866359447004</v>
      </c>
      <c r="EK7" s="20">
        <f t="shared" si="9"/>
        <v>482.66666666666669</v>
      </c>
      <c r="EL7" s="20">
        <f t="shared" si="10"/>
        <v>108.5</v>
      </c>
      <c r="EM7" s="20">
        <f t="shared" si="11"/>
        <v>36.166666666666664</v>
      </c>
      <c r="EN7" s="20">
        <f t="shared" si="6"/>
        <v>2</v>
      </c>
      <c r="EO7" s="20">
        <f t="shared" si="7"/>
        <v>1</v>
      </c>
      <c r="EP7" s="18">
        <f t="shared" si="12"/>
        <v>0</v>
      </c>
    </row>
    <row r="8" spans="1:146" x14ac:dyDescent="0.2">
      <c r="A8" s="27" t="s">
        <v>184</v>
      </c>
      <c r="B8" s="28">
        <v>860</v>
      </c>
      <c r="C8" s="29">
        <v>2</v>
      </c>
      <c r="D8" s="29">
        <v>0</v>
      </c>
      <c r="E8" s="29">
        <v>58</v>
      </c>
      <c r="F8" s="29">
        <v>2</v>
      </c>
      <c r="G8" s="30"/>
      <c r="H8" s="28">
        <v>1002</v>
      </c>
      <c r="I8" s="29">
        <v>2</v>
      </c>
      <c r="J8" s="29">
        <v>2</v>
      </c>
      <c r="K8" s="29">
        <v>53</v>
      </c>
      <c r="L8" s="29">
        <v>3</v>
      </c>
      <c r="M8" s="30"/>
      <c r="N8" s="28">
        <v>1002</v>
      </c>
      <c r="O8" s="29">
        <v>2</v>
      </c>
      <c r="P8" s="29">
        <v>2</v>
      </c>
      <c r="Q8" s="29">
        <v>36</v>
      </c>
      <c r="R8" s="29">
        <v>5</v>
      </c>
      <c r="S8" s="30">
        <v>1</v>
      </c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3</v>
      </c>
      <c r="EE8" s="18">
        <f t="shared" si="0"/>
        <v>2</v>
      </c>
      <c r="EF8" s="18">
        <f t="shared" si="1"/>
        <v>6</v>
      </c>
      <c r="EG8" s="18">
        <f t="shared" si="2"/>
        <v>4</v>
      </c>
      <c r="EH8" s="18">
        <f t="shared" si="3"/>
        <v>2864</v>
      </c>
      <c r="EI8" s="18">
        <f t="shared" si="4"/>
        <v>147</v>
      </c>
      <c r="EJ8" s="19">
        <f t="shared" si="5"/>
        <v>58.448979591836732</v>
      </c>
      <c r="EK8" s="20">
        <f t="shared" si="9"/>
        <v>477.33333333333331</v>
      </c>
      <c r="EL8" s="20">
        <f t="shared" si="10"/>
        <v>49</v>
      </c>
      <c r="EM8" s="20">
        <f t="shared" si="11"/>
        <v>24.5</v>
      </c>
      <c r="EN8" s="20">
        <f t="shared" si="6"/>
        <v>10</v>
      </c>
      <c r="EO8" s="20">
        <f t="shared" si="7"/>
        <v>3.3333333333333335</v>
      </c>
      <c r="EP8" s="18">
        <f t="shared" si="12"/>
        <v>1</v>
      </c>
    </row>
    <row r="9" spans="1:146" x14ac:dyDescent="0.2">
      <c r="A9" s="37" t="s">
        <v>146</v>
      </c>
      <c r="B9" s="28">
        <v>1493</v>
      </c>
      <c r="C9" s="29">
        <v>3</v>
      </c>
      <c r="D9" s="29">
        <v>2</v>
      </c>
      <c r="E9" s="29">
        <v>77</v>
      </c>
      <c r="F9" s="29">
        <v>4</v>
      </c>
      <c r="G9" s="30"/>
      <c r="H9" s="28"/>
      <c r="I9" s="29"/>
      <c r="J9" s="29"/>
      <c r="K9" s="29"/>
      <c r="L9" s="29"/>
      <c r="M9" s="30"/>
      <c r="N9" s="28">
        <v>1249</v>
      </c>
      <c r="O9" s="29">
        <v>3</v>
      </c>
      <c r="P9" s="29">
        <v>1</v>
      </c>
      <c r="Q9" s="29">
        <v>90</v>
      </c>
      <c r="R9" s="29">
        <v>3</v>
      </c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1</v>
      </c>
      <c r="EF9" s="18">
        <f t="shared" si="1"/>
        <v>6</v>
      </c>
      <c r="EG9" s="18">
        <f t="shared" si="2"/>
        <v>3</v>
      </c>
      <c r="EH9" s="18">
        <f t="shared" si="3"/>
        <v>2742</v>
      </c>
      <c r="EI9" s="18">
        <f t="shared" si="4"/>
        <v>167</v>
      </c>
      <c r="EJ9" s="19">
        <f t="shared" si="5"/>
        <v>49.257485029940113</v>
      </c>
      <c r="EK9" s="20">
        <f t="shared" si="9"/>
        <v>457</v>
      </c>
      <c r="EL9" s="20">
        <f t="shared" si="10"/>
        <v>83.5</v>
      </c>
      <c r="EM9" s="20">
        <f t="shared" si="11"/>
        <v>27.833333333333332</v>
      </c>
      <c r="EN9" s="20">
        <f t="shared" si="6"/>
        <v>7</v>
      </c>
      <c r="EO9" s="20">
        <f t="shared" si="7"/>
        <v>3.5</v>
      </c>
      <c r="EP9" s="18">
        <f t="shared" si="12"/>
        <v>0</v>
      </c>
    </row>
    <row r="10" spans="1:146" x14ac:dyDescent="0.2">
      <c r="A10" s="37" t="s">
        <v>262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>
        <v>1501</v>
      </c>
      <c r="O10" s="29">
        <v>3</v>
      </c>
      <c r="P10" s="29">
        <v>2</v>
      </c>
      <c r="Q10" s="29">
        <v>85</v>
      </c>
      <c r="R10" s="29">
        <v>4</v>
      </c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3</v>
      </c>
      <c r="EG10" s="18">
        <f t="shared" si="2"/>
        <v>2</v>
      </c>
      <c r="EH10" s="18">
        <f t="shared" si="3"/>
        <v>1501</v>
      </c>
      <c r="EI10" s="18">
        <f t="shared" si="4"/>
        <v>85</v>
      </c>
      <c r="EJ10" s="19">
        <f t="shared" si="5"/>
        <v>52.976470588235301</v>
      </c>
      <c r="EK10" s="20">
        <f t="shared" si="9"/>
        <v>500.33333333333331</v>
      </c>
      <c r="EL10" s="20">
        <f t="shared" si="10"/>
        <v>85</v>
      </c>
      <c r="EM10" s="20">
        <f t="shared" si="11"/>
        <v>28.333333333333332</v>
      </c>
      <c r="EN10" s="20">
        <f t="shared" si="6"/>
        <v>4</v>
      </c>
      <c r="EO10" s="20">
        <f t="shared" si="7"/>
        <v>4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9"/>
      <c r="CC12" s="30"/>
      <c r="CD12" s="28"/>
      <c r="CE12" s="29"/>
      <c r="CF12" s="29"/>
      <c r="CG12" s="29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29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4</v>
      </c>
      <c r="N41" s="5">
        <f>SUM(N29:N40)</f>
        <v>5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3</v>
      </c>
      <c r="T42" s="5">
        <v>3</v>
      </c>
      <c r="Z42" s="5">
        <v>3</v>
      </c>
      <c r="AF42" s="5">
        <v>1</v>
      </c>
      <c r="AL42" s="5">
        <v>1</v>
      </c>
      <c r="AR42" s="5">
        <v>0</v>
      </c>
      <c r="AX42" s="5">
        <v>2</v>
      </c>
      <c r="BD42" s="5">
        <v>0</v>
      </c>
      <c r="BX42" s="5">
        <v>1</v>
      </c>
      <c r="CF42" s="5">
        <v>3</v>
      </c>
      <c r="CL42" s="5">
        <v>2</v>
      </c>
      <c r="CR42" s="5">
        <v>1</v>
      </c>
      <c r="CX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P42"/>
  <sheetViews>
    <sheetView showGridLines="0" workbookViewId="0">
      <pane xSplit="1" topLeftCell="B1" activePane="topRight" state="frozen"/>
      <selection pane="topRight" activeCell="K64" sqref="K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135</v>
      </c>
      <c r="B1" s="142" t="s">
        <v>22</v>
      </c>
      <c r="C1" s="142"/>
      <c r="D1" s="142"/>
      <c r="E1" s="142"/>
      <c r="F1" s="142"/>
      <c r="G1" s="142"/>
      <c r="H1" s="142" t="s">
        <v>23</v>
      </c>
      <c r="I1" s="142"/>
      <c r="J1" s="142"/>
      <c r="K1" s="142"/>
      <c r="L1" s="142"/>
      <c r="M1" s="142"/>
      <c r="N1" s="142" t="s">
        <v>24</v>
      </c>
      <c r="O1" s="142"/>
      <c r="P1" s="142"/>
      <c r="Q1" s="142"/>
      <c r="R1" s="142"/>
      <c r="S1" s="142"/>
      <c r="T1" s="142" t="s">
        <v>25</v>
      </c>
      <c r="U1" s="142"/>
      <c r="V1" s="142"/>
      <c r="W1" s="142"/>
      <c r="X1" s="142"/>
      <c r="Y1" s="142"/>
      <c r="Z1" s="142" t="s">
        <v>26</v>
      </c>
      <c r="AA1" s="142"/>
      <c r="AB1" s="142"/>
      <c r="AC1" s="142"/>
      <c r="AD1" s="142"/>
      <c r="AE1" s="142"/>
      <c r="AF1" s="142" t="s">
        <v>27</v>
      </c>
      <c r="AG1" s="142"/>
      <c r="AH1" s="142"/>
      <c r="AI1" s="142"/>
      <c r="AJ1" s="142"/>
      <c r="AK1" s="142"/>
      <c r="AL1" s="142" t="s">
        <v>28</v>
      </c>
      <c r="AM1" s="142"/>
      <c r="AN1" s="142"/>
      <c r="AO1" s="142"/>
      <c r="AP1" s="142"/>
      <c r="AQ1" s="142"/>
      <c r="AR1" s="142" t="s">
        <v>29</v>
      </c>
      <c r="AS1" s="142"/>
      <c r="AT1" s="142"/>
      <c r="AU1" s="142"/>
      <c r="AV1" s="142"/>
      <c r="AW1" s="142"/>
      <c r="AX1" s="142" t="s">
        <v>30</v>
      </c>
      <c r="AY1" s="142"/>
      <c r="AZ1" s="142"/>
      <c r="BA1" s="142"/>
      <c r="BB1" s="142"/>
      <c r="BC1" s="142"/>
      <c r="BD1" s="142" t="s">
        <v>31</v>
      </c>
      <c r="BE1" s="142"/>
      <c r="BF1" s="142"/>
      <c r="BG1" s="142"/>
      <c r="BH1" s="142"/>
      <c r="BI1" s="142"/>
      <c r="BJ1" s="142" t="s">
        <v>32</v>
      </c>
      <c r="BK1" s="142"/>
      <c r="BL1" s="142"/>
      <c r="BM1" s="142"/>
      <c r="BN1" s="142"/>
      <c r="BO1" s="142"/>
      <c r="BP1" s="142" t="s">
        <v>33</v>
      </c>
      <c r="BQ1" s="142"/>
      <c r="BR1" s="142"/>
      <c r="BS1" s="142"/>
      <c r="BT1" s="142"/>
      <c r="BU1" s="142"/>
      <c r="BV1" s="142" t="s">
        <v>34</v>
      </c>
      <c r="BW1" s="142"/>
      <c r="BX1" s="142"/>
      <c r="BY1" s="142"/>
      <c r="BZ1" s="142"/>
      <c r="CA1" s="142"/>
      <c r="CB1" s="142" t="s">
        <v>35</v>
      </c>
      <c r="CC1" s="142"/>
      <c r="CD1" s="142"/>
      <c r="CE1" s="142"/>
      <c r="CF1" s="142"/>
      <c r="CG1" s="142"/>
      <c r="CH1" s="142" t="s">
        <v>36</v>
      </c>
      <c r="CI1" s="142"/>
      <c r="CJ1" s="142"/>
      <c r="CK1" s="142"/>
      <c r="CL1" s="142"/>
      <c r="CM1" s="142"/>
      <c r="CN1" s="142" t="s">
        <v>37</v>
      </c>
      <c r="CO1" s="142"/>
      <c r="CP1" s="142"/>
      <c r="CQ1" s="142"/>
      <c r="CR1" s="142"/>
      <c r="CS1" s="142"/>
      <c r="CT1" s="142" t="s">
        <v>38</v>
      </c>
      <c r="CU1" s="142"/>
      <c r="CV1" s="142"/>
      <c r="CW1" s="142"/>
      <c r="CX1" s="142"/>
      <c r="CY1" s="142"/>
      <c r="CZ1" s="142" t="s">
        <v>39</v>
      </c>
      <c r="DA1" s="142"/>
      <c r="DB1" s="142"/>
      <c r="DC1" s="142"/>
      <c r="DD1" s="142"/>
      <c r="DE1" s="142"/>
      <c r="DF1" s="142" t="s">
        <v>40</v>
      </c>
      <c r="DG1" s="142"/>
      <c r="DH1" s="142"/>
      <c r="DI1" s="142"/>
      <c r="DJ1" s="142"/>
      <c r="DK1" s="142"/>
      <c r="DL1" s="142" t="s">
        <v>41</v>
      </c>
      <c r="DM1" s="142"/>
      <c r="DN1" s="142"/>
      <c r="DO1" s="142"/>
      <c r="DP1" s="142"/>
      <c r="DQ1" s="142"/>
      <c r="DR1" s="142" t="s">
        <v>42</v>
      </c>
      <c r="DS1" s="142"/>
      <c r="DT1" s="142"/>
      <c r="DU1" s="142"/>
      <c r="DV1" s="142"/>
      <c r="DW1" s="142"/>
      <c r="DX1" s="142" t="s">
        <v>43</v>
      </c>
      <c r="DY1" s="142"/>
      <c r="DZ1" s="142"/>
      <c r="EA1" s="142"/>
      <c r="EB1" s="142"/>
      <c r="EC1" s="142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185</v>
      </c>
      <c r="B3" s="24">
        <v>862</v>
      </c>
      <c r="C3" s="26">
        <v>2</v>
      </c>
      <c r="D3" s="26">
        <v>0</v>
      </c>
      <c r="E3" s="26">
        <v>60</v>
      </c>
      <c r="F3" s="26">
        <v>1</v>
      </c>
      <c r="G3" s="25"/>
      <c r="H3" s="24">
        <v>1002</v>
      </c>
      <c r="I3" s="26">
        <v>2</v>
      </c>
      <c r="J3" s="26">
        <v>2</v>
      </c>
      <c r="K3" s="26">
        <v>65</v>
      </c>
      <c r="L3" s="26">
        <v>3</v>
      </c>
      <c r="M3" s="25"/>
      <c r="N3" s="24">
        <v>1002</v>
      </c>
      <c r="O3" s="26">
        <v>2</v>
      </c>
      <c r="P3" s="26">
        <v>2</v>
      </c>
      <c r="Q3" s="26">
        <v>50</v>
      </c>
      <c r="R3" s="26">
        <v>4</v>
      </c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9"/>
      <c r="BW3" s="26"/>
      <c r="BX3" s="26"/>
      <c r="BY3" s="25"/>
      <c r="BZ3" s="24"/>
      <c r="CA3" s="26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6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3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6</v>
      </c>
      <c r="EG3" s="18">
        <f t="shared" ref="EG3:EG14" si="2">SUM(D3+J3+P3+V3+AB3+AH3+AN3+AT3+AZ3+BF3+BL3+BR3+BX3+CD3+CJ3+CP3+CV3+DB3+DH3+DN3+DT3+DZ3)</f>
        <v>4</v>
      </c>
      <c r="EH3" s="18">
        <f t="shared" ref="EH3:EH14" si="3">SUM(B3+H3+N3+T3+Z3+AF3+AL3+AR3+AX3+BD3+BJ3+BP3+BV3+CB3+CH3+CN3+CT3+CZ3+DF3+DL3+DR3+DX3)</f>
        <v>2866</v>
      </c>
      <c r="EI3" s="18">
        <f t="shared" ref="EI3:EI14" si="4">SUM(E3+K3+Q3+W3+AC3+AI3+AO3+AU3+BA3+BG3+BM3+BS3+BY3+CE3+CK3+CQ3+CW3+DC3+DI3+DO3+DU3+EA3)</f>
        <v>175</v>
      </c>
      <c r="EJ3" s="19">
        <f t="shared" ref="EJ3:EJ14" si="5">IF(EH3=0,0,(SUM(EH3/EI3)*3))</f>
        <v>49.131428571428572</v>
      </c>
      <c r="EK3" s="20">
        <f>IF(EF3=0,0,(SUM(EH3/EF3)))</f>
        <v>477.66666666666669</v>
      </c>
      <c r="EL3" s="20">
        <f>IF(ED3=0,0,SUM(EI3/ED3))</f>
        <v>58.333333333333336</v>
      </c>
      <c r="EM3" s="20">
        <f>IF(EF3=0,0,SUM(EI3/EF3))</f>
        <v>29.166666666666668</v>
      </c>
      <c r="EN3" s="20">
        <f t="shared" ref="EN3:EN14" si="6">SUM(F3+L3+R3+X3+AD3+AJ3+AP3+AV3+BB3+BH3+BN3+BT3+BZ3+CF3+CL3+CR3+CX3+DD3+DJ3+DP3+DV3+EB3)</f>
        <v>8</v>
      </c>
      <c r="EO3" s="20">
        <f t="shared" ref="EO3:EO14" si="7">IF(ED3=0,0,(SUM(EN3/ED3)))</f>
        <v>2.6666666666666665</v>
      </c>
      <c r="EP3" s="18">
        <f>SUM(G3+M3+S3+Y3+AE3+AK3+AQ3+AW3+BC3+BI3+BO3+BU3+CA3+CG3+CM3+CS3+CY3+DE3+DK3+DQ3+DW3+EC3)</f>
        <v>0</v>
      </c>
    </row>
    <row r="4" spans="1:146" x14ac:dyDescent="0.2">
      <c r="A4" s="37" t="s">
        <v>186</v>
      </c>
      <c r="B4" s="28">
        <v>683</v>
      </c>
      <c r="C4" s="29">
        <v>2</v>
      </c>
      <c r="D4" s="29">
        <v>0</v>
      </c>
      <c r="E4" s="29">
        <v>45</v>
      </c>
      <c r="F4" s="29">
        <v>1</v>
      </c>
      <c r="G4" s="30"/>
      <c r="H4" s="28">
        <v>1501</v>
      </c>
      <c r="I4" s="29">
        <v>3</v>
      </c>
      <c r="J4" s="29">
        <v>2</v>
      </c>
      <c r="K4" s="29">
        <v>119</v>
      </c>
      <c r="L4" s="29">
        <v>1</v>
      </c>
      <c r="M4" s="30"/>
      <c r="N4" s="28">
        <v>1002</v>
      </c>
      <c r="O4" s="29">
        <v>2</v>
      </c>
      <c r="P4" s="29">
        <v>2</v>
      </c>
      <c r="Q4" s="29">
        <v>74</v>
      </c>
      <c r="R4" s="29">
        <v>2</v>
      </c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29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3</v>
      </c>
      <c r="EE4" s="18">
        <f t="shared" si="0"/>
        <v>2</v>
      </c>
      <c r="EF4" s="18">
        <f t="shared" si="1"/>
        <v>7</v>
      </c>
      <c r="EG4" s="18">
        <f t="shared" si="2"/>
        <v>4</v>
      </c>
      <c r="EH4" s="18">
        <f t="shared" si="3"/>
        <v>3186</v>
      </c>
      <c r="EI4" s="18">
        <f t="shared" si="4"/>
        <v>238</v>
      </c>
      <c r="EJ4" s="19">
        <f t="shared" si="5"/>
        <v>40.159663865546221</v>
      </c>
      <c r="EK4" s="20">
        <f t="shared" ref="EK4:EK14" si="9">IF(EF4=0,0,(SUM(EH4/EF4)))</f>
        <v>455.14285714285717</v>
      </c>
      <c r="EL4" s="20">
        <f t="shared" ref="EL4:EL14" si="10">IF(ED4=0,0,SUM(EI4/ED4))</f>
        <v>79.333333333333329</v>
      </c>
      <c r="EM4" s="20">
        <f t="shared" ref="EM4:EM14" si="11">IF(EF4=0,0,SUM(EI4/EF4))</f>
        <v>34</v>
      </c>
      <c r="EN4" s="20">
        <f t="shared" si="6"/>
        <v>4</v>
      </c>
      <c r="EO4" s="20">
        <f t="shared" si="7"/>
        <v>1.3333333333333333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187</v>
      </c>
      <c r="B5" s="28">
        <v>1290</v>
      </c>
      <c r="C5" s="29">
        <v>3</v>
      </c>
      <c r="D5" s="29">
        <v>1</v>
      </c>
      <c r="E5" s="29">
        <v>98</v>
      </c>
      <c r="F5" s="29">
        <v>1</v>
      </c>
      <c r="G5" s="30"/>
      <c r="H5" s="28">
        <v>936</v>
      </c>
      <c r="I5" s="29">
        <v>2</v>
      </c>
      <c r="J5" s="29">
        <v>0</v>
      </c>
      <c r="K5" s="29">
        <v>72</v>
      </c>
      <c r="L5" s="29">
        <v>1</v>
      </c>
      <c r="M5" s="30"/>
      <c r="N5" s="28">
        <v>1407</v>
      </c>
      <c r="O5" s="29">
        <v>3</v>
      </c>
      <c r="P5" s="29">
        <v>1</v>
      </c>
      <c r="Q5" s="29">
        <v>96</v>
      </c>
      <c r="R5" s="29">
        <v>2</v>
      </c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29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3</v>
      </c>
      <c r="EE5" s="18">
        <f t="shared" si="0"/>
        <v>0</v>
      </c>
      <c r="EF5" s="18">
        <f t="shared" si="1"/>
        <v>8</v>
      </c>
      <c r="EG5" s="18">
        <f t="shared" si="2"/>
        <v>2</v>
      </c>
      <c r="EH5" s="18">
        <f t="shared" si="3"/>
        <v>3633</v>
      </c>
      <c r="EI5" s="18">
        <f t="shared" si="4"/>
        <v>266</v>
      </c>
      <c r="EJ5" s="19">
        <f t="shared" si="5"/>
        <v>40.973684210526315</v>
      </c>
      <c r="EK5" s="20">
        <f t="shared" si="9"/>
        <v>454.125</v>
      </c>
      <c r="EL5" s="20">
        <f t="shared" si="10"/>
        <v>88.666666666666671</v>
      </c>
      <c r="EM5" s="20">
        <f t="shared" si="11"/>
        <v>33.25</v>
      </c>
      <c r="EN5" s="20">
        <f t="shared" si="6"/>
        <v>4</v>
      </c>
      <c r="EO5" s="20">
        <f t="shared" si="7"/>
        <v>1.3333333333333333</v>
      </c>
      <c r="EP5" s="18">
        <f t="shared" si="12"/>
        <v>0</v>
      </c>
    </row>
    <row r="6" spans="1:146" x14ac:dyDescent="0.2">
      <c r="A6" s="37" t="s">
        <v>239</v>
      </c>
      <c r="B6" s="28">
        <v>1483</v>
      </c>
      <c r="C6" s="29">
        <v>3</v>
      </c>
      <c r="D6" s="29">
        <v>2</v>
      </c>
      <c r="E6" s="29">
        <v>86</v>
      </c>
      <c r="F6" s="29">
        <v>2</v>
      </c>
      <c r="G6" s="30">
        <v>1</v>
      </c>
      <c r="H6" s="28">
        <v>1002</v>
      </c>
      <c r="I6" s="29">
        <v>2</v>
      </c>
      <c r="J6" s="29">
        <v>2</v>
      </c>
      <c r="K6" s="29">
        <v>46</v>
      </c>
      <c r="L6" s="29">
        <v>3</v>
      </c>
      <c r="M6" s="30"/>
      <c r="N6" s="28">
        <v>1002</v>
      </c>
      <c r="O6" s="29">
        <v>2</v>
      </c>
      <c r="P6" s="29">
        <v>2</v>
      </c>
      <c r="Q6" s="29">
        <v>74</v>
      </c>
      <c r="R6" s="29">
        <v>5</v>
      </c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29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3</v>
      </c>
      <c r="EE6" s="18">
        <f t="shared" si="0"/>
        <v>3</v>
      </c>
      <c r="EF6" s="18">
        <f t="shared" si="1"/>
        <v>7</v>
      </c>
      <c r="EG6" s="18">
        <f t="shared" si="2"/>
        <v>6</v>
      </c>
      <c r="EH6" s="18">
        <f t="shared" si="3"/>
        <v>3487</v>
      </c>
      <c r="EI6" s="18">
        <f t="shared" si="4"/>
        <v>206</v>
      </c>
      <c r="EJ6" s="19">
        <f t="shared" si="5"/>
        <v>50.781553398058257</v>
      </c>
      <c r="EK6" s="20">
        <f t="shared" si="9"/>
        <v>498.14285714285717</v>
      </c>
      <c r="EL6" s="20">
        <f t="shared" si="10"/>
        <v>68.666666666666671</v>
      </c>
      <c r="EM6" s="20">
        <f t="shared" si="11"/>
        <v>29.428571428571427</v>
      </c>
      <c r="EN6" s="20">
        <f t="shared" si="6"/>
        <v>10</v>
      </c>
      <c r="EO6" s="20">
        <f t="shared" si="7"/>
        <v>3.3333333333333335</v>
      </c>
      <c r="EP6" s="18">
        <f t="shared" si="12"/>
        <v>1</v>
      </c>
    </row>
    <row r="7" spans="1:146" x14ac:dyDescent="0.2">
      <c r="A7" s="27" t="s">
        <v>240</v>
      </c>
      <c r="B7" s="28">
        <v>721</v>
      </c>
      <c r="C7" s="29">
        <v>2</v>
      </c>
      <c r="D7" s="29">
        <v>0</v>
      </c>
      <c r="E7" s="29">
        <v>54</v>
      </c>
      <c r="F7" s="29"/>
      <c r="G7" s="30"/>
      <c r="H7" s="28"/>
      <c r="I7" s="29"/>
      <c r="J7" s="29"/>
      <c r="K7" s="29"/>
      <c r="L7" s="29"/>
      <c r="M7" s="30"/>
      <c r="N7" s="28">
        <v>687</v>
      </c>
      <c r="O7" s="29">
        <v>2</v>
      </c>
      <c r="P7" s="29">
        <v>0</v>
      </c>
      <c r="Q7" s="29">
        <v>54</v>
      </c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29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2</v>
      </c>
      <c r="EE7" s="18">
        <f t="shared" si="0"/>
        <v>0</v>
      </c>
      <c r="EF7" s="18">
        <f t="shared" si="1"/>
        <v>4</v>
      </c>
      <c r="EG7" s="18">
        <f t="shared" si="2"/>
        <v>0</v>
      </c>
      <c r="EH7" s="18">
        <f t="shared" si="3"/>
        <v>1408</v>
      </c>
      <c r="EI7" s="18">
        <f t="shared" si="4"/>
        <v>108</v>
      </c>
      <c r="EJ7" s="19">
        <f t="shared" si="5"/>
        <v>39.111111111111107</v>
      </c>
      <c r="EK7" s="20">
        <f t="shared" si="9"/>
        <v>352</v>
      </c>
      <c r="EL7" s="20">
        <f t="shared" si="10"/>
        <v>54</v>
      </c>
      <c r="EM7" s="20">
        <f t="shared" si="11"/>
        <v>27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 t="s">
        <v>241</v>
      </c>
      <c r="B8" s="28">
        <v>485</v>
      </c>
      <c r="C8" s="29">
        <v>2</v>
      </c>
      <c r="D8" s="29">
        <v>0</v>
      </c>
      <c r="E8" s="29">
        <v>36</v>
      </c>
      <c r="F8" s="29"/>
      <c r="G8" s="30"/>
      <c r="H8" s="28">
        <v>886</v>
      </c>
      <c r="I8" s="29">
        <v>2</v>
      </c>
      <c r="J8" s="29">
        <v>0</v>
      </c>
      <c r="K8" s="29">
        <v>72</v>
      </c>
      <c r="L8" s="29"/>
      <c r="M8" s="30"/>
      <c r="N8" s="28">
        <v>830</v>
      </c>
      <c r="O8" s="29">
        <v>2</v>
      </c>
      <c r="P8" s="29">
        <v>0</v>
      </c>
      <c r="Q8" s="29">
        <v>60</v>
      </c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29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3</v>
      </c>
      <c r="EE8" s="18">
        <f t="shared" si="0"/>
        <v>0</v>
      </c>
      <c r="EF8" s="18">
        <f t="shared" si="1"/>
        <v>6</v>
      </c>
      <c r="EG8" s="18">
        <f t="shared" si="2"/>
        <v>0</v>
      </c>
      <c r="EH8" s="18">
        <f t="shared" si="3"/>
        <v>2201</v>
      </c>
      <c r="EI8" s="18">
        <f t="shared" si="4"/>
        <v>168</v>
      </c>
      <c r="EJ8" s="19">
        <f t="shared" si="5"/>
        <v>39.303571428571431</v>
      </c>
      <c r="EK8" s="20">
        <f t="shared" si="9"/>
        <v>366.83333333333331</v>
      </c>
      <c r="EL8" s="20">
        <f t="shared" si="10"/>
        <v>56</v>
      </c>
      <c r="EM8" s="20">
        <f t="shared" si="11"/>
        <v>28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 t="s">
        <v>242</v>
      </c>
      <c r="B9" s="28"/>
      <c r="C9" s="29"/>
      <c r="D9" s="29"/>
      <c r="E9" s="29"/>
      <c r="F9" s="29"/>
      <c r="G9" s="30"/>
      <c r="H9" s="28">
        <v>944</v>
      </c>
      <c r="I9" s="29">
        <v>2</v>
      </c>
      <c r="J9" s="29">
        <v>0</v>
      </c>
      <c r="K9" s="29">
        <v>66</v>
      </c>
      <c r="L9" s="29">
        <v>1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29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944</v>
      </c>
      <c r="EI9" s="18">
        <f t="shared" si="4"/>
        <v>66</v>
      </c>
      <c r="EJ9" s="19">
        <f t="shared" si="5"/>
        <v>42.909090909090907</v>
      </c>
      <c r="EK9" s="20">
        <f t="shared" si="9"/>
        <v>472</v>
      </c>
      <c r="EL9" s="20">
        <f t="shared" si="10"/>
        <v>66</v>
      </c>
      <c r="EM9" s="20">
        <f t="shared" si="11"/>
        <v>33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29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3</v>
      </c>
      <c r="N41" s="5">
        <f>SUM(N29:N40)</f>
        <v>3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3</v>
      </c>
      <c r="Z42" s="5">
        <v>3</v>
      </c>
      <c r="AF42" s="5">
        <v>2</v>
      </c>
      <c r="AL42" s="5">
        <v>1</v>
      </c>
      <c r="AR42" s="5">
        <v>2</v>
      </c>
      <c r="AX42" s="5">
        <v>2</v>
      </c>
      <c r="BP42" s="5">
        <v>1</v>
      </c>
      <c r="BX42" s="5">
        <v>3</v>
      </c>
      <c r="CF42" s="5">
        <v>3</v>
      </c>
      <c r="CL42" s="5">
        <v>1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P42"/>
  <sheetViews>
    <sheetView showGridLines="0" workbookViewId="0">
      <pane xSplit="1" topLeftCell="B1" activePane="topRight" state="frozen"/>
      <selection pane="topRight" activeCell="K46" sqref="K46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132</v>
      </c>
      <c r="B1" s="142" t="s">
        <v>22</v>
      </c>
      <c r="C1" s="142"/>
      <c r="D1" s="142"/>
      <c r="E1" s="142"/>
      <c r="F1" s="142"/>
      <c r="G1" s="142"/>
      <c r="H1" s="142" t="s">
        <v>23</v>
      </c>
      <c r="I1" s="142"/>
      <c r="J1" s="142"/>
      <c r="K1" s="142"/>
      <c r="L1" s="142"/>
      <c r="M1" s="142"/>
      <c r="N1" s="142" t="s">
        <v>24</v>
      </c>
      <c r="O1" s="142"/>
      <c r="P1" s="142"/>
      <c r="Q1" s="142"/>
      <c r="R1" s="142"/>
      <c r="S1" s="142"/>
      <c r="T1" s="142" t="s">
        <v>25</v>
      </c>
      <c r="U1" s="142"/>
      <c r="V1" s="142"/>
      <c r="W1" s="142"/>
      <c r="X1" s="142"/>
      <c r="Y1" s="142"/>
      <c r="Z1" s="142" t="s">
        <v>26</v>
      </c>
      <c r="AA1" s="142"/>
      <c r="AB1" s="142"/>
      <c r="AC1" s="142"/>
      <c r="AD1" s="142"/>
      <c r="AE1" s="142"/>
      <c r="AF1" s="142" t="s">
        <v>27</v>
      </c>
      <c r="AG1" s="142"/>
      <c r="AH1" s="142"/>
      <c r="AI1" s="142"/>
      <c r="AJ1" s="142"/>
      <c r="AK1" s="142"/>
      <c r="AL1" s="142" t="s">
        <v>28</v>
      </c>
      <c r="AM1" s="142"/>
      <c r="AN1" s="142"/>
      <c r="AO1" s="142"/>
      <c r="AP1" s="142"/>
      <c r="AQ1" s="142"/>
      <c r="AR1" s="142" t="s">
        <v>29</v>
      </c>
      <c r="AS1" s="142"/>
      <c r="AT1" s="142"/>
      <c r="AU1" s="142"/>
      <c r="AV1" s="142"/>
      <c r="AW1" s="142"/>
      <c r="AX1" s="142" t="s">
        <v>30</v>
      </c>
      <c r="AY1" s="142"/>
      <c r="AZ1" s="142"/>
      <c r="BA1" s="142"/>
      <c r="BB1" s="142"/>
      <c r="BC1" s="142"/>
      <c r="BD1" s="142" t="s">
        <v>31</v>
      </c>
      <c r="BE1" s="142"/>
      <c r="BF1" s="142"/>
      <c r="BG1" s="142"/>
      <c r="BH1" s="142"/>
      <c r="BI1" s="142"/>
      <c r="BJ1" s="142" t="s">
        <v>32</v>
      </c>
      <c r="BK1" s="142"/>
      <c r="BL1" s="142"/>
      <c r="BM1" s="142"/>
      <c r="BN1" s="142"/>
      <c r="BO1" s="142"/>
      <c r="BP1" s="142" t="s">
        <v>33</v>
      </c>
      <c r="BQ1" s="142"/>
      <c r="BR1" s="142"/>
      <c r="BS1" s="142"/>
      <c r="BT1" s="142"/>
      <c r="BU1" s="142"/>
      <c r="BV1" s="142" t="s">
        <v>34</v>
      </c>
      <c r="BW1" s="142"/>
      <c r="BX1" s="142"/>
      <c r="BY1" s="142"/>
      <c r="BZ1" s="142"/>
      <c r="CA1" s="142"/>
      <c r="CB1" s="142" t="s">
        <v>35</v>
      </c>
      <c r="CC1" s="142"/>
      <c r="CD1" s="142"/>
      <c r="CE1" s="142"/>
      <c r="CF1" s="142"/>
      <c r="CG1" s="142"/>
      <c r="CH1" s="142" t="s">
        <v>36</v>
      </c>
      <c r="CI1" s="142"/>
      <c r="CJ1" s="142"/>
      <c r="CK1" s="142"/>
      <c r="CL1" s="142"/>
      <c r="CM1" s="142"/>
      <c r="CN1" s="142" t="s">
        <v>37</v>
      </c>
      <c r="CO1" s="142"/>
      <c r="CP1" s="142"/>
      <c r="CQ1" s="142"/>
      <c r="CR1" s="142"/>
      <c r="CS1" s="142"/>
      <c r="CT1" s="142" t="s">
        <v>38</v>
      </c>
      <c r="CU1" s="142"/>
      <c r="CV1" s="142"/>
      <c r="CW1" s="142"/>
      <c r="CX1" s="142"/>
      <c r="CY1" s="142"/>
      <c r="CZ1" s="142" t="s">
        <v>39</v>
      </c>
      <c r="DA1" s="142"/>
      <c r="DB1" s="142"/>
      <c r="DC1" s="142"/>
      <c r="DD1" s="142"/>
      <c r="DE1" s="142"/>
      <c r="DF1" s="142" t="s">
        <v>40</v>
      </c>
      <c r="DG1" s="142"/>
      <c r="DH1" s="142"/>
      <c r="DI1" s="142"/>
      <c r="DJ1" s="142"/>
      <c r="DK1" s="142"/>
      <c r="DL1" s="142" t="s">
        <v>41</v>
      </c>
      <c r="DM1" s="142"/>
      <c r="DN1" s="142"/>
      <c r="DO1" s="142"/>
      <c r="DP1" s="142"/>
      <c r="DQ1" s="142"/>
      <c r="DR1" s="142" t="s">
        <v>42</v>
      </c>
      <c r="DS1" s="142"/>
      <c r="DT1" s="142"/>
      <c r="DU1" s="142"/>
      <c r="DV1" s="142"/>
      <c r="DW1" s="142"/>
      <c r="DX1" s="142" t="s">
        <v>43</v>
      </c>
      <c r="DY1" s="142"/>
      <c r="DZ1" s="142"/>
      <c r="EA1" s="142"/>
      <c r="EB1" s="142"/>
      <c r="EC1" s="142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164</v>
      </c>
      <c r="B3" s="24">
        <v>1439</v>
      </c>
      <c r="C3" s="26">
        <v>3</v>
      </c>
      <c r="D3" s="26">
        <v>1</v>
      </c>
      <c r="E3" s="26">
        <v>129</v>
      </c>
      <c r="F3" s="26">
        <v>3</v>
      </c>
      <c r="G3" s="25"/>
      <c r="H3" s="24">
        <v>851</v>
      </c>
      <c r="I3" s="26">
        <v>2</v>
      </c>
      <c r="J3" s="26">
        <v>0</v>
      </c>
      <c r="K3" s="26">
        <v>39</v>
      </c>
      <c r="L3" s="26">
        <v>3</v>
      </c>
      <c r="M3" s="25"/>
      <c r="N3" s="24">
        <v>502</v>
      </c>
      <c r="O3" s="26">
        <v>2</v>
      </c>
      <c r="P3" s="26">
        <v>0</v>
      </c>
      <c r="Q3" s="26">
        <v>56</v>
      </c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3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7</v>
      </c>
      <c r="EG3" s="18">
        <f t="shared" ref="EG3:EG14" si="2">SUM(D3+J3+P3+V3+AB3+AH3+AN3+AT3+AZ3+BF3+BL3+BR3+BX3+CD3+CJ3+CP3+CV3+DB3+DH3+DN3+DT3+DZ3)</f>
        <v>1</v>
      </c>
      <c r="EH3" s="18">
        <f t="shared" ref="EH3:EH14" si="3">SUM(B3+H3+N3+T3+Z3+AF3+AL3+AR3+AX3+BD3+BJ3+BP3+BV3+CB3+CH3+CN3+CT3+CZ3+DF3+DL3+DR3+DX3)</f>
        <v>2792</v>
      </c>
      <c r="EI3" s="18">
        <f t="shared" ref="EI3:EI14" si="4">SUM(E3+K3+Q3+W3+AC3+AI3+AO3+AU3+BA3+BG3+BM3+BS3+BY3+CE3+CK3+CQ3+CW3+DC3+DI3+DO3+DU3+EA3)</f>
        <v>224</v>
      </c>
      <c r="EJ3" s="19">
        <f t="shared" ref="EJ3:EJ14" si="5">IF(EH3=0,0,(SUM(EH3/EI3)*3))</f>
        <v>37.392857142857139</v>
      </c>
      <c r="EK3" s="20">
        <f>IF(EF3=0,0,(SUM(EH3/EF3)))</f>
        <v>398.85714285714283</v>
      </c>
      <c r="EL3" s="20">
        <f>IF(ED3=0,0,SUM(EI3/ED3))</f>
        <v>74.666666666666671</v>
      </c>
      <c r="EM3" s="20">
        <f>IF(EF3=0,0,SUM(EI3/EF3))</f>
        <v>32</v>
      </c>
      <c r="EN3" s="20">
        <f t="shared" ref="EN3:EN14" si="6">SUM(F3+L3+R3+X3+AD3+AJ3+AP3+AV3+BB3+BH3+BN3+BT3+BZ3+CF3+CL3+CR3+CX3+DD3+DJ3+DP3+DV3+EB3)</f>
        <v>6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x14ac:dyDescent="0.2">
      <c r="A4" s="37" t="s">
        <v>163</v>
      </c>
      <c r="B4" s="28">
        <v>946</v>
      </c>
      <c r="C4" s="29">
        <v>2</v>
      </c>
      <c r="D4" s="29">
        <v>0</v>
      </c>
      <c r="E4" s="29">
        <v>54</v>
      </c>
      <c r="F4" s="29">
        <v>4</v>
      </c>
      <c r="G4" s="30"/>
      <c r="H4" s="28">
        <v>1363</v>
      </c>
      <c r="I4" s="29">
        <v>3</v>
      </c>
      <c r="J4" s="29">
        <v>1</v>
      </c>
      <c r="K4" s="29">
        <v>77</v>
      </c>
      <c r="L4" s="29">
        <v>3</v>
      </c>
      <c r="M4" s="30"/>
      <c r="N4" s="28">
        <v>1002</v>
      </c>
      <c r="O4" s="29">
        <v>2</v>
      </c>
      <c r="P4" s="29">
        <v>2</v>
      </c>
      <c r="Q4" s="29">
        <v>62</v>
      </c>
      <c r="R4" s="29">
        <v>1</v>
      </c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3</v>
      </c>
      <c r="EE4" s="18">
        <f t="shared" si="0"/>
        <v>1</v>
      </c>
      <c r="EF4" s="18">
        <f t="shared" si="1"/>
        <v>7</v>
      </c>
      <c r="EG4" s="18">
        <f t="shared" si="2"/>
        <v>3</v>
      </c>
      <c r="EH4" s="18">
        <f t="shared" si="3"/>
        <v>3311</v>
      </c>
      <c r="EI4" s="18">
        <f t="shared" si="4"/>
        <v>193</v>
      </c>
      <c r="EJ4" s="19">
        <f t="shared" si="5"/>
        <v>51.466321243523318</v>
      </c>
      <c r="EK4" s="20">
        <f t="shared" ref="EK4:EK14" si="9">IF(EF4=0,0,(SUM(EH4/EF4)))</f>
        <v>473</v>
      </c>
      <c r="EL4" s="20">
        <f t="shared" ref="EL4:EL14" si="10">IF(ED4=0,0,SUM(EI4/ED4))</f>
        <v>64.333333333333329</v>
      </c>
      <c r="EM4" s="20">
        <f t="shared" ref="EM4:EM14" si="11">IF(EF4=0,0,SUM(EI4/EF4))</f>
        <v>27.571428571428573</v>
      </c>
      <c r="EN4" s="20">
        <f t="shared" si="6"/>
        <v>8</v>
      </c>
      <c r="EO4" s="20">
        <f t="shared" si="7"/>
        <v>2.6666666666666665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181</v>
      </c>
      <c r="B5" s="28">
        <v>1002</v>
      </c>
      <c r="C5" s="29">
        <v>2</v>
      </c>
      <c r="D5" s="29">
        <v>2</v>
      </c>
      <c r="E5" s="29">
        <v>90</v>
      </c>
      <c r="F5" s="29">
        <v>1</v>
      </c>
      <c r="G5" s="30"/>
      <c r="H5" s="28">
        <v>714</v>
      </c>
      <c r="I5" s="29">
        <v>2</v>
      </c>
      <c r="J5" s="29">
        <v>0</v>
      </c>
      <c r="K5" s="29">
        <v>51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2</v>
      </c>
      <c r="EE5" s="18">
        <f t="shared" si="0"/>
        <v>1</v>
      </c>
      <c r="EF5" s="18">
        <f t="shared" si="1"/>
        <v>4</v>
      </c>
      <c r="EG5" s="18">
        <f t="shared" si="2"/>
        <v>2</v>
      </c>
      <c r="EH5" s="18">
        <f t="shared" si="3"/>
        <v>1716</v>
      </c>
      <c r="EI5" s="18">
        <f t="shared" si="4"/>
        <v>141</v>
      </c>
      <c r="EJ5" s="19">
        <f t="shared" si="5"/>
        <v>36.51063829787234</v>
      </c>
      <c r="EK5" s="20">
        <f t="shared" si="9"/>
        <v>429</v>
      </c>
      <c r="EL5" s="20">
        <f t="shared" si="10"/>
        <v>70.5</v>
      </c>
      <c r="EM5" s="20">
        <f t="shared" si="11"/>
        <v>35.25</v>
      </c>
      <c r="EN5" s="20">
        <f t="shared" si="6"/>
        <v>2</v>
      </c>
      <c r="EO5" s="20">
        <f t="shared" si="7"/>
        <v>1</v>
      </c>
      <c r="EP5" s="18">
        <f t="shared" si="12"/>
        <v>0</v>
      </c>
    </row>
    <row r="6" spans="1:146" x14ac:dyDescent="0.2">
      <c r="A6" s="37" t="s">
        <v>206</v>
      </c>
      <c r="B6" s="28">
        <v>1002</v>
      </c>
      <c r="C6" s="29">
        <v>2</v>
      </c>
      <c r="D6" s="29">
        <v>2</v>
      </c>
      <c r="E6" s="29">
        <v>77</v>
      </c>
      <c r="F6" s="29">
        <v>1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77</v>
      </c>
      <c r="EJ6" s="19">
        <f t="shared" si="5"/>
        <v>39.038961038961041</v>
      </c>
      <c r="EK6" s="20">
        <f t="shared" si="9"/>
        <v>501</v>
      </c>
      <c r="EL6" s="20">
        <f t="shared" si="10"/>
        <v>77</v>
      </c>
      <c r="EM6" s="20">
        <f t="shared" si="11"/>
        <v>38.5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x14ac:dyDescent="0.2">
      <c r="A7" s="27" t="s">
        <v>155</v>
      </c>
      <c r="B7" s="28">
        <v>1481</v>
      </c>
      <c r="C7" s="29">
        <v>3</v>
      </c>
      <c r="D7" s="29">
        <v>1</v>
      </c>
      <c r="E7" s="29">
        <v>91</v>
      </c>
      <c r="F7" s="29">
        <v>6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3</v>
      </c>
      <c r="M7" s="30"/>
      <c r="N7" s="28">
        <v>1500</v>
      </c>
      <c r="O7" s="29">
        <v>3</v>
      </c>
      <c r="P7" s="29">
        <v>2</v>
      </c>
      <c r="Q7" s="29">
        <v>97</v>
      </c>
      <c r="R7" s="29">
        <v>4</v>
      </c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3</v>
      </c>
      <c r="EE7" s="18">
        <f t="shared" si="0"/>
        <v>2</v>
      </c>
      <c r="EF7" s="18">
        <f t="shared" si="1"/>
        <v>8</v>
      </c>
      <c r="EG7" s="18">
        <f t="shared" si="2"/>
        <v>5</v>
      </c>
      <c r="EH7" s="18">
        <f t="shared" si="3"/>
        <v>3983</v>
      </c>
      <c r="EI7" s="18">
        <f t="shared" si="4"/>
        <v>246</v>
      </c>
      <c r="EJ7" s="19">
        <f t="shared" si="5"/>
        <v>48.573170731707322</v>
      </c>
      <c r="EK7" s="20">
        <f t="shared" si="9"/>
        <v>497.875</v>
      </c>
      <c r="EL7" s="20">
        <f t="shared" si="10"/>
        <v>82</v>
      </c>
      <c r="EM7" s="20">
        <f t="shared" si="11"/>
        <v>30.75</v>
      </c>
      <c r="EN7" s="20">
        <f t="shared" si="6"/>
        <v>13</v>
      </c>
      <c r="EO7" s="20">
        <f t="shared" si="7"/>
        <v>4.333333333333333</v>
      </c>
      <c r="EP7" s="18">
        <f t="shared" si="12"/>
        <v>0</v>
      </c>
    </row>
    <row r="8" spans="1:146" x14ac:dyDescent="0.2">
      <c r="A8" s="27" t="s">
        <v>207</v>
      </c>
      <c r="B8" s="28">
        <v>809</v>
      </c>
      <c r="C8" s="29">
        <v>2</v>
      </c>
      <c r="D8" s="29">
        <v>0</v>
      </c>
      <c r="E8" s="29">
        <v>60</v>
      </c>
      <c r="F8" s="29"/>
      <c r="G8" s="30"/>
      <c r="H8" s="28">
        <v>1002</v>
      </c>
      <c r="I8" s="29">
        <v>2</v>
      </c>
      <c r="J8" s="29">
        <v>2</v>
      </c>
      <c r="K8" s="29">
        <v>71</v>
      </c>
      <c r="L8" s="29"/>
      <c r="M8" s="30"/>
      <c r="N8" s="28">
        <v>1002</v>
      </c>
      <c r="O8" s="29">
        <v>2</v>
      </c>
      <c r="P8" s="29">
        <v>2</v>
      </c>
      <c r="Q8" s="29">
        <v>56</v>
      </c>
      <c r="R8" s="29">
        <v>1</v>
      </c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3</v>
      </c>
      <c r="EE8" s="18">
        <f t="shared" si="0"/>
        <v>2</v>
      </c>
      <c r="EF8" s="18">
        <f t="shared" si="1"/>
        <v>6</v>
      </c>
      <c r="EG8" s="18">
        <f t="shared" si="2"/>
        <v>4</v>
      </c>
      <c r="EH8" s="18">
        <f t="shared" si="3"/>
        <v>2813</v>
      </c>
      <c r="EI8" s="18">
        <f t="shared" si="4"/>
        <v>187</v>
      </c>
      <c r="EJ8" s="19">
        <f t="shared" si="5"/>
        <v>45.128342245989302</v>
      </c>
      <c r="EK8" s="20">
        <f t="shared" si="9"/>
        <v>468.83333333333331</v>
      </c>
      <c r="EL8" s="20">
        <f t="shared" si="10"/>
        <v>62.333333333333336</v>
      </c>
      <c r="EM8" s="20">
        <f t="shared" si="11"/>
        <v>31.166666666666668</v>
      </c>
      <c r="EN8" s="20">
        <f t="shared" si="6"/>
        <v>1</v>
      </c>
      <c r="EO8" s="20">
        <f t="shared" si="7"/>
        <v>0.33333333333333331</v>
      </c>
      <c r="EP8" s="18">
        <f t="shared" si="12"/>
        <v>0</v>
      </c>
    </row>
    <row r="9" spans="1:146" x14ac:dyDescent="0.2">
      <c r="A9" s="37" t="s">
        <v>182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236</v>
      </c>
      <c r="B10" s="28"/>
      <c r="C10" s="29"/>
      <c r="D10" s="29"/>
      <c r="E10" s="29"/>
      <c r="F10" s="29"/>
      <c r="G10" s="30"/>
      <c r="H10" s="28">
        <v>1454</v>
      </c>
      <c r="I10" s="29">
        <v>3</v>
      </c>
      <c r="J10" s="29">
        <v>1</v>
      </c>
      <c r="K10" s="29">
        <v>100</v>
      </c>
      <c r="L10" s="29">
        <v>2</v>
      </c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0</v>
      </c>
      <c r="EF10" s="18">
        <f t="shared" si="1"/>
        <v>3</v>
      </c>
      <c r="EG10" s="18">
        <f t="shared" si="2"/>
        <v>1</v>
      </c>
      <c r="EH10" s="18">
        <f t="shared" si="3"/>
        <v>1454</v>
      </c>
      <c r="EI10" s="18">
        <f t="shared" si="4"/>
        <v>100</v>
      </c>
      <c r="EJ10" s="19">
        <f t="shared" si="5"/>
        <v>43.62</v>
      </c>
      <c r="EK10" s="20">
        <f t="shared" si="9"/>
        <v>484.66666666666669</v>
      </c>
      <c r="EL10" s="20">
        <f t="shared" si="10"/>
        <v>100</v>
      </c>
      <c r="EM10" s="20">
        <f t="shared" si="11"/>
        <v>33.333333333333336</v>
      </c>
      <c r="EN10" s="20">
        <f t="shared" si="6"/>
        <v>2</v>
      </c>
      <c r="EO10" s="20">
        <f t="shared" si="7"/>
        <v>2</v>
      </c>
      <c r="EP10" s="18">
        <f t="shared" si="12"/>
        <v>0</v>
      </c>
    </row>
    <row r="11" spans="1:146" x14ac:dyDescent="0.2">
      <c r="A11" s="37" t="s">
        <v>256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893</v>
      </c>
      <c r="O11" s="29">
        <v>2</v>
      </c>
      <c r="P11" s="29">
        <v>0</v>
      </c>
      <c r="Q11" s="29">
        <v>78</v>
      </c>
      <c r="R11" s="29">
        <v>1</v>
      </c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0</v>
      </c>
      <c r="EF11" s="18">
        <f t="shared" si="1"/>
        <v>2</v>
      </c>
      <c r="EG11" s="18">
        <f t="shared" si="2"/>
        <v>0</v>
      </c>
      <c r="EH11" s="18">
        <f t="shared" si="3"/>
        <v>893</v>
      </c>
      <c r="EI11" s="18">
        <f t="shared" si="4"/>
        <v>78</v>
      </c>
      <c r="EJ11" s="19">
        <f t="shared" si="5"/>
        <v>34.346153846153847</v>
      </c>
      <c r="EK11" s="20">
        <f t="shared" si="9"/>
        <v>446.5</v>
      </c>
      <c r="EL11" s="20">
        <f t="shared" si="10"/>
        <v>78</v>
      </c>
      <c r="EM11" s="20">
        <f t="shared" si="11"/>
        <v>39</v>
      </c>
      <c r="EN11" s="20">
        <f t="shared" si="6"/>
        <v>1</v>
      </c>
      <c r="EO11" s="20">
        <f t="shared" si="7"/>
        <v>1</v>
      </c>
      <c r="EP11" s="18">
        <f t="shared" si="12"/>
        <v>0</v>
      </c>
    </row>
    <row r="12" spans="1:146" x14ac:dyDescent="0.2">
      <c r="A12" s="37" t="s">
        <v>257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706</v>
      </c>
      <c r="O12" s="29">
        <v>2</v>
      </c>
      <c r="P12" s="29">
        <v>0</v>
      </c>
      <c r="Q12" s="29">
        <v>72</v>
      </c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2</v>
      </c>
      <c r="EG12" s="18">
        <f t="shared" si="2"/>
        <v>0</v>
      </c>
      <c r="EH12" s="18">
        <f t="shared" si="3"/>
        <v>706</v>
      </c>
      <c r="EI12" s="18">
        <f t="shared" si="4"/>
        <v>72</v>
      </c>
      <c r="EJ12" s="19">
        <f t="shared" si="5"/>
        <v>29.416666666666664</v>
      </c>
      <c r="EK12" s="20">
        <f t="shared" si="9"/>
        <v>353</v>
      </c>
      <c r="EL12" s="20">
        <f t="shared" si="10"/>
        <v>72</v>
      </c>
      <c r="EM12" s="20">
        <f t="shared" si="11"/>
        <v>36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2</v>
      </c>
      <c r="N41" s="5">
        <f>SUM(N29:N40)</f>
        <v>3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1</v>
      </c>
      <c r="T42" s="5">
        <v>2</v>
      </c>
      <c r="Z42" s="5">
        <v>3</v>
      </c>
      <c r="AL42" s="5">
        <v>3</v>
      </c>
      <c r="AR42" s="5">
        <v>2</v>
      </c>
      <c r="AX42" s="5">
        <v>1</v>
      </c>
      <c r="BD42" s="5">
        <v>3</v>
      </c>
      <c r="BJ42" s="5">
        <v>2</v>
      </c>
      <c r="BP42" s="5">
        <v>1</v>
      </c>
      <c r="BX42" s="5">
        <v>2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P42"/>
  <sheetViews>
    <sheetView showGridLines="0" workbookViewId="0">
      <pane xSplit="1" topLeftCell="B1" activePane="topRight" state="frozen"/>
      <selection pane="topRight" activeCell="CL3" sqref="CL3:CY1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133</v>
      </c>
      <c r="B1" s="142" t="s">
        <v>22</v>
      </c>
      <c r="C1" s="142"/>
      <c r="D1" s="142"/>
      <c r="E1" s="142"/>
      <c r="F1" s="142"/>
      <c r="G1" s="142"/>
      <c r="H1" s="142" t="s">
        <v>23</v>
      </c>
      <c r="I1" s="142"/>
      <c r="J1" s="142"/>
      <c r="K1" s="142"/>
      <c r="L1" s="142"/>
      <c r="M1" s="142"/>
      <c r="N1" s="142" t="s">
        <v>24</v>
      </c>
      <c r="O1" s="142"/>
      <c r="P1" s="142"/>
      <c r="Q1" s="142"/>
      <c r="R1" s="142"/>
      <c r="S1" s="142"/>
      <c r="T1" s="142" t="s">
        <v>25</v>
      </c>
      <c r="U1" s="142"/>
      <c r="V1" s="142"/>
      <c r="W1" s="142"/>
      <c r="X1" s="142"/>
      <c r="Y1" s="142"/>
      <c r="Z1" s="142" t="s">
        <v>26</v>
      </c>
      <c r="AA1" s="142"/>
      <c r="AB1" s="142"/>
      <c r="AC1" s="142"/>
      <c r="AD1" s="142"/>
      <c r="AE1" s="142"/>
      <c r="AF1" s="142" t="s">
        <v>27</v>
      </c>
      <c r="AG1" s="142"/>
      <c r="AH1" s="142"/>
      <c r="AI1" s="142"/>
      <c r="AJ1" s="142"/>
      <c r="AK1" s="142"/>
      <c r="AL1" s="142" t="s">
        <v>28</v>
      </c>
      <c r="AM1" s="142"/>
      <c r="AN1" s="142"/>
      <c r="AO1" s="142"/>
      <c r="AP1" s="142"/>
      <c r="AQ1" s="142"/>
      <c r="AR1" s="142" t="s">
        <v>29</v>
      </c>
      <c r="AS1" s="142"/>
      <c r="AT1" s="142"/>
      <c r="AU1" s="142"/>
      <c r="AV1" s="142"/>
      <c r="AW1" s="142"/>
      <c r="AX1" s="142" t="s">
        <v>30</v>
      </c>
      <c r="AY1" s="142"/>
      <c r="AZ1" s="142"/>
      <c r="BA1" s="142"/>
      <c r="BB1" s="142"/>
      <c r="BC1" s="142"/>
      <c r="BD1" s="142" t="s">
        <v>31</v>
      </c>
      <c r="BE1" s="142"/>
      <c r="BF1" s="142"/>
      <c r="BG1" s="142"/>
      <c r="BH1" s="142"/>
      <c r="BI1" s="142"/>
      <c r="BJ1" s="142" t="s">
        <v>32</v>
      </c>
      <c r="BK1" s="142"/>
      <c r="BL1" s="142"/>
      <c r="BM1" s="142"/>
      <c r="BN1" s="142"/>
      <c r="BO1" s="142"/>
      <c r="BP1" s="142" t="s">
        <v>33</v>
      </c>
      <c r="BQ1" s="142"/>
      <c r="BR1" s="142"/>
      <c r="BS1" s="142"/>
      <c r="BT1" s="142"/>
      <c r="BU1" s="142"/>
      <c r="BV1" s="142" t="s">
        <v>34</v>
      </c>
      <c r="BW1" s="142"/>
      <c r="BX1" s="142"/>
      <c r="BY1" s="142"/>
      <c r="BZ1" s="142"/>
      <c r="CA1" s="142"/>
      <c r="CB1" s="142" t="s">
        <v>35</v>
      </c>
      <c r="CC1" s="142"/>
      <c r="CD1" s="142"/>
      <c r="CE1" s="142"/>
      <c r="CF1" s="142"/>
      <c r="CG1" s="142"/>
      <c r="CH1" s="142" t="s">
        <v>36</v>
      </c>
      <c r="CI1" s="142"/>
      <c r="CJ1" s="142"/>
      <c r="CK1" s="142"/>
      <c r="CL1" s="142"/>
      <c r="CM1" s="142"/>
      <c r="CN1" s="142" t="s">
        <v>37</v>
      </c>
      <c r="CO1" s="142"/>
      <c r="CP1" s="142"/>
      <c r="CQ1" s="142"/>
      <c r="CR1" s="142"/>
      <c r="CS1" s="142"/>
      <c r="CT1" s="142" t="s">
        <v>38</v>
      </c>
      <c r="CU1" s="142"/>
      <c r="CV1" s="142"/>
      <c r="CW1" s="142"/>
      <c r="CX1" s="142"/>
      <c r="CY1" s="142"/>
      <c r="CZ1" s="142" t="s">
        <v>39</v>
      </c>
      <c r="DA1" s="142"/>
      <c r="DB1" s="142"/>
      <c r="DC1" s="142"/>
      <c r="DD1" s="142"/>
      <c r="DE1" s="142"/>
      <c r="DF1" s="142" t="s">
        <v>40</v>
      </c>
      <c r="DG1" s="142"/>
      <c r="DH1" s="142"/>
      <c r="DI1" s="142"/>
      <c r="DJ1" s="142"/>
      <c r="DK1" s="142"/>
      <c r="DL1" s="142" t="s">
        <v>41</v>
      </c>
      <c r="DM1" s="142"/>
      <c r="DN1" s="142"/>
      <c r="DO1" s="142"/>
      <c r="DP1" s="142"/>
      <c r="DQ1" s="142"/>
      <c r="DR1" s="142" t="s">
        <v>42</v>
      </c>
      <c r="DS1" s="142"/>
      <c r="DT1" s="142"/>
      <c r="DU1" s="142"/>
      <c r="DV1" s="142"/>
      <c r="DW1" s="142"/>
      <c r="DX1" s="142" t="s">
        <v>43</v>
      </c>
      <c r="DY1" s="142"/>
      <c r="DZ1" s="142"/>
      <c r="EA1" s="142"/>
      <c r="EB1" s="142"/>
      <c r="EC1" s="142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191</v>
      </c>
      <c r="B3" s="24">
        <v>1501</v>
      </c>
      <c r="C3" s="26">
        <v>3</v>
      </c>
      <c r="D3" s="26">
        <v>2</v>
      </c>
      <c r="E3" s="26">
        <v>91</v>
      </c>
      <c r="F3" s="26">
        <v>3</v>
      </c>
      <c r="G3" s="25"/>
      <c r="H3" s="24">
        <v>849</v>
      </c>
      <c r="I3" s="26">
        <v>2</v>
      </c>
      <c r="J3" s="26">
        <v>0</v>
      </c>
      <c r="K3" s="26">
        <v>63</v>
      </c>
      <c r="L3" s="26"/>
      <c r="M3" s="25"/>
      <c r="N3" s="24">
        <v>995</v>
      </c>
      <c r="O3" s="26">
        <v>2</v>
      </c>
      <c r="P3" s="26">
        <v>0</v>
      </c>
      <c r="Q3" s="26">
        <v>63</v>
      </c>
      <c r="R3" s="26">
        <v>2</v>
      </c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5"/>
      <c r="CN3" s="24"/>
      <c r="CO3" s="26"/>
      <c r="CP3" s="26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3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7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3345</v>
      </c>
      <c r="EI3" s="18">
        <f t="shared" ref="EI3:EI14" si="4">SUM(E3+K3+Q3+W3+AC3+AI3+AO3+AU3+BA3+BG3+BM3+BS3+BY3+CE3+CK3+CQ3+CW3+DC3+DI3+DO3+DU3+EA3)</f>
        <v>217</v>
      </c>
      <c r="EJ3" s="19">
        <f t="shared" ref="EJ3:EJ14" si="5">IF(EH3=0,0,(SUM(EH3/EI3)*3))</f>
        <v>46.244239631336406</v>
      </c>
      <c r="EK3" s="20">
        <f>IF(EF3=0,0,(SUM(EH3/EF3)))</f>
        <v>477.85714285714283</v>
      </c>
      <c r="EL3" s="20">
        <f>IF(ED3=0,0,SUM(EI3/ED3))</f>
        <v>72.333333333333329</v>
      </c>
      <c r="EM3" s="20">
        <f>IF(EF3=0,0,SUM(EI3/EF3))</f>
        <v>31</v>
      </c>
      <c r="EN3" s="20">
        <f t="shared" ref="EN3:EN14" si="6">SUM(F3+L3+R3+X3+AD3+AJ3+AP3+AV3+BB3+BH3+BN3+BT3+BZ3+CF3+CL3+CR3+CX3+DD3+DJ3+DP3+DV3+EB3)</f>
        <v>5</v>
      </c>
      <c r="EO3" s="20">
        <f t="shared" ref="EO3:EO14" si="7">IF(ED3=0,0,(SUM(EN3/ED3)))</f>
        <v>1.6666666666666667</v>
      </c>
      <c r="EP3" s="18">
        <f>SUM(G3+M3+S3+Y3+AE3+AK3+AQ3+AW3+BC3+BI3+BO3+BU3+CA3+CG3+CM3+CS3+CY3+DE3+DK3+DQ3+DW3+EC3)</f>
        <v>0</v>
      </c>
    </row>
    <row r="4" spans="1:146" x14ac:dyDescent="0.2">
      <c r="A4" s="37" t="s">
        <v>166</v>
      </c>
      <c r="B4" s="28">
        <v>1499</v>
      </c>
      <c r="C4" s="29">
        <v>3</v>
      </c>
      <c r="D4" s="29">
        <v>2</v>
      </c>
      <c r="E4" s="29">
        <v>129</v>
      </c>
      <c r="F4" s="29"/>
      <c r="G4" s="30"/>
      <c r="H4" s="28">
        <v>1002</v>
      </c>
      <c r="I4" s="29">
        <v>2</v>
      </c>
      <c r="J4" s="29">
        <v>2</v>
      </c>
      <c r="K4" s="29">
        <v>73</v>
      </c>
      <c r="L4" s="29"/>
      <c r="M4" s="30"/>
      <c r="N4" s="28">
        <v>568</v>
      </c>
      <c r="O4" s="29">
        <v>2</v>
      </c>
      <c r="P4" s="29">
        <v>0</v>
      </c>
      <c r="Q4" s="29">
        <v>45</v>
      </c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3</v>
      </c>
      <c r="EE4" s="18">
        <f t="shared" si="0"/>
        <v>2</v>
      </c>
      <c r="EF4" s="18">
        <f t="shared" si="1"/>
        <v>7</v>
      </c>
      <c r="EG4" s="18">
        <f t="shared" si="2"/>
        <v>4</v>
      </c>
      <c r="EH4" s="18">
        <f t="shared" si="3"/>
        <v>3069</v>
      </c>
      <c r="EI4" s="18">
        <f t="shared" si="4"/>
        <v>247</v>
      </c>
      <c r="EJ4" s="19">
        <f t="shared" si="5"/>
        <v>37.275303643724698</v>
      </c>
      <c r="EK4" s="20">
        <f t="shared" ref="EK4:EK14" si="9">IF(EF4=0,0,(SUM(EH4/EF4)))</f>
        <v>438.42857142857144</v>
      </c>
      <c r="EL4" s="20">
        <f t="shared" ref="EL4:EL14" si="10">IF(ED4=0,0,SUM(EI4/ED4))</f>
        <v>82.333333333333329</v>
      </c>
      <c r="EM4" s="20">
        <f t="shared" ref="EM4:EM14" si="11">IF(EF4=0,0,SUM(EI4/EF4))</f>
        <v>35.285714285714285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156</v>
      </c>
      <c r="B5" s="28">
        <v>815</v>
      </c>
      <c r="C5" s="29">
        <v>2</v>
      </c>
      <c r="D5" s="29">
        <v>0</v>
      </c>
      <c r="E5" s="29">
        <v>75</v>
      </c>
      <c r="F5" s="29">
        <v>1</v>
      </c>
      <c r="G5" s="30"/>
      <c r="H5" s="28">
        <v>1002</v>
      </c>
      <c r="I5" s="29">
        <v>2</v>
      </c>
      <c r="J5" s="29">
        <v>2</v>
      </c>
      <c r="K5" s="29">
        <v>72</v>
      </c>
      <c r="L5" s="29">
        <v>1</v>
      </c>
      <c r="M5" s="30"/>
      <c r="N5" s="28">
        <v>1476</v>
      </c>
      <c r="O5" s="29">
        <v>3</v>
      </c>
      <c r="P5" s="29">
        <v>1</v>
      </c>
      <c r="Q5" s="29">
        <v>104</v>
      </c>
      <c r="R5" s="29">
        <v>3</v>
      </c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3</v>
      </c>
      <c r="EE5" s="18">
        <f t="shared" si="0"/>
        <v>1</v>
      </c>
      <c r="EF5" s="18">
        <f t="shared" si="1"/>
        <v>7</v>
      </c>
      <c r="EG5" s="18">
        <f t="shared" si="2"/>
        <v>3</v>
      </c>
      <c r="EH5" s="18">
        <f t="shared" si="3"/>
        <v>3293</v>
      </c>
      <c r="EI5" s="18">
        <f t="shared" si="4"/>
        <v>251</v>
      </c>
      <c r="EJ5" s="19">
        <f t="shared" si="5"/>
        <v>39.358565737051791</v>
      </c>
      <c r="EK5" s="20">
        <f t="shared" si="9"/>
        <v>470.42857142857144</v>
      </c>
      <c r="EL5" s="20">
        <f t="shared" si="10"/>
        <v>83.666666666666671</v>
      </c>
      <c r="EM5" s="20">
        <f t="shared" si="11"/>
        <v>35.857142857142854</v>
      </c>
      <c r="EN5" s="20">
        <f t="shared" si="6"/>
        <v>5</v>
      </c>
      <c r="EO5" s="20">
        <f t="shared" si="7"/>
        <v>1.6666666666666667</v>
      </c>
      <c r="EP5" s="18">
        <f t="shared" si="12"/>
        <v>0</v>
      </c>
    </row>
    <row r="6" spans="1:146" x14ac:dyDescent="0.2">
      <c r="A6" s="37" t="s">
        <v>203</v>
      </c>
      <c r="B6" s="28">
        <v>1002</v>
      </c>
      <c r="C6" s="29">
        <v>2</v>
      </c>
      <c r="D6" s="29">
        <v>2</v>
      </c>
      <c r="E6" s="29">
        <v>59</v>
      </c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59</v>
      </c>
      <c r="EJ6" s="19">
        <f t="shared" si="5"/>
        <v>50.949152542372879</v>
      </c>
      <c r="EK6" s="20">
        <f t="shared" si="9"/>
        <v>501</v>
      </c>
      <c r="EL6" s="20">
        <f t="shared" si="10"/>
        <v>59</v>
      </c>
      <c r="EM6" s="20">
        <f t="shared" si="11"/>
        <v>29.5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 t="s">
        <v>192</v>
      </c>
      <c r="B7" s="28">
        <v>1002</v>
      </c>
      <c r="C7" s="29">
        <v>2</v>
      </c>
      <c r="D7" s="29">
        <v>2</v>
      </c>
      <c r="E7" s="29">
        <v>63</v>
      </c>
      <c r="F7" s="29">
        <v>3</v>
      </c>
      <c r="G7" s="30"/>
      <c r="H7" s="28">
        <v>1002</v>
      </c>
      <c r="I7" s="29">
        <v>2</v>
      </c>
      <c r="J7" s="29">
        <v>2</v>
      </c>
      <c r="K7" s="29">
        <v>65</v>
      </c>
      <c r="L7" s="29">
        <v>2</v>
      </c>
      <c r="M7" s="30">
        <v>1</v>
      </c>
      <c r="N7" s="28">
        <v>960</v>
      </c>
      <c r="O7" s="29">
        <v>2</v>
      </c>
      <c r="P7" s="29">
        <v>0</v>
      </c>
      <c r="Q7" s="29">
        <v>54</v>
      </c>
      <c r="R7" s="29">
        <v>4</v>
      </c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3</v>
      </c>
      <c r="EE7" s="18">
        <f t="shared" si="0"/>
        <v>2</v>
      </c>
      <c r="EF7" s="18">
        <f t="shared" si="1"/>
        <v>6</v>
      </c>
      <c r="EG7" s="18">
        <f t="shared" si="2"/>
        <v>4</v>
      </c>
      <c r="EH7" s="18">
        <f t="shared" si="3"/>
        <v>2964</v>
      </c>
      <c r="EI7" s="18">
        <f t="shared" si="4"/>
        <v>182</v>
      </c>
      <c r="EJ7" s="19">
        <f t="shared" si="5"/>
        <v>48.857142857142854</v>
      </c>
      <c r="EK7" s="20">
        <f t="shared" si="9"/>
        <v>494</v>
      </c>
      <c r="EL7" s="20">
        <f t="shared" si="10"/>
        <v>60.666666666666664</v>
      </c>
      <c r="EM7" s="20">
        <f t="shared" si="11"/>
        <v>30.333333333333332</v>
      </c>
      <c r="EN7" s="20">
        <f t="shared" si="6"/>
        <v>9</v>
      </c>
      <c r="EO7" s="20">
        <f t="shared" si="7"/>
        <v>3</v>
      </c>
      <c r="EP7" s="18">
        <f t="shared" si="12"/>
        <v>1</v>
      </c>
    </row>
    <row r="8" spans="1:146" x14ac:dyDescent="0.2">
      <c r="A8" s="27" t="s">
        <v>204</v>
      </c>
      <c r="B8" s="28">
        <v>961</v>
      </c>
      <c r="C8" s="29">
        <v>2</v>
      </c>
      <c r="D8" s="29">
        <v>0</v>
      </c>
      <c r="E8" s="29">
        <v>90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961</v>
      </c>
      <c r="EI8" s="18">
        <f t="shared" si="4"/>
        <v>90</v>
      </c>
      <c r="EJ8" s="19">
        <f t="shared" si="5"/>
        <v>32.033333333333331</v>
      </c>
      <c r="EK8" s="20">
        <f t="shared" si="9"/>
        <v>480.5</v>
      </c>
      <c r="EL8" s="20">
        <f t="shared" si="10"/>
        <v>90</v>
      </c>
      <c r="EM8" s="20">
        <f t="shared" si="11"/>
        <v>45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205</v>
      </c>
      <c r="B9" s="28"/>
      <c r="C9" s="29"/>
      <c r="D9" s="29"/>
      <c r="E9" s="29"/>
      <c r="F9" s="29">
        <v>1</v>
      </c>
      <c r="G9" s="30"/>
      <c r="H9" s="28">
        <v>596</v>
      </c>
      <c r="I9" s="29">
        <v>2</v>
      </c>
      <c r="J9" s="29">
        <v>0</v>
      </c>
      <c r="K9" s="29">
        <v>45</v>
      </c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596</v>
      </c>
      <c r="EI9" s="18">
        <f t="shared" si="4"/>
        <v>45</v>
      </c>
      <c r="EJ9" s="19">
        <f t="shared" si="5"/>
        <v>39.733333333333334</v>
      </c>
      <c r="EK9" s="20">
        <f t="shared" si="9"/>
        <v>298</v>
      </c>
      <c r="EL9" s="20">
        <f t="shared" si="10"/>
        <v>45</v>
      </c>
      <c r="EM9" s="20">
        <f t="shared" si="11"/>
        <v>22.5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243</v>
      </c>
      <c r="B10" s="28"/>
      <c r="C10" s="29"/>
      <c r="D10" s="29"/>
      <c r="E10" s="29"/>
      <c r="F10" s="29"/>
      <c r="G10" s="30"/>
      <c r="H10" s="28">
        <v>1487</v>
      </c>
      <c r="I10" s="29">
        <v>3</v>
      </c>
      <c r="J10" s="29">
        <v>1</v>
      </c>
      <c r="K10" s="29">
        <v>119</v>
      </c>
      <c r="L10" s="29">
        <v>2</v>
      </c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0</v>
      </c>
      <c r="EF10" s="18">
        <f t="shared" si="1"/>
        <v>3</v>
      </c>
      <c r="EG10" s="18">
        <f t="shared" si="2"/>
        <v>1</v>
      </c>
      <c r="EH10" s="18">
        <f t="shared" si="3"/>
        <v>1487</v>
      </c>
      <c r="EI10" s="18">
        <f t="shared" si="4"/>
        <v>119</v>
      </c>
      <c r="EJ10" s="19">
        <f t="shared" si="5"/>
        <v>37.487394957983192</v>
      </c>
      <c r="EK10" s="20">
        <f t="shared" si="9"/>
        <v>495.66666666666669</v>
      </c>
      <c r="EL10" s="20">
        <f t="shared" si="10"/>
        <v>119</v>
      </c>
      <c r="EM10" s="20">
        <f t="shared" si="11"/>
        <v>39.666666666666664</v>
      </c>
      <c r="EN10" s="20">
        <f t="shared" si="6"/>
        <v>2</v>
      </c>
      <c r="EO10" s="20">
        <f t="shared" si="7"/>
        <v>2</v>
      </c>
      <c r="EP10" s="18">
        <f t="shared" si="12"/>
        <v>0</v>
      </c>
    </row>
    <row r="11" spans="1:146" x14ac:dyDescent="0.2">
      <c r="A11" s="37" t="s">
        <v>260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1499</v>
      </c>
      <c r="O11" s="29">
        <v>3</v>
      </c>
      <c r="P11" s="29">
        <v>1</v>
      </c>
      <c r="Q11" s="29">
        <v>127</v>
      </c>
      <c r="R11" s="29">
        <v>2</v>
      </c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0</v>
      </c>
      <c r="EF11" s="18">
        <f t="shared" si="1"/>
        <v>3</v>
      </c>
      <c r="EG11" s="18">
        <f t="shared" si="2"/>
        <v>1</v>
      </c>
      <c r="EH11" s="18">
        <f t="shared" si="3"/>
        <v>1499</v>
      </c>
      <c r="EI11" s="18">
        <f t="shared" si="4"/>
        <v>127</v>
      </c>
      <c r="EJ11" s="19">
        <f t="shared" si="5"/>
        <v>35.409448818897637</v>
      </c>
      <c r="EK11" s="20">
        <f t="shared" si="9"/>
        <v>499.66666666666669</v>
      </c>
      <c r="EL11" s="20">
        <f t="shared" si="10"/>
        <v>127</v>
      </c>
      <c r="EM11" s="20">
        <f t="shared" si="11"/>
        <v>42.333333333333336</v>
      </c>
      <c r="EN11" s="20">
        <f t="shared" si="6"/>
        <v>2</v>
      </c>
      <c r="EO11" s="20">
        <f t="shared" si="7"/>
        <v>2</v>
      </c>
      <c r="EP11" s="18">
        <f t="shared" si="12"/>
        <v>0</v>
      </c>
    </row>
    <row r="12" spans="1:146" x14ac:dyDescent="0.2">
      <c r="A12" s="37" t="s">
        <v>261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1348</v>
      </c>
      <c r="O12" s="29">
        <v>3</v>
      </c>
      <c r="P12" s="29">
        <v>1</v>
      </c>
      <c r="Q12" s="29">
        <v>82</v>
      </c>
      <c r="R12" s="29">
        <v>1</v>
      </c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3</v>
      </c>
      <c r="EG12" s="18">
        <f t="shared" si="2"/>
        <v>1</v>
      </c>
      <c r="EH12" s="18">
        <f t="shared" si="3"/>
        <v>1348</v>
      </c>
      <c r="EI12" s="18">
        <f t="shared" si="4"/>
        <v>82</v>
      </c>
      <c r="EJ12" s="19">
        <f t="shared" si="5"/>
        <v>49.317073170731703</v>
      </c>
      <c r="EK12" s="20">
        <f t="shared" si="9"/>
        <v>449.33333333333331</v>
      </c>
      <c r="EL12" s="20">
        <f t="shared" si="10"/>
        <v>82</v>
      </c>
      <c r="EM12" s="20">
        <f t="shared" si="11"/>
        <v>27.333333333333332</v>
      </c>
      <c r="EN12" s="20">
        <f t="shared" si="6"/>
        <v>1</v>
      </c>
      <c r="EO12" s="20">
        <f t="shared" si="7"/>
        <v>1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1</v>
      </c>
      <c r="Z42" s="5">
        <v>3</v>
      </c>
      <c r="AF42" s="5">
        <v>2</v>
      </c>
      <c r="AL42" s="5">
        <v>2</v>
      </c>
      <c r="AR42" s="5">
        <v>3</v>
      </c>
      <c r="AX42" s="5">
        <v>3</v>
      </c>
      <c r="BD42" s="5">
        <v>1</v>
      </c>
      <c r="BJ42" s="5">
        <v>1</v>
      </c>
      <c r="CF42" s="5">
        <v>3</v>
      </c>
      <c r="CL42" s="5">
        <v>3</v>
      </c>
      <c r="CR42" s="5">
        <v>1</v>
      </c>
      <c r="CX42" s="5">
        <v>3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P42"/>
  <sheetViews>
    <sheetView showGridLines="0" workbookViewId="0">
      <pane xSplit="1" topLeftCell="B1" activePane="topRight" state="frozen"/>
      <selection pane="topRight" activeCell="J56" sqref="J56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167</v>
      </c>
      <c r="B1" s="142" t="s">
        <v>22</v>
      </c>
      <c r="C1" s="142"/>
      <c r="D1" s="142"/>
      <c r="E1" s="142"/>
      <c r="F1" s="142"/>
      <c r="G1" s="142"/>
      <c r="H1" s="142" t="s">
        <v>23</v>
      </c>
      <c r="I1" s="142"/>
      <c r="J1" s="142"/>
      <c r="K1" s="142"/>
      <c r="L1" s="142"/>
      <c r="M1" s="142"/>
      <c r="N1" s="142" t="s">
        <v>24</v>
      </c>
      <c r="O1" s="142"/>
      <c r="P1" s="142"/>
      <c r="Q1" s="142"/>
      <c r="R1" s="142"/>
      <c r="S1" s="142"/>
      <c r="T1" s="142" t="s">
        <v>25</v>
      </c>
      <c r="U1" s="142"/>
      <c r="V1" s="142"/>
      <c r="W1" s="142"/>
      <c r="X1" s="142"/>
      <c r="Y1" s="142"/>
      <c r="Z1" s="142" t="s">
        <v>26</v>
      </c>
      <c r="AA1" s="142"/>
      <c r="AB1" s="142"/>
      <c r="AC1" s="142"/>
      <c r="AD1" s="142"/>
      <c r="AE1" s="142"/>
      <c r="AF1" s="142" t="s">
        <v>27</v>
      </c>
      <c r="AG1" s="142"/>
      <c r="AH1" s="142"/>
      <c r="AI1" s="142"/>
      <c r="AJ1" s="142"/>
      <c r="AK1" s="142"/>
      <c r="AL1" s="142" t="s">
        <v>28</v>
      </c>
      <c r="AM1" s="142"/>
      <c r="AN1" s="142"/>
      <c r="AO1" s="142"/>
      <c r="AP1" s="142"/>
      <c r="AQ1" s="142"/>
      <c r="AR1" s="142" t="s">
        <v>29</v>
      </c>
      <c r="AS1" s="142"/>
      <c r="AT1" s="142"/>
      <c r="AU1" s="142"/>
      <c r="AV1" s="142"/>
      <c r="AW1" s="142"/>
      <c r="AX1" s="142" t="s">
        <v>30</v>
      </c>
      <c r="AY1" s="142"/>
      <c r="AZ1" s="142"/>
      <c r="BA1" s="142"/>
      <c r="BB1" s="142"/>
      <c r="BC1" s="142"/>
      <c r="BD1" s="142" t="s">
        <v>31</v>
      </c>
      <c r="BE1" s="142"/>
      <c r="BF1" s="142"/>
      <c r="BG1" s="142"/>
      <c r="BH1" s="142"/>
      <c r="BI1" s="142"/>
      <c r="BJ1" s="142" t="s">
        <v>32</v>
      </c>
      <c r="BK1" s="142"/>
      <c r="BL1" s="142"/>
      <c r="BM1" s="142"/>
      <c r="BN1" s="142"/>
      <c r="BO1" s="142"/>
      <c r="BP1" s="142" t="s">
        <v>33</v>
      </c>
      <c r="BQ1" s="142"/>
      <c r="BR1" s="142"/>
      <c r="BS1" s="142"/>
      <c r="BT1" s="142"/>
      <c r="BU1" s="142"/>
      <c r="BV1" s="142" t="s">
        <v>34</v>
      </c>
      <c r="BW1" s="142"/>
      <c r="BX1" s="142"/>
      <c r="BY1" s="142"/>
      <c r="BZ1" s="142"/>
      <c r="CA1" s="142"/>
      <c r="CB1" s="142" t="s">
        <v>35</v>
      </c>
      <c r="CC1" s="142"/>
      <c r="CD1" s="142"/>
      <c r="CE1" s="142"/>
      <c r="CF1" s="142"/>
      <c r="CG1" s="142"/>
      <c r="CH1" s="142" t="s">
        <v>36</v>
      </c>
      <c r="CI1" s="142"/>
      <c r="CJ1" s="142"/>
      <c r="CK1" s="142"/>
      <c r="CL1" s="142"/>
      <c r="CM1" s="142"/>
      <c r="CN1" s="142" t="s">
        <v>37</v>
      </c>
      <c r="CO1" s="142"/>
      <c r="CP1" s="142"/>
      <c r="CQ1" s="142"/>
      <c r="CR1" s="142"/>
      <c r="CS1" s="142"/>
      <c r="CT1" s="142" t="s">
        <v>38</v>
      </c>
      <c r="CU1" s="142"/>
      <c r="CV1" s="142"/>
      <c r="CW1" s="142"/>
      <c r="CX1" s="142"/>
      <c r="CY1" s="142"/>
      <c r="CZ1" s="142" t="s">
        <v>39</v>
      </c>
      <c r="DA1" s="142"/>
      <c r="DB1" s="142"/>
      <c r="DC1" s="142"/>
      <c r="DD1" s="142"/>
      <c r="DE1" s="142"/>
      <c r="DF1" s="142" t="s">
        <v>40</v>
      </c>
      <c r="DG1" s="142"/>
      <c r="DH1" s="142"/>
      <c r="DI1" s="142"/>
      <c r="DJ1" s="142"/>
      <c r="DK1" s="142"/>
      <c r="DL1" s="142" t="s">
        <v>41</v>
      </c>
      <c r="DM1" s="142"/>
      <c r="DN1" s="142"/>
      <c r="DO1" s="142"/>
      <c r="DP1" s="142"/>
      <c r="DQ1" s="142"/>
      <c r="DR1" s="142" t="s">
        <v>42</v>
      </c>
      <c r="DS1" s="142"/>
      <c r="DT1" s="142"/>
      <c r="DU1" s="142"/>
      <c r="DV1" s="142"/>
      <c r="DW1" s="142"/>
      <c r="DX1" s="142" t="s">
        <v>43</v>
      </c>
      <c r="DY1" s="142"/>
      <c r="DZ1" s="142"/>
      <c r="EA1" s="142"/>
      <c r="EB1" s="142"/>
      <c r="EC1" s="142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201</v>
      </c>
      <c r="B3" s="24">
        <v>932</v>
      </c>
      <c r="C3" s="26">
        <v>2</v>
      </c>
      <c r="D3" s="26">
        <v>0</v>
      </c>
      <c r="E3" s="26">
        <v>69</v>
      </c>
      <c r="F3" s="26">
        <v>1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932</v>
      </c>
      <c r="EI3" s="18">
        <f t="shared" ref="EI3:EI14" si="4">SUM(E3+K3+Q3+W3+AC3+AI3+AO3+AU3+BA3+BG3+BM3+BS3+BY3+CE3+CK3+CQ3+CW3+DC3+DI3+DO3+DU3+EA3)</f>
        <v>69</v>
      </c>
      <c r="EJ3" s="19">
        <f t="shared" ref="EJ3:EJ14" si="5">IF(EH3=0,0,(SUM(EH3/EI3)*3))</f>
        <v>40.521739130434781</v>
      </c>
      <c r="EK3" s="20">
        <f>IF(EF3=0,0,(SUM(EH3/EF3)))</f>
        <v>466</v>
      </c>
      <c r="EL3" s="20">
        <f>IF(ED3=0,0,SUM(EI3/ED3))</f>
        <v>69</v>
      </c>
      <c r="EM3" s="20">
        <f>IF(EF3=0,0,SUM(EI3/EF3))</f>
        <v>34.5</v>
      </c>
      <c r="EN3" s="20">
        <f t="shared" ref="EN3:EN14" si="6">SUM(F3+L3+R3+X3+AD3+AJ3+AP3+AV3+BB3+BH3+BN3+BT3+BZ3+CF3+CL3+CR3+CX3+DD3+DJ3+DP3+DV3+EB3)</f>
        <v>1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x14ac:dyDescent="0.2">
      <c r="A4" s="37" t="s">
        <v>227</v>
      </c>
      <c r="B4" s="28">
        <v>914</v>
      </c>
      <c r="C4" s="29">
        <v>2</v>
      </c>
      <c r="D4" s="29">
        <v>0</v>
      </c>
      <c r="E4" s="29">
        <v>54</v>
      </c>
      <c r="F4" s="29">
        <v>2</v>
      </c>
      <c r="G4" s="30"/>
      <c r="H4" s="28"/>
      <c r="I4" s="29"/>
      <c r="J4" s="29"/>
      <c r="K4" s="29"/>
      <c r="L4" s="29"/>
      <c r="M4" s="30"/>
      <c r="N4" s="28">
        <v>777</v>
      </c>
      <c r="O4" s="29">
        <v>2</v>
      </c>
      <c r="P4" s="29">
        <v>0</v>
      </c>
      <c r="Q4" s="29">
        <v>45</v>
      </c>
      <c r="R4" s="29">
        <v>2</v>
      </c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0</v>
      </c>
      <c r="EF4" s="18">
        <f t="shared" si="1"/>
        <v>4</v>
      </c>
      <c r="EG4" s="18">
        <f t="shared" si="2"/>
        <v>0</v>
      </c>
      <c r="EH4" s="18">
        <f t="shared" si="3"/>
        <v>1691</v>
      </c>
      <c r="EI4" s="18">
        <f t="shared" si="4"/>
        <v>99</v>
      </c>
      <c r="EJ4" s="19">
        <f t="shared" si="5"/>
        <v>51.242424242424235</v>
      </c>
      <c r="EK4" s="20">
        <f t="shared" ref="EK4:EK14" si="9">IF(EF4=0,0,(SUM(EH4/EF4)))</f>
        <v>422.75</v>
      </c>
      <c r="EL4" s="20">
        <f t="shared" ref="EL4:EL14" si="10">IF(ED4=0,0,SUM(EI4/ED4))</f>
        <v>49.5</v>
      </c>
      <c r="EM4" s="20">
        <f t="shared" ref="EM4:EM14" si="11">IF(EF4=0,0,SUM(EI4/EF4))</f>
        <v>24.75</v>
      </c>
      <c r="EN4" s="20">
        <f t="shared" si="6"/>
        <v>4</v>
      </c>
      <c r="EO4" s="20">
        <f t="shared" si="7"/>
        <v>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188</v>
      </c>
      <c r="B5" s="28">
        <v>922</v>
      </c>
      <c r="C5" s="29">
        <v>2</v>
      </c>
      <c r="D5" s="29">
        <v>0</v>
      </c>
      <c r="E5" s="29">
        <v>48</v>
      </c>
      <c r="F5" s="29">
        <v>3</v>
      </c>
      <c r="G5" s="30"/>
      <c r="H5" s="28"/>
      <c r="I5" s="29"/>
      <c r="J5" s="29"/>
      <c r="K5" s="29"/>
      <c r="L5" s="29"/>
      <c r="M5" s="30"/>
      <c r="N5" s="28">
        <v>862</v>
      </c>
      <c r="O5" s="29">
        <v>2</v>
      </c>
      <c r="P5" s="29">
        <v>0</v>
      </c>
      <c r="Q5" s="29">
        <v>39</v>
      </c>
      <c r="R5" s="29">
        <v>5</v>
      </c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2</v>
      </c>
      <c r="EE5" s="18">
        <f t="shared" si="0"/>
        <v>0</v>
      </c>
      <c r="EF5" s="18">
        <f t="shared" si="1"/>
        <v>4</v>
      </c>
      <c r="EG5" s="18">
        <f t="shared" si="2"/>
        <v>0</v>
      </c>
      <c r="EH5" s="18">
        <f t="shared" si="3"/>
        <v>1784</v>
      </c>
      <c r="EI5" s="18">
        <f t="shared" si="4"/>
        <v>87</v>
      </c>
      <c r="EJ5" s="19">
        <f t="shared" si="5"/>
        <v>61.517241379310342</v>
      </c>
      <c r="EK5" s="20">
        <f t="shared" si="9"/>
        <v>446</v>
      </c>
      <c r="EL5" s="20">
        <f t="shared" si="10"/>
        <v>43.5</v>
      </c>
      <c r="EM5" s="20">
        <f t="shared" si="11"/>
        <v>21.75</v>
      </c>
      <c r="EN5" s="20">
        <f t="shared" si="6"/>
        <v>8</v>
      </c>
      <c r="EO5" s="20">
        <f t="shared" si="7"/>
        <v>4</v>
      </c>
      <c r="EP5" s="18">
        <f t="shared" si="12"/>
        <v>0</v>
      </c>
    </row>
    <row r="6" spans="1:146" x14ac:dyDescent="0.2">
      <c r="A6" s="37" t="s">
        <v>228</v>
      </c>
      <c r="B6" s="28">
        <v>1002</v>
      </c>
      <c r="C6" s="29">
        <v>2</v>
      </c>
      <c r="D6" s="29">
        <v>2</v>
      </c>
      <c r="E6" s="29">
        <v>58</v>
      </c>
      <c r="F6" s="29">
        <v>2</v>
      </c>
      <c r="G6" s="30"/>
      <c r="H6" s="28"/>
      <c r="I6" s="29"/>
      <c r="J6" s="29"/>
      <c r="K6" s="29"/>
      <c r="L6" s="29"/>
      <c r="M6" s="30"/>
      <c r="N6" s="28">
        <v>1443</v>
      </c>
      <c r="O6" s="29">
        <v>3</v>
      </c>
      <c r="P6" s="29">
        <v>1</v>
      </c>
      <c r="Q6" s="29">
        <v>107</v>
      </c>
      <c r="R6" s="29">
        <v>3</v>
      </c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2</v>
      </c>
      <c r="EE6" s="18">
        <f t="shared" si="0"/>
        <v>1</v>
      </c>
      <c r="EF6" s="18">
        <f t="shared" si="1"/>
        <v>5</v>
      </c>
      <c r="EG6" s="18">
        <f t="shared" si="2"/>
        <v>3</v>
      </c>
      <c r="EH6" s="18">
        <f t="shared" si="3"/>
        <v>2445</v>
      </c>
      <c r="EI6" s="18">
        <f t="shared" si="4"/>
        <v>165</v>
      </c>
      <c r="EJ6" s="19">
        <f t="shared" si="5"/>
        <v>44.454545454545453</v>
      </c>
      <c r="EK6" s="20">
        <f t="shared" si="9"/>
        <v>489</v>
      </c>
      <c r="EL6" s="20">
        <f t="shared" si="10"/>
        <v>82.5</v>
      </c>
      <c r="EM6" s="20">
        <f t="shared" si="11"/>
        <v>33</v>
      </c>
      <c r="EN6" s="20">
        <f t="shared" si="6"/>
        <v>5</v>
      </c>
      <c r="EO6" s="20">
        <f t="shared" si="7"/>
        <v>2.5</v>
      </c>
      <c r="EP6" s="18">
        <f t="shared" si="12"/>
        <v>0</v>
      </c>
    </row>
    <row r="7" spans="1:146" x14ac:dyDescent="0.2">
      <c r="A7" s="27" t="s">
        <v>229</v>
      </c>
      <c r="B7" s="28">
        <v>932</v>
      </c>
      <c r="C7" s="29">
        <v>2</v>
      </c>
      <c r="D7" s="29">
        <v>0</v>
      </c>
      <c r="E7" s="29">
        <v>54</v>
      </c>
      <c r="F7" s="29">
        <v>2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</v>
      </c>
      <c r="EE7" s="18">
        <f t="shared" si="0"/>
        <v>0</v>
      </c>
      <c r="EF7" s="18">
        <f t="shared" si="1"/>
        <v>2</v>
      </c>
      <c r="EG7" s="18">
        <f t="shared" si="2"/>
        <v>0</v>
      </c>
      <c r="EH7" s="18">
        <f t="shared" si="3"/>
        <v>932</v>
      </c>
      <c r="EI7" s="18">
        <f t="shared" si="4"/>
        <v>54</v>
      </c>
      <c r="EJ7" s="19">
        <f t="shared" si="5"/>
        <v>51.777777777777779</v>
      </c>
      <c r="EK7" s="20">
        <f t="shared" si="9"/>
        <v>466</v>
      </c>
      <c r="EL7" s="20">
        <f t="shared" si="10"/>
        <v>54</v>
      </c>
      <c r="EM7" s="20">
        <f t="shared" si="11"/>
        <v>27</v>
      </c>
      <c r="EN7" s="20">
        <f t="shared" si="6"/>
        <v>2</v>
      </c>
      <c r="EO7" s="20">
        <f t="shared" si="7"/>
        <v>2</v>
      </c>
      <c r="EP7" s="18">
        <f t="shared" si="12"/>
        <v>0</v>
      </c>
    </row>
    <row r="8" spans="1:146" x14ac:dyDescent="0.2">
      <c r="A8" s="27" t="s">
        <v>189</v>
      </c>
      <c r="B8" s="28">
        <v>1002</v>
      </c>
      <c r="C8" s="29">
        <v>2</v>
      </c>
      <c r="D8" s="29">
        <v>2</v>
      </c>
      <c r="E8" s="29">
        <v>48</v>
      </c>
      <c r="F8" s="29">
        <v>3</v>
      </c>
      <c r="G8" s="30"/>
      <c r="H8" s="28"/>
      <c r="I8" s="29"/>
      <c r="J8" s="29"/>
      <c r="K8" s="29"/>
      <c r="L8" s="29"/>
      <c r="M8" s="30"/>
      <c r="N8" s="28">
        <v>1002</v>
      </c>
      <c r="O8" s="29">
        <v>2</v>
      </c>
      <c r="P8" s="29">
        <v>2</v>
      </c>
      <c r="Q8" s="29">
        <v>46</v>
      </c>
      <c r="R8" s="29">
        <v>4</v>
      </c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2</v>
      </c>
      <c r="EE8" s="18">
        <f t="shared" si="0"/>
        <v>2</v>
      </c>
      <c r="EF8" s="18">
        <f t="shared" si="1"/>
        <v>4</v>
      </c>
      <c r="EG8" s="18">
        <f t="shared" si="2"/>
        <v>4</v>
      </c>
      <c r="EH8" s="18">
        <f t="shared" si="3"/>
        <v>2004</v>
      </c>
      <c r="EI8" s="18">
        <f t="shared" si="4"/>
        <v>94</v>
      </c>
      <c r="EJ8" s="19">
        <f t="shared" si="5"/>
        <v>63.957446808510639</v>
      </c>
      <c r="EK8" s="20">
        <f t="shared" si="9"/>
        <v>501</v>
      </c>
      <c r="EL8" s="20">
        <f t="shared" si="10"/>
        <v>47</v>
      </c>
      <c r="EM8" s="20">
        <f t="shared" si="11"/>
        <v>23.5</v>
      </c>
      <c r="EN8" s="20">
        <f t="shared" si="6"/>
        <v>7</v>
      </c>
      <c r="EO8" s="20">
        <f t="shared" si="7"/>
        <v>3.5</v>
      </c>
      <c r="EP8" s="18">
        <f t="shared" si="12"/>
        <v>0</v>
      </c>
    </row>
    <row r="9" spans="1:146" x14ac:dyDescent="0.2">
      <c r="A9" s="37" t="s">
        <v>230</v>
      </c>
      <c r="B9" s="28"/>
      <c r="C9" s="29"/>
      <c r="D9" s="29"/>
      <c r="E9" s="29"/>
      <c r="F9" s="29">
        <v>2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231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232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 t="s">
        <v>258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1342</v>
      </c>
      <c r="O12" s="29">
        <v>3</v>
      </c>
      <c r="P12" s="29">
        <v>1</v>
      </c>
      <c r="Q12" s="29">
        <v>94</v>
      </c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3</v>
      </c>
      <c r="EG12" s="18">
        <f t="shared" si="2"/>
        <v>1</v>
      </c>
      <c r="EH12" s="18">
        <f t="shared" si="3"/>
        <v>1342</v>
      </c>
      <c r="EI12" s="18">
        <f t="shared" si="4"/>
        <v>94</v>
      </c>
      <c r="EJ12" s="19">
        <f t="shared" si="5"/>
        <v>42.829787234042556</v>
      </c>
      <c r="EK12" s="20">
        <f t="shared" si="9"/>
        <v>447.33333333333331</v>
      </c>
      <c r="EL12" s="20">
        <f t="shared" si="10"/>
        <v>94</v>
      </c>
      <c r="EM12" s="20">
        <f t="shared" si="11"/>
        <v>31.333333333333332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 t="s">
        <v>259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>
        <v>716</v>
      </c>
      <c r="O13" s="29">
        <v>2</v>
      </c>
      <c r="P13" s="29">
        <v>0</v>
      </c>
      <c r="Q13" s="29">
        <v>41</v>
      </c>
      <c r="R13" s="29">
        <v>3</v>
      </c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1</v>
      </c>
      <c r="EE13" s="18">
        <f t="shared" si="0"/>
        <v>0</v>
      </c>
      <c r="EF13" s="18">
        <f t="shared" si="1"/>
        <v>2</v>
      </c>
      <c r="EG13" s="18">
        <f t="shared" si="2"/>
        <v>0</v>
      </c>
      <c r="EH13" s="18">
        <f t="shared" si="3"/>
        <v>716</v>
      </c>
      <c r="EI13" s="18">
        <f t="shared" si="4"/>
        <v>41</v>
      </c>
      <c r="EJ13" s="19">
        <f t="shared" si="5"/>
        <v>52.390243902439025</v>
      </c>
      <c r="EK13" s="20">
        <f t="shared" si="9"/>
        <v>358</v>
      </c>
      <c r="EL13" s="20">
        <f t="shared" si="10"/>
        <v>41</v>
      </c>
      <c r="EM13" s="20">
        <f t="shared" si="11"/>
        <v>20.5</v>
      </c>
      <c r="EN13" s="20">
        <f t="shared" si="6"/>
        <v>3</v>
      </c>
      <c r="EO13" s="20">
        <f t="shared" si="7"/>
        <v>3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1</v>
      </c>
      <c r="R27" s="5">
        <f t="shared" si="39"/>
        <v>0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0</v>
      </c>
      <c r="N41" s="5">
        <f>SUM(N29:N40)</f>
        <v>1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2</v>
      </c>
      <c r="T42" s="5">
        <v>1</v>
      </c>
      <c r="Z42" s="5">
        <v>0</v>
      </c>
      <c r="AF42" s="5">
        <v>2</v>
      </c>
      <c r="A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42" t="s">
        <v>22</v>
      </c>
      <c r="C1" s="142"/>
      <c r="D1" s="142"/>
      <c r="E1" s="142"/>
      <c r="F1" s="142"/>
      <c r="G1" s="142"/>
      <c r="H1" s="142" t="s">
        <v>23</v>
      </c>
      <c r="I1" s="142"/>
      <c r="J1" s="142"/>
      <c r="K1" s="142"/>
      <c r="L1" s="142"/>
      <c r="M1" s="142"/>
      <c r="N1" s="142" t="s">
        <v>24</v>
      </c>
      <c r="O1" s="142"/>
      <c r="P1" s="142"/>
      <c r="Q1" s="142"/>
      <c r="R1" s="142"/>
      <c r="S1" s="142"/>
      <c r="T1" s="142" t="s">
        <v>25</v>
      </c>
      <c r="U1" s="142"/>
      <c r="V1" s="142"/>
      <c r="W1" s="142"/>
      <c r="X1" s="142"/>
      <c r="Y1" s="142"/>
      <c r="Z1" s="142" t="s">
        <v>26</v>
      </c>
      <c r="AA1" s="142"/>
      <c r="AB1" s="142"/>
      <c r="AC1" s="142"/>
      <c r="AD1" s="142"/>
      <c r="AE1" s="142"/>
      <c r="AF1" s="142" t="s">
        <v>27</v>
      </c>
      <c r="AG1" s="142"/>
      <c r="AH1" s="142"/>
      <c r="AI1" s="142"/>
      <c r="AJ1" s="142"/>
      <c r="AK1" s="142"/>
      <c r="AL1" s="142" t="s">
        <v>28</v>
      </c>
      <c r="AM1" s="142"/>
      <c r="AN1" s="142"/>
      <c r="AO1" s="142"/>
      <c r="AP1" s="142"/>
      <c r="AQ1" s="142"/>
      <c r="AR1" s="142" t="s">
        <v>29</v>
      </c>
      <c r="AS1" s="142"/>
      <c r="AT1" s="142"/>
      <c r="AU1" s="142"/>
      <c r="AV1" s="142"/>
      <c r="AW1" s="142"/>
      <c r="AX1" s="142" t="s">
        <v>30</v>
      </c>
      <c r="AY1" s="142"/>
      <c r="AZ1" s="142"/>
      <c r="BA1" s="142"/>
      <c r="BB1" s="142"/>
      <c r="BC1" s="142"/>
      <c r="BD1" s="142" t="s">
        <v>31</v>
      </c>
      <c r="BE1" s="142"/>
      <c r="BF1" s="142"/>
      <c r="BG1" s="142"/>
      <c r="BH1" s="142"/>
      <c r="BI1" s="142"/>
      <c r="BJ1" s="142" t="s">
        <v>32</v>
      </c>
      <c r="BK1" s="142"/>
      <c r="BL1" s="142"/>
      <c r="BM1" s="142"/>
      <c r="BN1" s="142"/>
      <c r="BO1" s="142"/>
      <c r="BP1" s="142" t="s">
        <v>33</v>
      </c>
      <c r="BQ1" s="142"/>
      <c r="BR1" s="142"/>
      <c r="BS1" s="142"/>
      <c r="BT1" s="142"/>
      <c r="BU1" s="142"/>
      <c r="BV1" s="142" t="s">
        <v>34</v>
      </c>
      <c r="BW1" s="142"/>
      <c r="BX1" s="142"/>
      <c r="BY1" s="142"/>
      <c r="BZ1" s="142"/>
      <c r="CA1" s="142"/>
      <c r="CB1" s="142" t="s">
        <v>35</v>
      </c>
      <c r="CC1" s="142"/>
      <c r="CD1" s="142"/>
      <c r="CE1" s="142"/>
      <c r="CF1" s="142"/>
      <c r="CG1" s="142"/>
      <c r="CH1" s="142" t="s">
        <v>36</v>
      </c>
      <c r="CI1" s="142"/>
      <c r="CJ1" s="142"/>
      <c r="CK1" s="142"/>
      <c r="CL1" s="142"/>
      <c r="CM1" s="142"/>
      <c r="CN1" s="142" t="s">
        <v>37</v>
      </c>
      <c r="CO1" s="142"/>
      <c r="CP1" s="142"/>
      <c r="CQ1" s="142"/>
      <c r="CR1" s="142"/>
      <c r="CS1" s="142"/>
      <c r="CT1" s="142" t="s">
        <v>38</v>
      </c>
      <c r="CU1" s="142"/>
      <c r="CV1" s="142"/>
      <c r="CW1" s="142"/>
      <c r="CX1" s="142"/>
      <c r="CY1" s="142"/>
      <c r="CZ1" s="142" t="s">
        <v>39</v>
      </c>
      <c r="DA1" s="142"/>
      <c r="DB1" s="142"/>
      <c r="DC1" s="142"/>
      <c r="DD1" s="142"/>
      <c r="DE1" s="142"/>
      <c r="DF1" s="142" t="s">
        <v>40</v>
      </c>
      <c r="DG1" s="142"/>
      <c r="DH1" s="142"/>
      <c r="DI1" s="142"/>
      <c r="DJ1" s="142"/>
      <c r="DK1" s="142"/>
      <c r="DL1" s="142" t="s">
        <v>41</v>
      </c>
      <c r="DM1" s="142"/>
      <c r="DN1" s="142"/>
      <c r="DO1" s="142"/>
      <c r="DP1" s="142"/>
      <c r="DQ1" s="142"/>
      <c r="DR1" s="142" t="s">
        <v>42</v>
      </c>
      <c r="DS1" s="142"/>
      <c r="DT1" s="142"/>
      <c r="DU1" s="142"/>
      <c r="DV1" s="142"/>
      <c r="DW1" s="142"/>
      <c r="DX1" s="142" t="s">
        <v>43</v>
      </c>
      <c r="DY1" s="142"/>
      <c r="DZ1" s="142"/>
      <c r="EA1" s="142"/>
      <c r="EB1" s="142"/>
      <c r="EC1" s="142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42" t="s">
        <v>22</v>
      </c>
      <c r="C1" s="142"/>
      <c r="D1" s="142"/>
      <c r="E1" s="142"/>
      <c r="F1" s="142"/>
      <c r="G1" s="142"/>
      <c r="H1" s="142" t="s">
        <v>23</v>
      </c>
      <c r="I1" s="142"/>
      <c r="J1" s="142"/>
      <c r="K1" s="142"/>
      <c r="L1" s="142"/>
      <c r="M1" s="142"/>
      <c r="N1" s="142" t="s">
        <v>24</v>
      </c>
      <c r="O1" s="142"/>
      <c r="P1" s="142"/>
      <c r="Q1" s="142"/>
      <c r="R1" s="142"/>
      <c r="S1" s="142"/>
      <c r="T1" s="142" t="s">
        <v>25</v>
      </c>
      <c r="U1" s="142"/>
      <c r="V1" s="142"/>
      <c r="W1" s="142"/>
      <c r="X1" s="142"/>
      <c r="Y1" s="142"/>
      <c r="Z1" s="142" t="s">
        <v>26</v>
      </c>
      <c r="AA1" s="142"/>
      <c r="AB1" s="142"/>
      <c r="AC1" s="142"/>
      <c r="AD1" s="142"/>
      <c r="AE1" s="142"/>
      <c r="AF1" s="142" t="s">
        <v>27</v>
      </c>
      <c r="AG1" s="142"/>
      <c r="AH1" s="142"/>
      <c r="AI1" s="142"/>
      <c r="AJ1" s="142"/>
      <c r="AK1" s="142"/>
      <c r="AL1" s="142" t="s">
        <v>28</v>
      </c>
      <c r="AM1" s="142"/>
      <c r="AN1" s="142"/>
      <c r="AO1" s="142"/>
      <c r="AP1" s="142"/>
      <c r="AQ1" s="142"/>
      <c r="AR1" s="142" t="s">
        <v>29</v>
      </c>
      <c r="AS1" s="142"/>
      <c r="AT1" s="142"/>
      <c r="AU1" s="142"/>
      <c r="AV1" s="142"/>
      <c r="AW1" s="142"/>
      <c r="AX1" s="142" t="s">
        <v>30</v>
      </c>
      <c r="AY1" s="142"/>
      <c r="AZ1" s="142"/>
      <c r="BA1" s="142"/>
      <c r="BB1" s="142"/>
      <c r="BC1" s="142"/>
      <c r="BD1" s="142" t="s">
        <v>31</v>
      </c>
      <c r="BE1" s="142"/>
      <c r="BF1" s="142"/>
      <c r="BG1" s="142"/>
      <c r="BH1" s="142"/>
      <c r="BI1" s="142"/>
      <c r="BJ1" s="142" t="s">
        <v>32</v>
      </c>
      <c r="BK1" s="142"/>
      <c r="BL1" s="142"/>
      <c r="BM1" s="142"/>
      <c r="BN1" s="142"/>
      <c r="BO1" s="142"/>
      <c r="BP1" s="142" t="s">
        <v>33</v>
      </c>
      <c r="BQ1" s="142"/>
      <c r="BR1" s="142"/>
      <c r="BS1" s="142"/>
      <c r="BT1" s="142"/>
      <c r="BU1" s="142"/>
      <c r="BV1" s="142" t="s">
        <v>34</v>
      </c>
      <c r="BW1" s="142"/>
      <c r="BX1" s="142"/>
      <c r="BY1" s="142"/>
      <c r="BZ1" s="142"/>
      <c r="CA1" s="142"/>
      <c r="CB1" s="142" t="s">
        <v>35</v>
      </c>
      <c r="CC1" s="142"/>
      <c r="CD1" s="142"/>
      <c r="CE1" s="142"/>
      <c r="CF1" s="142"/>
      <c r="CG1" s="142"/>
      <c r="CH1" s="142" t="s">
        <v>36</v>
      </c>
      <c r="CI1" s="142"/>
      <c r="CJ1" s="142"/>
      <c r="CK1" s="142"/>
      <c r="CL1" s="142"/>
      <c r="CM1" s="142"/>
      <c r="CN1" s="142" t="s">
        <v>37</v>
      </c>
      <c r="CO1" s="142"/>
      <c r="CP1" s="142"/>
      <c r="CQ1" s="142"/>
      <c r="CR1" s="142"/>
      <c r="CS1" s="142"/>
      <c r="CT1" s="142" t="s">
        <v>38</v>
      </c>
      <c r="CU1" s="142"/>
      <c r="CV1" s="142"/>
      <c r="CW1" s="142"/>
      <c r="CX1" s="142"/>
      <c r="CY1" s="142"/>
      <c r="CZ1" s="142" t="s">
        <v>39</v>
      </c>
      <c r="DA1" s="142"/>
      <c r="DB1" s="142"/>
      <c r="DC1" s="142"/>
      <c r="DD1" s="142"/>
      <c r="DE1" s="142"/>
      <c r="DF1" s="142" t="s">
        <v>40</v>
      </c>
      <c r="DG1" s="142"/>
      <c r="DH1" s="142"/>
      <c r="DI1" s="142"/>
      <c r="DJ1" s="142"/>
      <c r="DK1" s="142"/>
      <c r="DL1" s="142" t="s">
        <v>41</v>
      </c>
      <c r="DM1" s="142"/>
      <c r="DN1" s="142"/>
      <c r="DO1" s="142"/>
      <c r="DP1" s="142"/>
      <c r="DQ1" s="142"/>
      <c r="DR1" s="142" t="s">
        <v>42</v>
      </c>
      <c r="DS1" s="142"/>
      <c r="DT1" s="142"/>
      <c r="DU1" s="142"/>
      <c r="DV1" s="142"/>
      <c r="DW1" s="142"/>
      <c r="DX1" s="142" t="s">
        <v>43</v>
      </c>
      <c r="DY1" s="142"/>
      <c r="DZ1" s="142"/>
      <c r="EA1" s="142"/>
      <c r="EB1" s="142"/>
      <c r="EC1" s="142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T1:Y1"/>
    <mergeCell ref="Z1:AE1"/>
    <mergeCell ref="B1:G1"/>
    <mergeCell ref="H1:M1"/>
    <mergeCell ref="N1:S1"/>
    <mergeCell ref="AF1:AK1"/>
    <mergeCell ref="AL1:AQ1"/>
    <mergeCell ref="AR1:AW1"/>
    <mergeCell ref="AX1:BC1"/>
    <mergeCell ref="BD1:BI1"/>
    <mergeCell ref="BJ1:BO1"/>
    <mergeCell ref="BP1:BU1"/>
    <mergeCell ref="BV1:CA1"/>
    <mergeCell ref="CB1:CG1"/>
    <mergeCell ref="CH1:CM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42" t="s">
        <v>22</v>
      </c>
      <c r="C1" s="142"/>
      <c r="D1" s="142"/>
      <c r="E1" s="142"/>
      <c r="F1" s="142"/>
      <c r="G1" s="142"/>
      <c r="H1" s="142" t="s">
        <v>23</v>
      </c>
      <c r="I1" s="142"/>
      <c r="J1" s="142"/>
      <c r="K1" s="142"/>
      <c r="L1" s="142"/>
      <c r="M1" s="142"/>
      <c r="N1" s="142" t="s">
        <v>24</v>
      </c>
      <c r="O1" s="142"/>
      <c r="P1" s="142"/>
      <c r="Q1" s="142"/>
      <c r="R1" s="142"/>
      <c r="S1" s="142"/>
      <c r="T1" s="142" t="s">
        <v>25</v>
      </c>
      <c r="U1" s="142"/>
      <c r="V1" s="142"/>
      <c r="W1" s="142"/>
      <c r="X1" s="142"/>
      <c r="Y1" s="142"/>
      <c r="Z1" s="142" t="s">
        <v>26</v>
      </c>
      <c r="AA1" s="142"/>
      <c r="AB1" s="142"/>
      <c r="AC1" s="142"/>
      <c r="AD1" s="142"/>
      <c r="AE1" s="142"/>
      <c r="AF1" s="142" t="s">
        <v>27</v>
      </c>
      <c r="AG1" s="142"/>
      <c r="AH1" s="142"/>
      <c r="AI1" s="142"/>
      <c r="AJ1" s="142"/>
      <c r="AK1" s="142"/>
      <c r="AL1" s="142" t="s">
        <v>28</v>
      </c>
      <c r="AM1" s="142"/>
      <c r="AN1" s="142"/>
      <c r="AO1" s="142"/>
      <c r="AP1" s="142"/>
      <c r="AQ1" s="142"/>
      <c r="AR1" s="142" t="s">
        <v>29</v>
      </c>
      <c r="AS1" s="142"/>
      <c r="AT1" s="142"/>
      <c r="AU1" s="142"/>
      <c r="AV1" s="142"/>
      <c r="AW1" s="142"/>
      <c r="AX1" s="142" t="s">
        <v>30</v>
      </c>
      <c r="AY1" s="142"/>
      <c r="AZ1" s="142"/>
      <c r="BA1" s="142"/>
      <c r="BB1" s="142"/>
      <c r="BC1" s="142"/>
      <c r="BD1" s="142" t="s">
        <v>31</v>
      </c>
      <c r="BE1" s="142"/>
      <c r="BF1" s="142"/>
      <c r="BG1" s="142"/>
      <c r="BH1" s="142"/>
      <c r="BI1" s="142"/>
      <c r="BJ1" s="142" t="s">
        <v>32</v>
      </c>
      <c r="BK1" s="142"/>
      <c r="BL1" s="142"/>
      <c r="BM1" s="142"/>
      <c r="BN1" s="142"/>
      <c r="BO1" s="142"/>
      <c r="BP1" s="142" t="s">
        <v>33</v>
      </c>
      <c r="BQ1" s="142"/>
      <c r="BR1" s="142"/>
      <c r="BS1" s="142"/>
      <c r="BT1" s="142"/>
      <c r="BU1" s="142"/>
      <c r="BV1" s="142" t="s">
        <v>34</v>
      </c>
      <c r="BW1" s="142"/>
      <c r="BX1" s="142"/>
      <c r="BY1" s="142"/>
      <c r="BZ1" s="142"/>
      <c r="CA1" s="142"/>
      <c r="CB1" s="142" t="s">
        <v>35</v>
      </c>
      <c r="CC1" s="142"/>
      <c r="CD1" s="142"/>
      <c r="CE1" s="142"/>
      <c r="CF1" s="142"/>
      <c r="CG1" s="142"/>
      <c r="CH1" s="142" t="s">
        <v>36</v>
      </c>
      <c r="CI1" s="142"/>
      <c r="CJ1" s="142"/>
      <c r="CK1" s="142"/>
      <c r="CL1" s="142"/>
      <c r="CM1" s="142"/>
      <c r="CN1" s="142" t="s">
        <v>37</v>
      </c>
      <c r="CO1" s="142"/>
      <c r="CP1" s="142"/>
      <c r="CQ1" s="142"/>
      <c r="CR1" s="142"/>
      <c r="CS1" s="142"/>
      <c r="CT1" s="142" t="s">
        <v>38</v>
      </c>
      <c r="CU1" s="142"/>
      <c r="CV1" s="142"/>
      <c r="CW1" s="142"/>
      <c r="CX1" s="142"/>
      <c r="CY1" s="142"/>
      <c r="CZ1" s="142" t="s">
        <v>39</v>
      </c>
      <c r="DA1" s="142"/>
      <c r="DB1" s="142"/>
      <c r="DC1" s="142"/>
      <c r="DD1" s="142"/>
      <c r="DE1" s="142"/>
      <c r="DF1" s="142" t="s">
        <v>40</v>
      </c>
      <c r="DG1" s="142"/>
      <c r="DH1" s="142"/>
      <c r="DI1" s="142"/>
      <c r="DJ1" s="142"/>
      <c r="DK1" s="142"/>
      <c r="DL1" s="142" t="s">
        <v>41</v>
      </c>
      <c r="DM1" s="142"/>
      <c r="DN1" s="142"/>
      <c r="DO1" s="142"/>
      <c r="DP1" s="142"/>
      <c r="DQ1" s="142"/>
      <c r="DR1" s="142" t="s">
        <v>42</v>
      </c>
      <c r="DS1" s="142"/>
      <c r="DT1" s="142"/>
      <c r="DU1" s="142"/>
      <c r="DV1" s="142"/>
      <c r="DW1" s="142"/>
      <c r="DX1" s="142" t="s">
        <v>43</v>
      </c>
      <c r="DY1" s="142"/>
      <c r="DZ1" s="142"/>
      <c r="EA1" s="142"/>
      <c r="EB1" s="142"/>
      <c r="EC1" s="142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F145"/>
  <sheetViews>
    <sheetView topLeftCell="A146" workbookViewId="0">
      <selection activeCell="F2" sqref="F2:F145"/>
    </sheetView>
  </sheetViews>
  <sheetFormatPr defaultRowHeight="11.25" x14ac:dyDescent="0.2"/>
  <cols>
    <col min="1" max="1" width="17.5703125" style="13" customWidth="1"/>
    <col min="2" max="3" width="9.140625" style="13"/>
    <col min="4" max="4" width="9.85546875" style="13" bestFit="1" customWidth="1"/>
    <col min="5" max="5" width="14.42578125" style="13" bestFit="1" customWidth="1"/>
    <col min="6" max="16384" width="9.140625" style="13"/>
  </cols>
  <sheetData>
    <row r="1" spans="1:6" x14ac:dyDescent="0.2">
      <c r="A1" s="6" t="s">
        <v>2</v>
      </c>
      <c r="B1" s="6" t="s">
        <v>5</v>
      </c>
      <c r="C1" s="6" t="s">
        <v>13</v>
      </c>
      <c r="D1" s="9" t="s">
        <v>14</v>
      </c>
      <c r="E1" s="6" t="s">
        <v>9</v>
      </c>
    </row>
    <row r="2" spans="1:6" s="1" customFormat="1" x14ac:dyDescent="0.2">
      <c r="A2" s="18" t="str">
        <f>'CRICKET CLUB'!A3</f>
        <v>LEE JACK</v>
      </c>
      <c r="B2" s="18">
        <f>'CRICKET CLUB'!ED3</f>
        <v>2</v>
      </c>
      <c r="C2" s="20">
        <f>'CRICKET CLUB'!EN3</f>
        <v>3</v>
      </c>
      <c r="D2" s="11">
        <f>'CRICKET CLUB'!EO3</f>
        <v>1.5</v>
      </c>
      <c r="E2" s="5">
        <f>IF(B2&gt;=10,1,0)</f>
        <v>0</v>
      </c>
      <c r="F2" s="17"/>
    </row>
    <row r="3" spans="1:6" s="1" customFormat="1" x14ac:dyDescent="0.2">
      <c r="A3" s="18" t="str">
        <f>'CRICKET CLUB'!A4</f>
        <v>DARREN COLLIN</v>
      </c>
      <c r="B3" s="18">
        <f>'CRICKET CLUB'!ED4</f>
        <v>2</v>
      </c>
      <c r="C3" s="20">
        <f>'CRICKET CLUB'!EN4</f>
        <v>9</v>
      </c>
      <c r="D3" s="11">
        <f>'CRICKET CLUB'!EO4</f>
        <v>4.5</v>
      </c>
      <c r="E3" s="5">
        <f t="shared" ref="E3:E66" si="0">IF(B3&gt;=10,1,0)</f>
        <v>0</v>
      </c>
      <c r="F3" s="17"/>
    </row>
    <row r="4" spans="1:6" s="1" customFormat="1" x14ac:dyDescent="0.2">
      <c r="A4" s="18" t="str">
        <f>'CRICKET CLUB'!A5</f>
        <v>CHRIS WAYMAN</v>
      </c>
      <c r="B4" s="18">
        <f>'CRICKET CLUB'!ED5</f>
        <v>1</v>
      </c>
      <c r="C4" s="20">
        <f>'CRICKET CLUB'!EN5</f>
        <v>3</v>
      </c>
      <c r="D4" s="11">
        <f>'CRICKET CLUB'!EO5</f>
        <v>3</v>
      </c>
      <c r="E4" s="5">
        <f t="shared" si="0"/>
        <v>0</v>
      </c>
      <c r="F4" s="17"/>
    </row>
    <row r="5" spans="1:6" s="1" customFormat="1" x14ac:dyDescent="0.2">
      <c r="A5" s="18" t="str">
        <f>'CRICKET CLUB'!A6</f>
        <v>BEN JACK</v>
      </c>
      <c r="B5" s="18">
        <f>'CRICKET CLUB'!ED6</f>
        <v>2</v>
      </c>
      <c r="C5" s="20">
        <f>'CRICKET CLUB'!EN6</f>
        <v>1</v>
      </c>
      <c r="D5" s="11">
        <f>'CRICKET CLUB'!EO6</f>
        <v>0.5</v>
      </c>
      <c r="E5" s="5">
        <f t="shared" si="0"/>
        <v>0</v>
      </c>
      <c r="F5" s="17"/>
    </row>
    <row r="6" spans="1:6" s="1" customFormat="1" x14ac:dyDescent="0.2">
      <c r="A6" s="18" t="str">
        <f>'CRICKET CLUB'!A7</f>
        <v>JAMIE BATY</v>
      </c>
      <c r="B6" s="18">
        <f>'CRICKET CLUB'!ED7</f>
        <v>2</v>
      </c>
      <c r="C6" s="20">
        <f>'CRICKET CLUB'!EN7</f>
        <v>3</v>
      </c>
      <c r="D6" s="11">
        <f>'CRICKET CLUB'!EO7</f>
        <v>1.5</v>
      </c>
      <c r="E6" s="5">
        <f t="shared" si="0"/>
        <v>0</v>
      </c>
      <c r="F6" s="17"/>
    </row>
    <row r="7" spans="1:6" s="1" customFormat="1" x14ac:dyDescent="0.2">
      <c r="A7" s="18" t="str">
        <f>'CRICKET CLUB'!A8</f>
        <v>MIKE WAYMAN</v>
      </c>
      <c r="B7" s="18">
        <f>'CRICKET CLUB'!ED8</f>
        <v>2</v>
      </c>
      <c r="C7" s="20">
        <f>'CRICKET CLUB'!EN8</f>
        <v>1</v>
      </c>
      <c r="D7" s="11">
        <f>'CRICKET CLUB'!EO8</f>
        <v>0.5</v>
      </c>
      <c r="E7" s="5">
        <f t="shared" si="0"/>
        <v>0</v>
      </c>
      <c r="F7" s="17"/>
    </row>
    <row r="8" spans="1:6" s="1" customFormat="1" x14ac:dyDescent="0.2">
      <c r="A8" s="18" t="str">
        <f>'CRICKET CLUB'!A9</f>
        <v>JIM EASTWOOD</v>
      </c>
      <c r="B8" s="18">
        <f>'CRICKET CLUB'!ED9</f>
        <v>1</v>
      </c>
      <c r="C8" s="20">
        <f>'CRICKET CLUB'!EN9</f>
        <v>1</v>
      </c>
      <c r="D8" s="11">
        <f>'CRICKET CLUB'!EO9</f>
        <v>1</v>
      </c>
      <c r="E8" s="5">
        <f t="shared" si="0"/>
        <v>0</v>
      </c>
      <c r="F8" s="17"/>
    </row>
    <row r="9" spans="1:6" s="1" customFormat="1" x14ac:dyDescent="0.2">
      <c r="A9" s="18">
        <f>'CRICKET CLUB'!A10</f>
        <v>0</v>
      </c>
      <c r="B9" s="18">
        <f>'CRICKET CLUB'!ED10</f>
        <v>0</v>
      </c>
      <c r="C9" s="20">
        <f>'CRICKET CLUB'!EN10</f>
        <v>0</v>
      </c>
      <c r="D9" s="11">
        <f>'CRICKET CLUB'!EO10</f>
        <v>0</v>
      </c>
      <c r="E9" s="5">
        <f t="shared" si="0"/>
        <v>0</v>
      </c>
      <c r="F9" s="17"/>
    </row>
    <row r="10" spans="1:6" s="1" customFormat="1" x14ac:dyDescent="0.2">
      <c r="A10" s="18">
        <f>'CRICKET CLUB'!A11</f>
        <v>0</v>
      </c>
      <c r="B10" s="18">
        <f>'CRICKET CLUB'!ED11</f>
        <v>0</v>
      </c>
      <c r="C10" s="20">
        <f>'CRICKET CLUB'!EN11</f>
        <v>0</v>
      </c>
      <c r="D10" s="11">
        <f>'CRICKET CLUB'!EO11</f>
        <v>0</v>
      </c>
      <c r="E10" s="5">
        <f t="shared" si="0"/>
        <v>0</v>
      </c>
      <c r="F10" s="17"/>
    </row>
    <row r="11" spans="1:6" s="1" customFormat="1" x14ac:dyDescent="0.2">
      <c r="A11" s="18">
        <f>'CRICKET CLUB'!A12</f>
        <v>0</v>
      </c>
      <c r="B11" s="18">
        <f>'CRICKET CLUB'!ED12</f>
        <v>0</v>
      </c>
      <c r="C11" s="20">
        <f>'CRICKET CLUB'!EN12</f>
        <v>0</v>
      </c>
      <c r="D11" s="11">
        <f>'CRICKET CLUB'!EO12</f>
        <v>0</v>
      </c>
      <c r="E11" s="5">
        <f t="shared" si="0"/>
        <v>0</v>
      </c>
      <c r="F11" s="17"/>
    </row>
    <row r="12" spans="1:6" s="1" customFormat="1" x14ac:dyDescent="0.2">
      <c r="A12" s="18">
        <f>'CRICKET CLUB'!A13</f>
        <v>0</v>
      </c>
      <c r="B12" s="18">
        <f>'CRICKET CLUB'!ED13</f>
        <v>0</v>
      </c>
      <c r="C12" s="20">
        <f>'CRICKET CLUB'!EN13</f>
        <v>0</v>
      </c>
      <c r="D12" s="11">
        <f>'CRICKET CLUB'!EO13</f>
        <v>0</v>
      </c>
      <c r="E12" s="5">
        <f t="shared" si="0"/>
        <v>0</v>
      </c>
      <c r="F12" s="17"/>
    </row>
    <row r="13" spans="1:6" s="1" customFormat="1" x14ac:dyDescent="0.2">
      <c r="A13" s="18">
        <f>'CRICKET CLUB'!A14</f>
        <v>0</v>
      </c>
      <c r="B13" s="18">
        <f>'CRICKET CLUB'!ED14</f>
        <v>0</v>
      </c>
      <c r="C13" s="20">
        <f>'CRICKET CLUB'!EN14</f>
        <v>0</v>
      </c>
      <c r="D13" s="11">
        <f>'CRICKET CLUB'!EO14</f>
        <v>0</v>
      </c>
      <c r="E13" s="5">
        <f t="shared" si="0"/>
        <v>0</v>
      </c>
      <c r="F13" s="17"/>
    </row>
    <row r="14" spans="1:6" s="1" customFormat="1" x14ac:dyDescent="0.2">
      <c r="A14" s="18" t="str">
        <f>SPORTSMANS!A3</f>
        <v>ANDY MONK</v>
      </c>
      <c r="B14" s="18">
        <f>SPORTSMANS!ED3</f>
        <v>3</v>
      </c>
      <c r="C14" s="20">
        <f>SPORTSMANS!EN3</f>
        <v>8</v>
      </c>
      <c r="D14" s="11">
        <f>SPORTSMANS!EO3</f>
        <v>2.6666666666666665</v>
      </c>
      <c r="E14" s="5">
        <f t="shared" si="0"/>
        <v>0</v>
      </c>
      <c r="F14" s="17"/>
    </row>
    <row r="15" spans="1:6" s="1" customFormat="1" x14ac:dyDescent="0.2">
      <c r="A15" s="18" t="str">
        <f>SPORTSMANS!A4</f>
        <v>KYLE YOUNG</v>
      </c>
      <c r="B15" s="18">
        <f>SPORTSMANS!ED4</f>
        <v>2</v>
      </c>
      <c r="C15" s="20">
        <f>SPORTSMANS!EN4</f>
        <v>10</v>
      </c>
      <c r="D15" s="11">
        <f>SPORTSMANS!EO4</f>
        <v>5</v>
      </c>
      <c r="E15" s="5">
        <f t="shared" si="0"/>
        <v>0</v>
      </c>
      <c r="F15" s="17"/>
    </row>
    <row r="16" spans="1:6" s="1" customFormat="1" x14ac:dyDescent="0.2">
      <c r="A16" s="18" t="str">
        <f>SPORTSMANS!A5</f>
        <v>IAN WHITTAKER</v>
      </c>
      <c r="B16" s="18">
        <f>SPORTSMANS!ED5</f>
        <v>3</v>
      </c>
      <c r="C16" s="20">
        <f>SPORTSMANS!EN5</f>
        <v>13</v>
      </c>
      <c r="D16" s="11">
        <f>SPORTSMANS!EO5</f>
        <v>4.333333333333333</v>
      </c>
      <c r="E16" s="5">
        <f t="shared" si="0"/>
        <v>0</v>
      </c>
      <c r="F16" s="17"/>
    </row>
    <row r="17" spans="1:6" s="1" customFormat="1" x14ac:dyDescent="0.2">
      <c r="A17" s="18" t="str">
        <f>SPORTSMANS!A6</f>
        <v>GARY OUTRAM</v>
      </c>
      <c r="B17" s="18">
        <f>SPORTSMANS!ED6</f>
        <v>3</v>
      </c>
      <c r="C17" s="20">
        <f>SPORTSMANS!EN6</f>
        <v>13</v>
      </c>
      <c r="D17" s="11">
        <f>SPORTSMANS!EO6</f>
        <v>4.333333333333333</v>
      </c>
      <c r="E17" s="5">
        <f t="shared" si="0"/>
        <v>0</v>
      </c>
      <c r="F17" s="17"/>
    </row>
    <row r="18" spans="1:6" s="1" customFormat="1" x14ac:dyDescent="0.2">
      <c r="A18" s="18" t="str">
        <f>SPORTSMANS!A7</f>
        <v>GABE BRADLEY</v>
      </c>
      <c r="B18" s="18">
        <f>SPORTSMANS!ED7</f>
        <v>1</v>
      </c>
      <c r="C18" s="20">
        <f>SPORTSMANS!EN7</f>
        <v>3</v>
      </c>
      <c r="D18" s="11">
        <f>SPORTSMANS!EO7</f>
        <v>3</v>
      </c>
      <c r="E18" s="5">
        <f t="shared" si="0"/>
        <v>0</v>
      </c>
      <c r="F18" s="17"/>
    </row>
    <row r="19" spans="1:6" s="1" customFormat="1" x14ac:dyDescent="0.2">
      <c r="A19" s="18" t="str">
        <f>SPORTSMANS!A8</f>
        <v>NIGE OUTRAM</v>
      </c>
      <c r="B19" s="18">
        <f>SPORTSMANS!ED8</f>
        <v>3</v>
      </c>
      <c r="C19" s="20">
        <f>SPORTSMANS!EN8</f>
        <v>15</v>
      </c>
      <c r="D19" s="11">
        <f>SPORTSMANS!EO8</f>
        <v>5</v>
      </c>
      <c r="E19" s="5">
        <f t="shared" si="0"/>
        <v>0</v>
      </c>
      <c r="F19" s="17"/>
    </row>
    <row r="20" spans="1:6" s="1" customFormat="1" x14ac:dyDescent="0.2">
      <c r="A20" s="18" t="str">
        <f>SPORTSMANS!A9</f>
        <v>MARTIN YOUNG</v>
      </c>
      <c r="B20" s="18">
        <f>SPORTSMANS!ED9</f>
        <v>3</v>
      </c>
      <c r="C20" s="20">
        <f>SPORTSMANS!EN9</f>
        <v>7</v>
      </c>
      <c r="D20" s="11">
        <f>SPORTSMANS!EO9</f>
        <v>2.3333333333333335</v>
      </c>
      <c r="E20" s="5">
        <f t="shared" si="0"/>
        <v>0</v>
      </c>
      <c r="F20" s="17"/>
    </row>
    <row r="21" spans="1:6" s="1" customFormat="1" x14ac:dyDescent="0.2">
      <c r="A21" s="18">
        <f>SPORTSMANS!A10</f>
        <v>0</v>
      </c>
      <c r="B21" s="18">
        <f>SPORTSMANS!ED10</f>
        <v>0</v>
      </c>
      <c r="C21" s="20">
        <f>SPORTSMANS!EN10</f>
        <v>0</v>
      </c>
      <c r="D21" s="11">
        <f>SPORTSMANS!EO10</f>
        <v>0</v>
      </c>
      <c r="E21" s="5">
        <f t="shared" si="0"/>
        <v>0</v>
      </c>
      <c r="F21" s="17"/>
    </row>
    <row r="22" spans="1:6" s="1" customFormat="1" x14ac:dyDescent="0.2">
      <c r="A22" s="18">
        <f>SPORTSMANS!A11</f>
        <v>0</v>
      </c>
      <c r="B22" s="18">
        <f>SPORTSMANS!ED11</f>
        <v>0</v>
      </c>
      <c r="C22" s="20">
        <f>SPORTSMANS!EN11</f>
        <v>0</v>
      </c>
      <c r="D22" s="11">
        <f>SPORTSMANS!EO11</f>
        <v>0</v>
      </c>
      <c r="E22" s="5">
        <f t="shared" si="0"/>
        <v>0</v>
      </c>
      <c r="F22" s="17"/>
    </row>
    <row r="23" spans="1:6" s="1" customFormat="1" x14ac:dyDescent="0.2">
      <c r="A23" s="18">
        <f>SPORTSMANS!A12</f>
        <v>0</v>
      </c>
      <c r="B23" s="18">
        <f>SPORTSMANS!ED12</f>
        <v>0</v>
      </c>
      <c r="C23" s="20">
        <f>SPORTSMANS!EN12</f>
        <v>0</v>
      </c>
      <c r="D23" s="11">
        <f>SPORTSMANS!EO12</f>
        <v>0</v>
      </c>
      <c r="E23" s="5">
        <f t="shared" si="0"/>
        <v>0</v>
      </c>
      <c r="F23" s="17"/>
    </row>
    <row r="24" spans="1:6" s="1" customFormat="1" x14ac:dyDescent="0.2">
      <c r="A24" s="18">
        <f>SPORTSMANS!A13</f>
        <v>0</v>
      </c>
      <c r="B24" s="18">
        <f>SPORTSMANS!ED13</f>
        <v>0</v>
      </c>
      <c r="C24" s="20">
        <f>SPORTSMANS!EN13</f>
        <v>0</v>
      </c>
      <c r="D24" s="11">
        <f>SPORTSMANS!EO13</f>
        <v>0</v>
      </c>
      <c r="E24" s="5">
        <f t="shared" si="0"/>
        <v>0</v>
      </c>
      <c r="F24" s="17"/>
    </row>
    <row r="25" spans="1:6" s="1" customFormat="1" x14ac:dyDescent="0.2">
      <c r="A25" s="18">
        <f>SPORTSMANS!A14</f>
        <v>0</v>
      </c>
      <c r="B25" s="18">
        <f>SPORTSMANS!ED14</f>
        <v>0</v>
      </c>
      <c r="C25" s="20">
        <f>SPORTSMANS!EN14</f>
        <v>0</v>
      </c>
      <c r="D25" s="11">
        <f>SPORTSMANS!EO14</f>
        <v>0</v>
      </c>
      <c r="E25" s="5">
        <f t="shared" si="0"/>
        <v>0</v>
      </c>
      <c r="F25" s="17"/>
    </row>
    <row r="26" spans="1:6" s="1" customFormat="1" x14ac:dyDescent="0.2">
      <c r="A26" s="18" t="str">
        <f>'TICKLE TOBY'!A3</f>
        <v>STEVE BLEWITT</v>
      </c>
      <c r="B26" s="18">
        <f>'TICKLE TOBY'!ED3</f>
        <v>2</v>
      </c>
      <c r="C26" s="20">
        <f>'TICKLE TOBY'!EN3</f>
        <v>4</v>
      </c>
      <c r="D26" s="11">
        <f>'TICKLE TOBY'!EO3</f>
        <v>2</v>
      </c>
      <c r="E26" s="5">
        <f t="shared" si="0"/>
        <v>0</v>
      </c>
      <c r="F26" s="17"/>
    </row>
    <row r="27" spans="1:6" s="1" customFormat="1" x14ac:dyDescent="0.2">
      <c r="A27" s="18" t="str">
        <f>'TICKLE TOBY'!A4</f>
        <v>ANDY JOHNSON</v>
      </c>
      <c r="B27" s="18">
        <f>'TICKLE TOBY'!ED4</f>
        <v>2</v>
      </c>
      <c r="C27" s="20">
        <f>'TICKLE TOBY'!EN4</f>
        <v>1</v>
      </c>
      <c r="D27" s="11">
        <f>'TICKLE TOBY'!EO4</f>
        <v>0.5</v>
      </c>
      <c r="E27" s="5">
        <f t="shared" si="0"/>
        <v>0</v>
      </c>
      <c r="F27" s="17"/>
    </row>
    <row r="28" spans="1:6" s="1" customFormat="1" x14ac:dyDescent="0.2">
      <c r="A28" s="18" t="str">
        <f>'TICKLE TOBY'!A5</f>
        <v>STEVE TRUMAN</v>
      </c>
      <c r="B28" s="18">
        <f>'TICKLE TOBY'!ED5</f>
        <v>2</v>
      </c>
      <c r="C28" s="20">
        <f>'TICKLE TOBY'!EN5</f>
        <v>7</v>
      </c>
      <c r="D28" s="11">
        <f>'TICKLE TOBY'!EO5</f>
        <v>3.5</v>
      </c>
      <c r="E28" s="5">
        <f t="shared" si="0"/>
        <v>0</v>
      </c>
      <c r="F28" s="17"/>
    </row>
    <row r="29" spans="1:6" s="1" customFormat="1" x14ac:dyDescent="0.2">
      <c r="A29" s="18" t="str">
        <f>'TICKLE TOBY'!A6</f>
        <v>AL SPENCE</v>
      </c>
      <c r="B29" s="18">
        <f>'TICKLE TOBY'!ED6</f>
        <v>2</v>
      </c>
      <c r="C29" s="20">
        <f>'TICKLE TOBY'!EN6</f>
        <v>4</v>
      </c>
      <c r="D29" s="11">
        <f>'TICKLE TOBY'!EO6</f>
        <v>2</v>
      </c>
      <c r="E29" s="5">
        <f t="shared" si="0"/>
        <v>0</v>
      </c>
      <c r="F29" s="17"/>
    </row>
    <row r="30" spans="1:6" s="1" customFormat="1" x14ac:dyDescent="0.2">
      <c r="A30" s="18" t="str">
        <f>'TICKLE TOBY'!A7</f>
        <v>DAVE ATKINSON</v>
      </c>
      <c r="B30" s="18">
        <f>'TICKLE TOBY'!ED7</f>
        <v>1</v>
      </c>
      <c r="C30" s="20">
        <f>'TICKLE TOBY'!EN7</f>
        <v>1</v>
      </c>
      <c r="D30" s="11">
        <f>'TICKLE TOBY'!EO7</f>
        <v>1</v>
      </c>
      <c r="E30" s="5">
        <f t="shared" si="0"/>
        <v>0</v>
      </c>
      <c r="F30" s="17"/>
    </row>
    <row r="31" spans="1:6" s="1" customFormat="1" x14ac:dyDescent="0.2">
      <c r="A31" s="18" t="str">
        <f>'TICKLE TOBY'!A8</f>
        <v>SEAN KENDREW</v>
      </c>
      <c r="B31" s="18">
        <f>'TICKLE TOBY'!ED8</f>
        <v>2</v>
      </c>
      <c r="C31" s="20">
        <f>'TICKLE TOBY'!EN8</f>
        <v>5</v>
      </c>
      <c r="D31" s="11">
        <f>'TICKLE TOBY'!EO8</f>
        <v>2.5</v>
      </c>
      <c r="E31" s="5">
        <f t="shared" si="0"/>
        <v>0</v>
      </c>
      <c r="F31" s="17"/>
    </row>
    <row r="32" spans="1:6" s="1" customFormat="1" x14ac:dyDescent="0.2">
      <c r="A32" s="18" t="str">
        <f>'TICKLE TOBY'!A9</f>
        <v>CONNOR ROBINSON</v>
      </c>
      <c r="B32" s="18">
        <f>'TICKLE TOBY'!ED9</f>
        <v>0</v>
      </c>
      <c r="C32" s="20">
        <f>'TICKLE TOBY'!EN9</f>
        <v>0</v>
      </c>
      <c r="D32" s="11">
        <f>'TICKLE TOBY'!EO9</f>
        <v>0</v>
      </c>
      <c r="E32" s="5">
        <f t="shared" si="0"/>
        <v>0</v>
      </c>
      <c r="F32" s="17"/>
    </row>
    <row r="33" spans="1:6" s="1" customFormat="1" x14ac:dyDescent="0.2">
      <c r="A33" s="18" t="str">
        <f>'TICKLE TOBY'!A10</f>
        <v>CALLUM ELMER</v>
      </c>
      <c r="B33" s="18">
        <f>'TICKLE TOBY'!ED10</f>
        <v>1</v>
      </c>
      <c r="C33" s="20">
        <f>'TICKLE TOBY'!EN10</f>
        <v>1</v>
      </c>
      <c r="D33" s="11">
        <f>'TICKLE TOBY'!EO10</f>
        <v>1</v>
      </c>
      <c r="E33" s="5">
        <f t="shared" si="0"/>
        <v>0</v>
      </c>
      <c r="F33" s="17"/>
    </row>
    <row r="34" spans="1:6" s="1" customFormat="1" x14ac:dyDescent="0.2">
      <c r="A34" s="18">
        <f>'TICKLE TOBY'!A11</f>
        <v>0</v>
      </c>
      <c r="B34" s="18">
        <f>'TICKLE TOBY'!ED11</f>
        <v>0</v>
      </c>
      <c r="C34" s="20">
        <f>'TICKLE TOBY'!EN11</f>
        <v>0</v>
      </c>
      <c r="D34" s="11">
        <f>'TICKLE TOBY'!EO11</f>
        <v>0</v>
      </c>
      <c r="E34" s="5">
        <f t="shared" si="0"/>
        <v>0</v>
      </c>
      <c r="F34" s="17"/>
    </row>
    <row r="35" spans="1:6" s="1" customFormat="1" x14ac:dyDescent="0.2">
      <c r="A35" s="18">
        <f>'TICKLE TOBY'!A12</f>
        <v>0</v>
      </c>
      <c r="B35" s="18">
        <f>'TICKLE TOBY'!ED12</f>
        <v>0</v>
      </c>
      <c r="C35" s="20">
        <f>'TICKLE TOBY'!EN12</f>
        <v>0</v>
      </c>
      <c r="D35" s="11">
        <f>'TICKLE TOBY'!EO12</f>
        <v>0</v>
      </c>
      <c r="E35" s="5">
        <f t="shared" si="0"/>
        <v>0</v>
      </c>
      <c r="F35" s="17"/>
    </row>
    <row r="36" spans="1:6" s="1" customFormat="1" x14ac:dyDescent="0.2">
      <c r="A36" s="18">
        <f>'TICKLE TOBY'!A13</f>
        <v>0</v>
      </c>
      <c r="B36" s="18">
        <f>'TICKLE TOBY'!ED13</f>
        <v>0</v>
      </c>
      <c r="C36" s="20">
        <f>'TICKLE TOBY'!EN13</f>
        <v>0</v>
      </c>
      <c r="D36" s="11">
        <f>'TICKLE TOBY'!EO13</f>
        <v>0</v>
      </c>
      <c r="E36" s="5">
        <f t="shared" si="0"/>
        <v>0</v>
      </c>
      <c r="F36" s="17"/>
    </row>
    <row r="37" spans="1:6" s="1" customFormat="1" x14ac:dyDescent="0.2">
      <c r="A37" s="18">
        <f>'TICKLE TOBY'!A14</f>
        <v>0</v>
      </c>
      <c r="B37" s="18">
        <f>'TICKLE TOBY'!ED14</f>
        <v>0</v>
      </c>
      <c r="C37" s="20">
        <f>'TICKLE TOBY'!EN14</f>
        <v>0</v>
      </c>
      <c r="D37" s="11">
        <f>'TICKLE TOBY'!EO14</f>
        <v>0</v>
      </c>
      <c r="E37" s="5">
        <f t="shared" si="0"/>
        <v>0</v>
      </c>
      <c r="F37" s="17"/>
    </row>
    <row r="38" spans="1:6" s="1" customFormat="1" x14ac:dyDescent="0.2">
      <c r="A38" s="18" t="str">
        <f>CROWN!A3</f>
        <v>MARK OUTRAM</v>
      </c>
      <c r="B38" s="18">
        <f>CROWN!ED3</f>
        <v>3</v>
      </c>
      <c r="C38" s="20">
        <f>CROWN!EN3</f>
        <v>7</v>
      </c>
      <c r="D38" s="11">
        <f>CROWN!EO3</f>
        <v>2.3333333333333335</v>
      </c>
      <c r="E38" s="5">
        <f t="shared" si="0"/>
        <v>0</v>
      </c>
      <c r="F38" s="17"/>
    </row>
    <row r="39" spans="1:6" s="1" customFormat="1" x14ac:dyDescent="0.2">
      <c r="A39" s="18" t="str">
        <f>CROWN!A4</f>
        <v>MATHEW CORNFORTH</v>
      </c>
      <c r="B39" s="18">
        <f>CROWN!ED4</f>
        <v>3</v>
      </c>
      <c r="C39" s="20">
        <f>CROWN!EN4</f>
        <v>13</v>
      </c>
      <c r="D39" s="11">
        <f>CROWN!EO4</f>
        <v>4.333333333333333</v>
      </c>
      <c r="E39" s="5">
        <f t="shared" si="0"/>
        <v>0</v>
      </c>
      <c r="F39" s="17"/>
    </row>
    <row r="40" spans="1:6" s="1" customFormat="1" x14ac:dyDescent="0.2">
      <c r="A40" s="18" t="str">
        <f>CROWN!A5</f>
        <v>STEVE ROSE</v>
      </c>
      <c r="B40" s="18">
        <f>CROWN!ED5</f>
        <v>3</v>
      </c>
      <c r="C40" s="20">
        <f>CROWN!EN5</f>
        <v>5</v>
      </c>
      <c r="D40" s="11">
        <f>CROWN!EO5</f>
        <v>1.6666666666666667</v>
      </c>
      <c r="E40" s="5">
        <f t="shared" si="0"/>
        <v>0</v>
      </c>
      <c r="F40" s="17"/>
    </row>
    <row r="41" spans="1:6" s="1" customFormat="1" x14ac:dyDescent="0.2">
      <c r="A41" s="18" t="str">
        <f>CROWN!A6</f>
        <v>IAN LOMER</v>
      </c>
      <c r="B41" s="18">
        <f>CROWN!ED6</f>
        <v>2</v>
      </c>
      <c r="C41" s="20">
        <f>CROWN!EN6</f>
        <v>3</v>
      </c>
      <c r="D41" s="11">
        <f>CROWN!EO6</f>
        <v>1.5</v>
      </c>
      <c r="E41" s="5">
        <f t="shared" si="0"/>
        <v>0</v>
      </c>
      <c r="F41" s="17"/>
    </row>
    <row r="42" spans="1:6" s="1" customFormat="1" x14ac:dyDescent="0.2">
      <c r="A42" s="18" t="str">
        <f>CROWN!A7</f>
        <v>CHRIS NORTON</v>
      </c>
      <c r="B42" s="18">
        <f>CROWN!ED7</f>
        <v>3</v>
      </c>
      <c r="C42" s="20">
        <f>CROWN!EN7</f>
        <v>7</v>
      </c>
      <c r="D42" s="11">
        <f>CROWN!EO7</f>
        <v>2.3333333333333335</v>
      </c>
      <c r="E42" s="5">
        <f t="shared" si="0"/>
        <v>0</v>
      </c>
      <c r="F42" s="17"/>
    </row>
    <row r="43" spans="1:6" s="1" customFormat="1" x14ac:dyDescent="0.2">
      <c r="A43" s="18" t="str">
        <f>CROWN!A8</f>
        <v>SAM CHRISTON</v>
      </c>
      <c r="B43" s="18">
        <f>CROWN!ED8</f>
        <v>1</v>
      </c>
      <c r="C43" s="20">
        <f>CROWN!EN8</f>
        <v>1</v>
      </c>
      <c r="D43" s="11">
        <f>CROWN!EO8</f>
        <v>1</v>
      </c>
      <c r="E43" s="5">
        <f t="shared" si="0"/>
        <v>0</v>
      </c>
      <c r="F43" s="17"/>
    </row>
    <row r="44" spans="1:6" s="1" customFormat="1" x14ac:dyDescent="0.2">
      <c r="A44" s="18" t="str">
        <f>CROWN!A9</f>
        <v>DAN WARD</v>
      </c>
      <c r="B44" s="18">
        <f>CROWN!ED9</f>
        <v>1</v>
      </c>
      <c r="C44" s="20">
        <f>CROWN!EN9</f>
        <v>2</v>
      </c>
      <c r="D44" s="11">
        <f>CROWN!EO9</f>
        <v>2</v>
      </c>
      <c r="E44" s="5">
        <f t="shared" si="0"/>
        <v>0</v>
      </c>
      <c r="F44" s="17"/>
    </row>
    <row r="45" spans="1:6" s="1" customFormat="1" x14ac:dyDescent="0.2">
      <c r="A45" s="18" t="str">
        <f>CROWN!A10</f>
        <v>DAVE WARD</v>
      </c>
      <c r="B45" s="18">
        <f>CROWN!ED10</f>
        <v>2</v>
      </c>
      <c r="C45" s="20">
        <f>CROWN!EN10</f>
        <v>5</v>
      </c>
      <c r="D45" s="11">
        <f>CROWN!EO10</f>
        <v>2.5</v>
      </c>
      <c r="E45" s="5">
        <f t="shared" si="0"/>
        <v>0</v>
      </c>
      <c r="F45" s="17"/>
    </row>
    <row r="46" spans="1:6" s="1" customFormat="1" x14ac:dyDescent="0.2">
      <c r="A46" s="18" t="str">
        <f>CROWN!A11</f>
        <v>GEORGE KAY</v>
      </c>
      <c r="B46" s="18">
        <f>CROWN!ED11</f>
        <v>0</v>
      </c>
      <c r="C46" s="20">
        <f>CROWN!EN11</f>
        <v>0</v>
      </c>
      <c r="D46" s="11">
        <f>CROWN!EO11</f>
        <v>0</v>
      </c>
      <c r="E46" s="5">
        <f t="shared" si="0"/>
        <v>0</v>
      </c>
      <c r="F46" s="17"/>
    </row>
    <row r="47" spans="1:6" s="1" customFormat="1" x14ac:dyDescent="0.2">
      <c r="A47" s="18">
        <f>CROWN!A12</f>
        <v>0</v>
      </c>
      <c r="B47" s="18">
        <f>CROWN!ED12</f>
        <v>0</v>
      </c>
      <c r="C47" s="20">
        <f>CROWN!EN12</f>
        <v>0</v>
      </c>
      <c r="D47" s="11">
        <f>CROWN!EO12</f>
        <v>0</v>
      </c>
      <c r="E47" s="5">
        <f t="shared" si="0"/>
        <v>0</v>
      </c>
      <c r="F47" s="17"/>
    </row>
    <row r="48" spans="1:6" s="1" customFormat="1" x14ac:dyDescent="0.2">
      <c r="A48" s="18">
        <f>CROWN!A13</f>
        <v>0</v>
      </c>
      <c r="B48" s="18">
        <f>CROWN!ED13</f>
        <v>0</v>
      </c>
      <c r="C48" s="20">
        <f>CROWN!EN13</f>
        <v>0</v>
      </c>
      <c r="D48" s="11">
        <f>CROWN!EO13</f>
        <v>0</v>
      </c>
      <c r="E48" s="5">
        <f t="shared" si="0"/>
        <v>0</v>
      </c>
      <c r="F48" s="17"/>
    </row>
    <row r="49" spans="1:6" s="1" customFormat="1" x14ac:dyDescent="0.2">
      <c r="A49" s="18">
        <f>CROWN!A14</f>
        <v>0</v>
      </c>
      <c r="B49" s="18">
        <f>CROWN!ED14</f>
        <v>0</v>
      </c>
      <c r="C49" s="20">
        <f>CROWN!EN14</f>
        <v>0</v>
      </c>
      <c r="D49" s="11">
        <f>CROWN!EO14</f>
        <v>0</v>
      </c>
      <c r="E49" s="5">
        <f t="shared" si="0"/>
        <v>0</v>
      </c>
      <c r="F49" s="17"/>
    </row>
    <row r="50" spans="1:6" s="1" customFormat="1" x14ac:dyDescent="0.2">
      <c r="A50" s="18" t="str">
        <f>'JOLLY MINSTER "A"'!A3</f>
        <v>CRAIG MONK</v>
      </c>
      <c r="B50" s="18">
        <f>'JOLLY MINSTER "A"'!ED3</f>
        <v>3</v>
      </c>
      <c r="C50" s="20">
        <f>'JOLLY MINSTER "A"'!EN3</f>
        <v>14</v>
      </c>
      <c r="D50" s="11">
        <f>'JOLLY MINSTER "A"'!EO3</f>
        <v>4.666666666666667</v>
      </c>
      <c r="E50" s="5">
        <f t="shared" si="0"/>
        <v>0</v>
      </c>
      <c r="F50" s="17"/>
    </row>
    <row r="51" spans="1:6" s="1" customFormat="1" x14ac:dyDescent="0.2">
      <c r="A51" s="18" t="str">
        <f>'JOLLY MINSTER "A"'!A4</f>
        <v>DENNIS CLARKSON</v>
      </c>
      <c r="B51" s="18">
        <f>'JOLLY MINSTER "A"'!ED4</f>
        <v>3</v>
      </c>
      <c r="C51" s="20">
        <f>'JOLLY MINSTER "A"'!EN4</f>
        <v>12</v>
      </c>
      <c r="D51" s="11">
        <f>'JOLLY MINSTER "A"'!EO4</f>
        <v>4</v>
      </c>
      <c r="E51" s="5">
        <f t="shared" si="0"/>
        <v>0</v>
      </c>
      <c r="F51" s="17"/>
    </row>
    <row r="52" spans="1:6" s="1" customFormat="1" x14ac:dyDescent="0.2">
      <c r="A52" s="18" t="str">
        <f>'JOLLY MINSTER "A"'!A5</f>
        <v>PETE CAPP</v>
      </c>
      <c r="B52" s="18">
        <f>'JOLLY MINSTER "A"'!ED5</f>
        <v>1</v>
      </c>
      <c r="C52" s="20">
        <f>'JOLLY MINSTER "A"'!EN5</f>
        <v>1</v>
      </c>
      <c r="D52" s="11">
        <f>'JOLLY MINSTER "A"'!EO5</f>
        <v>1</v>
      </c>
      <c r="E52" s="5">
        <f t="shared" si="0"/>
        <v>0</v>
      </c>
      <c r="F52" s="17"/>
    </row>
    <row r="53" spans="1:6" s="1" customFormat="1" x14ac:dyDescent="0.2">
      <c r="A53" s="18" t="str">
        <f>'JOLLY MINSTER "A"'!A6</f>
        <v>AL MARTIN</v>
      </c>
      <c r="B53" s="18">
        <f>'JOLLY MINSTER "A"'!ED6</f>
        <v>3</v>
      </c>
      <c r="C53" s="20">
        <f>'JOLLY MINSTER "A"'!EN6</f>
        <v>6</v>
      </c>
      <c r="D53" s="11">
        <f>'JOLLY MINSTER "A"'!EO6</f>
        <v>2</v>
      </c>
      <c r="E53" s="5">
        <f t="shared" si="0"/>
        <v>0</v>
      </c>
      <c r="F53" s="17"/>
    </row>
    <row r="54" spans="1:6" s="1" customFormat="1" x14ac:dyDescent="0.2">
      <c r="A54" s="18" t="str">
        <f>'JOLLY MINSTER "A"'!A7</f>
        <v>TYLER WHITING</v>
      </c>
      <c r="B54" s="18">
        <f>'JOLLY MINSTER "A"'!ED7</f>
        <v>2</v>
      </c>
      <c r="C54" s="20">
        <f>'JOLLY MINSTER "A"'!EN7</f>
        <v>2</v>
      </c>
      <c r="D54" s="11">
        <f>'JOLLY MINSTER "A"'!EO7</f>
        <v>1</v>
      </c>
      <c r="E54" s="5">
        <f t="shared" si="0"/>
        <v>0</v>
      </c>
      <c r="F54" s="17"/>
    </row>
    <row r="55" spans="1:6" s="1" customFormat="1" x14ac:dyDescent="0.2">
      <c r="A55" s="18" t="str">
        <f>'JOLLY MINSTER "A"'!A8</f>
        <v>LEVI CAPP</v>
      </c>
      <c r="B55" s="18">
        <f>'JOLLY MINSTER "A"'!ED8</f>
        <v>3</v>
      </c>
      <c r="C55" s="20">
        <f>'JOLLY MINSTER "A"'!EN8</f>
        <v>10</v>
      </c>
      <c r="D55" s="11">
        <f>'JOLLY MINSTER "A"'!EO8</f>
        <v>3.3333333333333335</v>
      </c>
      <c r="E55" s="5">
        <f t="shared" si="0"/>
        <v>0</v>
      </c>
      <c r="F55" s="17"/>
    </row>
    <row r="56" spans="1:6" s="1" customFormat="1" x14ac:dyDescent="0.2">
      <c r="A56" s="18" t="str">
        <f>'JOLLY MINSTER "A"'!A9</f>
        <v>TOM CLARKSON</v>
      </c>
      <c r="B56" s="18">
        <f>'JOLLY MINSTER "A"'!ED9</f>
        <v>2</v>
      </c>
      <c r="C56" s="20">
        <f>'JOLLY MINSTER "A"'!EN9</f>
        <v>7</v>
      </c>
      <c r="D56" s="11">
        <f>'JOLLY MINSTER "A"'!EO9</f>
        <v>3.5</v>
      </c>
      <c r="E56" s="5">
        <f t="shared" si="0"/>
        <v>0</v>
      </c>
      <c r="F56" s="17"/>
    </row>
    <row r="57" spans="1:6" s="1" customFormat="1" x14ac:dyDescent="0.2">
      <c r="A57" s="18" t="str">
        <f>'JOLLY MINSTER "A"'!A10</f>
        <v>NILE GOTT</v>
      </c>
      <c r="B57" s="18">
        <f>'JOLLY MINSTER "A"'!ED10</f>
        <v>1</v>
      </c>
      <c r="C57" s="20">
        <f>'JOLLY MINSTER "A"'!EN10</f>
        <v>4</v>
      </c>
      <c r="D57" s="11">
        <f>'JOLLY MINSTER "A"'!EO10</f>
        <v>4</v>
      </c>
      <c r="E57" s="5">
        <f t="shared" si="0"/>
        <v>0</v>
      </c>
      <c r="F57" s="17"/>
    </row>
    <row r="58" spans="1:6" s="1" customFormat="1" x14ac:dyDescent="0.2">
      <c r="A58" s="18">
        <f>'JOLLY MINSTER "A"'!A11</f>
        <v>0</v>
      </c>
      <c r="B58" s="18">
        <f>'JOLLY MINSTER "A"'!ED11</f>
        <v>0</v>
      </c>
      <c r="C58" s="20">
        <f>'JOLLY MINSTER "A"'!EN11</f>
        <v>0</v>
      </c>
      <c r="D58" s="11">
        <f>'JOLLY MINSTER "A"'!EO11</f>
        <v>0</v>
      </c>
      <c r="E58" s="5">
        <f t="shared" si="0"/>
        <v>0</v>
      </c>
      <c r="F58" s="17"/>
    </row>
    <row r="59" spans="1:6" s="1" customFormat="1" x14ac:dyDescent="0.2">
      <c r="A59" s="18">
        <f>'JOLLY MINSTER "A"'!A12</f>
        <v>0</v>
      </c>
      <c r="B59" s="18">
        <f>'JOLLY MINSTER "A"'!ED12</f>
        <v>0</v>
      </c>
      <c r="C59" s="20">
        <f>'JOLLY MINSTER "A"'!EN12</f>
        <v>0</v>
      </c>
      <c r="D59" s="11">
        <f>'JOLLY MINSTER "A"'!EO12</f>
        <v>0</v>
      </c>
      <c r="E59" s="5">
        <f t="shared" si="0"/>
        <v>0</v>
      </c>
      <c r="F59" s="17"/>
    </row>
    <row r="60" spans="1:6" s="1" customFormat="1" x14ac:dyDescent="0.2">
      <c r="A60" s="18">
        <f>'JOLLY MINSTER "A"'!A13</f>
        <v>0</v>
      </c>
      <c r="B60" s="18">
        <f>'JOLLY MINSTER "A"'!ED13</f>
        <v>0</v>
      </c>
      <c r="C60" s="20">
        <f>'JOLLY MINSTER "A"'!EN13</f>
        <v>0</v>
      </c>
      <c r="D60" s="11">
        <f>'JOLLY MINSTER "A"'!EO13</f>
        <v>0</v>
      </c>
      <c r="E60" s="5">
        <f t="shared" si="0"/>
        <v>0</v>
      </c>
      <c r="F60" s="17"/>
    </row>
    <row r="61" spans="1:6" s="1" customFormat="1" x14ac:dyDescent="0.2">
      <c r="A61" s="18">
        <f>'JOLLY MINSTER "A"'!A14</f>
        <v>0</v>
      </c>
      <c r="B61" s="18">
        <f>'JOLLY MINSTER "A"'!ED14</f>
        <v>0</v>
      </c>
      <c r="C61" s="20">
        <f>'JOLLY MINSTER "A"'!EN14</f>
        <v>0</v>
      </c>
      <c r="D61" s="11">
        <f>'JOLLY MINSTER "A"'!EO14</f>
        <v>0</v>
      </c>
      <c r="E61" s="5">
        <f t="shared" si="0"/>
        <v>0</v>
      </c>
      <c r="F61" s="17"/>
    </row>
    <row r="62" spans="1:6" s="1" customFormat="1" x14ac:dyDescent="0.2">
      <c r="A62" s="18" t="str">
        <f>'JOLLY MINSTER "B"'!A3</f>
        <v>ROBERT RAPER</v>
      </c>
      <c r="B62" s="18">
        <f>'JOLLY MINSTER "B"'!ED3</f>
        <v>3</v>
      </c>
      <c r="C62" s="20">
        <f>'JOLLY MINSTER "B"'!EN3</f>
        <v>8</v>
      </c>
      <c r="D62" s="11">
        <f>'JOLLY MINSTER "B"'!EO3</f>
        <v>2.6666666666666665</v>
      </c>
      <c r="E62" s="5">
        <f t="shared" si="0"/>
        <v>0</v>
      </c>
      <c r="F62" s="17"/>
    </row>
    <row r="63" spans="1:6" s="1" customFormat="1" x14ac:dyDescent="0.2">
      <c r="A63" s="18" t="str">
        <f>'JOLLY MINSTER "B"'!A4</f>
        <v>DAN BROWN</v>
      </c>
      <c r="B63" s="18">
        <f>'JOLLY MINSTER "B"'!ED4</f>
        <v>3</v>
      </c>
      <c r="C63" s="20">
        <f>'JOLLY MINSTER "B"'!EN4</f>
        <v>4</v>
      </c>
      <c r="D63" s="11">
        <f>'JOLLY MINSTER "B"'!EO4</f>
        <v>1.3333333333333333</v>
      </c>
      <c r="E63" s="5">
        <f t="shared" si="0"/>
        <v>0</v>
      </c>
      <c r="F63" s="17"/>
    </row>
    <row r="64" spans="1:6" s="1" customFormat="1" x14ac:dyDescent="0.2">
      <c r="A64" s="18" t="str">
        <f>'JOLLY MINSTER "B"'!A5</f>
        <v>JORDAN HARKER</v>
      </c>
      <c r="B64" s="18">
        <f>'JOLLY MINSTER "B"'!ED5</f>
        <v>3</v>
      </c>
      <c r="C64" s="20">
        <f>'JOLLY MINSTER "B"'!EN5</f>
        <v>4</v>
      </c>
      <c r="D64" s="11">
        <f>'JOLLY MINSTER "B"'!EO5</f>
        <v>1.3333333333333333</v>
      </c>
      <c r="E64" s="5">
        <f t="shared" si="0"/>
        <v>0</v>
      </c>
      <c r="F64" s="17"/>
    </row>
    <row r="65" spans="1:6" s="1" customFormat="1" x14ac:dyDescent="0.2">
      <c r="A65" s="18" t="str">
        <f>'JOLLY MINSTER "B"'!A6</f>
        <v>ROB DURRANS</v>
      </c>
      <c r="B65" s="18">
        <f>'JOLLY MINSTER "B"'!ED6</f>
        <v>3</v>
      </c>
      <c r="C65" s="20">
        <f>'JOLLY MINSTER "B"'!EN6</f>
        <v>10</v>
      </c>
      <c r="D65" s="11">
        <f>'JOLLY MINSTER "B"'!EO6</f>
        <v>3.3333333333333335</v>
      </c>
      <c r="E65" s="5">
        <f t="shared" si="0"/>
        <v>0</v>
      </c>
      <c r="F65" s="17"/>
    </row>
    <row r="66" spans="1:6" s="1" customFormat="1" x14ac:dyDescent="0.2">
      <c r="A66" s="18" t="str">
        <f>'JOLLY MINSTER "B"'!A7</f>
        <v>CALLUM JOHNSTONE</v>
      </c>
      <c r="B66" s="18">
        <f>'JOLLY MINSTER "B"'!ED7</f>
        <v>2</v>
      </c>
      <c r="C66" s="20">
        <f>'JOLLY MINSTER "B"'!EN7</f>
        <v>0</v>
      </c>
      <c r="D66" s="11">
        <f>'JOLLY MINSTER "B"'!EO7</f>
        <v>0</v>
      </c>
      <c r="E66" s="5">
        <f t="shared" si="0"/>
        <v>0</v>
      </c>
      <c r="F66" s="17"/>
    </row>
    <row r="67" spans="1:6" s="1" customFormat="1" x14ac:dyDescent="0.2">
      <c r="A67" s="18" t="str">
        <f>'JOLLY MINSTER "B"'!A8</f>
        <v>JAMIE HOGG</v>
      </c>
      <c r="B67" s="18">
        <f>'JOLLY MINSTER "B"'!ED8</f>
        <v>3</v>
      </c>
      <c r="C67" s="20">
        <f>'JOLLY MINSTER "B"'!EN8</f>
        <v>0</v>
      </c>
      <c r="D67" s="11">
        <f>'JOLLY MINSTER "B"'!EO8</f>
        <v>0</v>
      </c>
      <c r="E67" s="5">
        <f t="shared" ref="E67:E118" si="1">IF(B67&gt;=10,1,0)</f>
        <v>0</v>
      </c>
      <c r="F67" s="17"/>
    </row>
    <row r="68" spans="1:6" s="1" customFormat="1" x14ac:dyDescent="0.2">
      <c r="A68" s="18" t="str">
        <f>'JOLLY MINSTER "B"'!A9</f>
        <v>SOPHIE KENT</v>
      </c>
      <c r="B68" s="18">
        <f>'JOLLY MINSTER "B"'!ED9</f>
        <v>1</v>
      </c>
      <c r="C68" s="20">
        <f>'JOLLY MINSTER "B"'!EN9</f>
        <v>1</v>
      </c>
      <c r="D68" s="11">
        <f>'JOLLY MINSTER "B"'!EO9</f>
        <v>1</v>
      </c>
      <c r="E68" s="5">
        <f t="shared" si="1"/>
        <v>0</v>
      </c>
      <c r="F68" s="17"/>
    </row>
    <row r="69" spans="1:6" s="1" customFormat="1" x14ac:dyDescent="0.2">
      <c r="A69" s="18">
        <f>'JOLLY MINSTER "B"'!A10</f>
        <v>0</v>
      </c>
      <c r="B69" s="18">
        <f>'JOLLY MINSTER "B"'!ED10</f>
        <v>0</v>
      </c>
      <c r="C69" s="20">
        <f>'JOLLY MINSTER "B"'!EN10</f>
        <v>0</v>
      </c>
      <c r="D69" s="11">
        <f>'JOLLY MINSTER "B"'!EO10</f>
        <v>0</v>
      </c>
      <c r="E69" s="5">
        <f t="shared" si="1"/>
        <v>0</v>
      </c>
      <c r="F69" s="17"/>
    </row>
    <row r="70" spans="1:6" s="1" customFormat="1" x14ac:dyDescent="0.2">
      <c r="A70" s="18">
        <f>'JOLLY MINSTER "B"'!A11</f>
        <v>0</v>
      </c>
      <c r="B70" s="18">
        <f>'JOLLY MINSTER "B"'!ED11</f>
        <v>0</v>
      </c>
      <c r="C70" s="20">
        <f>'JOLLY MINSTER "B"'!EN11</f>
        <v>0</v>
      </c>
      <c r="D70" s="11">
        <f>'JOLLY MINSTER "B"'!EO11</f>
        <v>0</v>
      </c>
      <c r="E70" s="5">
        <f t="shared" si="1"/>
        <v>0</v>
      </c>
      <c r="F70" s="17"/>
    </row>
    <row r="71" spans="1:6" s="1" customFormat="1" x14ac:dyDescent="0.2">
      <c r="A71" s="18">
        <f>'JOLLY MINSTER "B"'!A12</f>
        <v>0</v>
      </c>
      <c r="B71" s="18">
        <f>'JOLLY MINSTER "B"'!ED12</f>
        <v>0</v>
      </c>
      <c r="C71" s="20">
        <f>'JOLLY MINSTER "B"'!EN12</f>
        <v>0</v>
      </c>
      <c r="D71" s="11">
        <f>'JOLLY MINSTER "B"'!EO12</f>
        <v>0</v>
      </c>
      <c r="E71" s="5">
        <f t="shared" si="1"/>
        <v>0</v>
      </c>
      <c r="F71" s="17"/>
    </row>
    <row r="72" spans="1:6" s="1" customFormat="1" x14ac:dyDescent="0.2">
      <c r="A72" s="18">
        <f>'JOLLY MINSTER "B"'!A13</f>
        <v>0</v>
      </c>
      <c r="B72" s="18">
        <f>'JOLLY MINSTER "B"'!ED13</f>
        <v>0</v>
      </c>
      <c r="C72" s="20">
        <f>'JOLLY MINSTER "B"'!EN13</f>
        <v>0</v>
      </c>
      <c r="D72" s="11">
        <f>'JOLLY MINSTER "B"'!EO13</f>
        <v>0</v>
      </c>
      <c r="E72" s="5">
        <f t="shared" si="1"/>
        <v>0</v>
      </c>
      <c r="F72" s="17"/>
    </row>
    <row r="73" spans="1:6" s="1" customFormat="1" x14ac:dyDescent="0.2">
      <c r="A73" s="18">
        <f>'JOLLY MINSTER "B"'!A14</f>
        <v>0</v>
      </c>
      <c r="B73" s="18">
        <f>'JOLLY MINSTER "B"'!ED14</f>
        <v>0</v>
      </c>
      <c r="C73" s="20">
        <f>'JOLLY MINSTER "B"'!EN14</f>
        <v>0</v>
      </c>
      <c r="D73" s="11">
        <f>'JOLLY MINSTER "B"'!EO14</f>
        <v>0</v>
      </c>
      <c r="E73" s="5">
        <f t="shared" si="1"/>
        <v>0</v>
      </c>
      <c r="F73" s="17"/>
    </row>
    <row r="74" spans="1:6" s="1" customFormat="1" x14ac:dyDescent="0.2">
      <c r="A74" s="18" t="str">
        <f>'WORKMENS CLUB "A"'!A3</f>
        <v>HARLEY BAKER</v>
      </c>
      <c r="B74" s="18">
        <f>'WORKMENS CLUB "A"'!ED3</f>
        <v>3</v>
      </c>
      <c r="C74" s="20">
        <f>'WORKMENS CLUB "A"'!EN3</f>
        <v>6</v>
      </c>
      <c r="D74" s="11">
        <f>'WORKMENS CLUB "A"'!EO3</f>
        <v>2</v>
      </c>
      <c r="E74" s="5">
        <f t="shared" si="1"/>
        <v>0</v>
      </c>
      <c r="F74" s="17"/>
    </row>
    <row r="75" spans="1:6" s="1" customFormat="1" x14ac:dyDescent="0.2">
      <c r="A75" s="18" t="str">
        <f>'WORKMENS CLUB "A"'!A4</f>
        <v>THOMAS BAKER</v>
      </c>
      <c r="B75" s="18">
        <f>'WORKMENS CLUB "A"'!ED4</f>
        <v>3</v>
      </c>
      <c r="C75" s="20">
        <f>'WORKMENS CLUB "A"'!EN4</f>
        <v>8</v>
      </c>
      <c r="D75" s="11">
        <f>'WORKMENS CLUB "A"'!EO4</f>
        <v>2.6666666666666665</v>
      </c>
      <c r="E75" s="5">
        <f t="shared" si="1"/>
        <v>0</v>
      </c>
      <c r="F75" s="17"/>
    </row>
    <row r="76" spans="1:6" s="1" customFormat="1" x14ac:dyDescent="0.2">
      <c r="A76" s="18" t="str">
        <f>'WORKMENS CLUB "A"'!A5</f>
        <v>BLAKE WINTERSGILL</v>
      </c>
      <c r="B76" s="18">
        <f>'WORKMENS CLUB "A"'!ED5</f>
        <v>2</v>
      </c>
      <c r="C76" s="20">
        <f>'WORKMENS CLUB "A"'!EN5</f>
        <v>2</v>
      </c>
      <c r="D76" s="11">
        <f>'WORKMENS CLUB "A"'!EO5</f>
        <v>1</v>
      </c>
      <c r="E76" s="5">
        <f t="shared" si="1"/>
        <v>0</v>
      </c>
      <c r="F76" s="17"/>
    </row>
    <row r="77" spans="1:6" s="1" customFormat="1" x14ac:dyDescent="0.2">
      <c r="A77" s="18" t="str">
        <f>'WORKMENS CLUB "A"'!A6</f>
        <v>WAYNE KITCHING</v>
      </c>
      <c r="B77" s="18">
        <f>'WORKMENS CLUB "A"'!ED6</f>
        <v>1</v>
      </c>
      <c r="C77" s="20">
        <f>'WORKMENS CLUB "A"'!EN6</f>
        <v>1</v>
      </c>
      <c r="D77" s="11">
        <f>'WORKMENS CLUB "A"'!EO6</f>
        <v>1</v>
      </c>
      <c r="E77" s="5">
        <f t="shared" si="1"/>
        <v>0</v>
      </c>
      <c r="F77" s="17"/>
    </row>
    <row r="78" spans="1:6" s="1" customFormat="1" x14ac:dyDescent="0.2">
      <c r="A78" s="18" t="str">
        <f>'WORKMENS CLUB "A"'!A7</f>
        <v>CRAIG BURN</v>
      </c>
      <c r="B78" s="18">
        <f>'WORKMENS CLUB "A"'!ED7</f>
        <v>3</v>
      </c>
      <c r="C78" s="20">
        <f>'WORKMENS CLUB "A"'!EN7</f>
        <v>13</v>
      </c>
      <c r="D78" s="11">
        <f>'WORKMENS CLUB "A"'!EO7</f>
        <v>4.333333333333333</v>
      </c>
      <c r="E78" s="5">
        <f t="shared" si="1"/>
        <v>0</v>
      </c>
      <c r="F78" s="17"/>
    </row>
    <row r="79" spans="1:6" s="1" customFormat="1" x14ac:dyDescent="0.2">
      <c r="A79" s="18" t="str">
        <f>'WORKMENS CLUB "A"'!A8</f>
        <v>JORDAN JONES</v>
      </c>
      <c r="B79" s="18">
        <f>'WORKMENS CLUB "A"'!ED8</f>
        <v>3</v>
      </c>
      <c r="C79" s="20">
        <f>'WORKMENS CLUB "A"'!EN8</f>
        <v>1</v>
      </c>
      <c r="D79" s="11">
        <f>'WORKMENS CLUB "A"'!EO8</f>
        <v>0.33333333333333331</v>
      </c>
      <c r="E79" s="5">
        <f t="shared" si="1"/>
        <v>0</v>
      </c>
      <c r="F79" s="17"/>
    </row>
    <row r="80" spans="1:6" s="1" customFormat="1" x14ac:dyDescent="0.2">
      <c r="A80" s="18" t="str">
        <f>'WORKMENS CLUB "A"'!A9</f>
        <v>MORRIS WALKER</v>
      </c>
      <c r="B80" s="18">
        <f>'WORKMENS CLUB "A"'!ED9</f>
        <v>0</v>
      </c>
      <c r="C80" s="20">
        <f>'WORKMENS CLUB "A"'!EN9</f>
        <v>0</v>
      </c>
      <c r="D80" s="11">
        <f>'WORKMENS CLUB "A"'!EO9</f>
        <v>0</v>
      </c>
      <c r="E80" s="5">
        <f t="shared" si="1"/>
        <v>0</v>
      </c>
      <c r="F80" s="17"/>
    </row>
    <row r="81" spans="1:6" s="1" customFormat="1" x14ac:dyDescent="0.2">
      <c r="A81" s="18" t="str">
        <f>'WORKMENS CLUB "A"'!A10</f>
        <v>GERARD BICKERTON</v>
      </c>
      <c r="B81" s="18">
        <f>'WORKMENS CLUB "A"'!ED10</f>
        <v>1</v>
      </c>
      <c r="C81" s="20">
        <f>'WORKMENS CLUB "A"'!EN10</f>
        <v>2</v>
      </c>
      <c r="D81" s="11">
        <f>'WORKMENS CLUB "A"'!EO10</f>
        <v>2</v>
      </c>
      <c r="E81" s="5">
        <f t="shared" si="1"/>
        <v>0</v>
      </c>
      <c r="F81" s="17"/>
    </row>
    <row r="82" spans="1:6" s="1" customFormat="1" x14ac:dyDescent="0.2">
      <c r="A82" s="18" t="str">
        <f>'WORKMENS CLUB "A"'!A11</f>
        <v>G. HORSMAN</v>
      </c>
      <c r="B82" s="18">
        <f>'WORKMENS CLUB "A"'!ED11</f>
        <v>1</v>
      </c>
      <c r="C82" s="20">
        <f>'WORKMENS CLUB "A"'!EN11</f>
        <v>1</v>
      </c>
      <c r="D82" s="11">
        <f>'WORKMENS CLUB "A"'!EO11</f>
        <v>1</v>
      </c>
      <c r="E82" s="5">
        <f t="shared" si="1"/>
        <v>0</v>
      </c>
      <c r="F82" s="17"/>
    </row>
    <row r="83" spans="1:6" s="1" customFormat="1" x14ac:dyDescent="0.2">
      <c r="A83" s="18" t="str">
        <f>'WORKMENS CLUB "A"'!A12</f>
        <v>S. BAKER</v>
      </c>
      <c r="B83" s="18">
        <f>'WORKMENS CLUB "A"'!ED12</f>
        <v>1</v>
      </c>
      <c r="C83" s="20">
        <f>'WORKMENS CLUB "A"'!EN12</f>
        <v>0</v>
      </c>
      <c r="D83" s="11">
        <f>'WORKMENS CLUB "A"'!EO12</f>
        <v>0</v>
      </c>
      <c r="E83" s="5">
        <f t="shared" si="1"/>
        <v>0</v>
      </c>
      <c r="F83" s="17"/>
    </row>
    <row r="84" spans="1:6" s="1" customFormat="1" x14ac:dyDescent="0.2">
      <c r="A84" s="18">
        <f>'WORKMENS CLUB "A"'!A13</f>
        <v>0</v>
      </c>
      <c r="B84" s="18">
        <f>'WORKMENS CLUB "A"'!ED13</f>
        <v>0</v>
      </c>
      <c r="C84" s="20">
        <f>'WORKMENS CLUB "A"'!EN13</f>
        <v>0</v>
      </c>
      <c r="D84" s="11">
        <f>'WORKMENS CLUB "A"'!EO13</f>
        <v>0</v>
      </c>
      <c r="E84" s="5">
        <f t="shared" si="1"/>
        <v>0</v>
      </c>
      <c r="F84" s="17"/>
    </row>
    <row r="85" spans="1:6" s="1" customFormat="1" x14ac:dyDescent="0.2">
      <c r="A85" s="18">
        <f>'WORKMENS CLUB "A"'!A14</f>
        <v>0</v>
      </c>
      <c r="B85" s="18">
        <f>'WORKMENS CLUB "A"'!ED14</f>
        <v>0</v>
      </c>
      <c r="C85" s="20">
        <f>'WORKMENS CLUB "A"'!EN14</f>
        <v>0</v>
      </c>
      <c r="D85" s="11">
        <f>'WORKMENS CLUB "A"'!EO14</f>
        <v>0</v>
      </c>
      <c r="E85" s="5">
        <f t="shared" si="1"/>
        <v>0</v>
      </c>
      <c r="F85" s="17"/>
    </row>
    <row r="86" spans="1:6" s="1" customFormat="1" x14ac:dyDescent="0.2">
      <c r="A86" s="18" t="str">
        <f>'WORKMENS CLUB "B"'!A3</f>
        <v>JOHN BRENNAN</v>
      </c>
      <c r="B86" s="18">
        <f>'WORKMENS CLUB "B"'!ED3</f>
        <v>3</v>
      </c>
      <c r="C86" s="20">
        <f>'WORKMENS CLUB "B"'!EN3</f>
        <v>5</v>
      </c>
      <c r="D86" s="11">
        <f>'WORKMENS CLUB "B"'!EO3</f>
        <v>1.6666666666666667</v>
      </c>
      <c r="E86" s="5">
        <f t="shared" si="1"/>
        <v>0</v>
      </c>
      <c r="F86" s="17"/>
    </row>
    <row r="87" spans="1:6" s="1" customFormat="1" x14ac:dyDescent="0.2">
      <c r="A87" s="18" t="str">
        <f>'WORKMENS CLUB "B"'!A4</f>
        <v>STU ROBINSON</v>
      </c>
      <c r="B87" s="18">
        <f>'WORKMENS CLUB "B"'!ED4</f>
        <v>3</v>
      </c>
      <c r="C87" s="20">
        <f>'WORKMENS CLUB "B"'!EN4</f>
        <v>0</v>
      </c>
      <c r="D87" s="11">
        <f>'WORKMENS CLUB "B"'!EO4</f>
        <v>0</v>
      </c>
      <c r="E87" s="5">
        <f t="shared" si="1"/>
        <v>0</v>
      </c>
      <c r="F87" s="17"/>
    </row>
    <row r="88" spans="1:6" s="1" customFormat="1" x14ac:dyDescent="0.2">
      <c r="A88" s="18" t="str">
        <f>'WORKMENS CLUB "B"'!A5</f>
        <v>CARL BICKERTON</v>
      </c>
      <c r="B88" s="18">
        <f>'WORKMENS CLUB "B"'!ED5</f>
        <v>3</v>
      </c>
      <c r="C88" s="20">
        <f>'WORKMENS CLUB "B"'!EN5</f>
        <v>5</v>
      </c>
      <c r="D88" s="11">
        <f>'WORKMENS CLUB "B"'!EO5</f>
        <v>1.6666666666666667</v>
      </c>
      <c r="E88" s="5">
        <f t="shared" si="1"/>
        <v>0</v>
      </c>
      <c r="F88" s="17"/>
    </row>
    <row r="89" spans="1:6" s="1" customFormat="1" x14ac:dyDescent="0.2">
      <c r="A89" s="18" t="str">
        <f>'WORKMENS CLUB "B"'!A6</f>
        <v>IAN RICHARDSON</v>
      </c>
      <c r="B89" s="18">
        <f>'WORKMENS CLUB "B"'!ED6</f>
        <v>1</v>
      </c>
      <c r="C89" s="20">
        <f>'WORKMENS CLUB "B"'!EN6</f>
        <v>0</v>
      </c>
      <c r="D89" s="11">
        <f>'WORKMENS CLUB "B"'!EO6</f>
        <v>0</v>
      </c>
      <c r="E89" s="5">
        <f t="shared" si="1"/>
        <v>0</v>
      </c>
      <c r="F89" s="17"/>
    </row>
    <row r="90" spans="1:6" s="1" customFormat="1" x14ac:dyDescent="0.2">
      <c r="A90" s="18" t="str">
        <f>'WORKMENS CLUB "B"'!A7</f>
        <v>JOSH MOSLEY</v>
      </c>
      <c r="B90" s="18">
        <f>'WORKMENS CLUB "B"'!ED7</f>
        <v>3</v>
      </c>
      <c r="C90" s="20">
        <f>'WORKMENS CLUB "B"'!EN7</f>
        <v>9</v>
      </c>
      <c r="D90" s="11">
        <f>'WORKMENS CLUB "B"'!EO7</f>
        <v>3</v>
      </c>
      <c r="E90" s="5">
        <f t="shared" si="1"/>
        <v>0</v>
      </c>
      <c r="F90" s="17"/>
    </row>
    <row r="91" spans="1:6" s="1" customFormat="1" x14ac:dyDescent="0.2">
      <c r="A91" s="18" t="str">
        <f>'WORKMENS CLUB "B"'!A8</f>
        <v>ANDREW FISHBURN</v>
      </c>
      <c r="B91" s="18">
        <f>'WORKMENS CLUB "B"'!ED8</f>
        <v>1</v>
      </c>
      <c r="C91" s="20">
        <f>'WORKMENS CLUB "B"'!EN8</f>
        <v>1</v>
      </c>
      <c r="D91" s="11">
        <f>'WORKMENS CLUB "B"'!EO8</f>
        <v>1</v>
      </c>
      <c r="E91" s="5">
        <f t="shared" si="1"/>
        <v>0</v>
      </c>
      <c r="F91" s="17"/>
    </row>
    <row r="92" spans="1:6" s="1" customFormat="1" x14ac:dyDescent="0.2">
      <c r="A92" s="18" t="str">
        <f>'WORKMENS CLUB "B"'!A9</f>
        <v>BOB CARTER</v>
      </c>
      <c r="B92" s="18">
        <f>'WORKMENS CLUB "B"'!ED9</f>
        <v>1</v>
      </c>
      <c r="C92" s="20">
        <f>'WORKMENS CLUB "B"'!EN9</f>
        <v>1</v>
      </c>
      <c r="D92" s="11">
        <f>'WORKMENS CLUB "B"'!EO9</f>
        <v>1</v>
      </c>
      <c r="E92" s="5">
        <f t="shared" si="1"/>
        <v>0</v>
      </c>
      <c r="F92" s="17"/>
    </row>
    <row r="93" spans="1:6" s="1" customFormat="1" x14ac:dyDescent="0.2">
      <c r="A93" s="18" t="str">
        <f>'WORKMENS CLUB "B"'!A10</f>
        <v>GARY WALKER</v>
      </c>
      <c r="B93" s="18">
        <f>'WORKMENS CLUB "B"'!ED10</f>
        <v>1</v>
      </c>
      <c r="C93" s="20">
        <f>'WORKMENS CLUB "B"'!EN10</f>
        <v>2</v>
      </c>
      <c r="D93" s="11">
        <f>'WORKMENS CLUB "B"'!EO10</f>
        <v>2</v>
      </c>
      <c r="E93" s="5">
        <f t="shared" si="1"/>
        <v>0</v>
      </c>
      <c r="F93" s="17"/>
    </row>
    <row r="94" spans="1:6" s="1" customFormat="1" x14ac:dyDescent="0.2">
      <c r="A94" s="18" t="str">
        <f>'WORKMENS CLUB "B"'!A11</f>
        <v>MATHEW LOFTUS</v>
      </c>
      <c r="B94" s="18">
        <f>'WORKMENS CLUB "B"'!ED11</f>
        <v>1</v>
      </c>
      <c r="C94" s="20">
        <f>'WORKMENS CLUB "B"'!EN11</f>
        <v>2</v>
      </c>
      <c r="D94" s="11">
        <f>'WORKMENS CLUB "B"'!EO11</f>
        <v>2</v>
      </c>
      <c r="E94" s="5">
        <f t="shared" si="1"/>
        <v>0</v>
      </c>
      <c r="F94" s="17"/>
    </row>
    <row r="95" spans="1:6" s="1" customFormat="1" x14ac:dyDescent="0.2">
      <c r="A95" s="18" t="str">
        <f>'WORKMENS CLUB "B"'!A12</f>
        <v>LEE PARSLEY</v>
      </c>
      <c r="B95" s="18">
        <f>'WORKMENS CLUB "B"'!ED12</f>
        <v>1</v>
      </c>
      <c r="C95" s="20">
        <f>'WORKMENS CLUB "B"'!EN12</f>
        <v>1</v>
      </c>
      <c r="D95" s="11">
        <f>'WORKMENS CLUB "B"'!EO12</f>
        <v>1</v>
      </c>
      <c r="E95" s="5">
        <f t="shared" si="1"/>
        <v>0</v>
      </c>
      <c r="F95" s="17"/>
    </row>
    <row r="96" spans="1:6" s="1" customFormat="1" x14ac:dyDescent="0.2">
      <c r="A96" s="18">
        <f>'WORKMENS CLUB "B"'!A13</f>
        <v>0</v>
      </c>
      <c r="B96" s="18">
        <f>'WORKMENS CLUB "B"'!ED13</f>
        <v>0</v>
      </c>
      <c r="C96" s="20">
        <f>'WORKMENS CLUB "B"'!EN13</f>
        <v>0</v>
      </c>
      <c r="D96" s="11">
        <f>'WORKMENS CLUB "B"'!EO13</f>
        <v>0</v>
      </c>
      <c r="E96" s="5">
        <f t="shared" si="1"/>
        <v>0</v>
      </c>
      <c r="F96" s="17"/>
    </row>
    <row r="97" spans="1:6" s="1" customFormat="1" x14ac:dyDescent="0.2">
      <c r="A97" s="18">
        <f>'WORKMENS CLUB "B"'!A14</f>
        <v>0</v>
      </c>
      <c r="B97" s="18">
        <f>'WORKMENS CLUB "B"'!ED14</f>
        <v>0</v>
      </c>
      <c r="C97" s="20">
        <f>'WORKMENS CLUB "B"'!EN14</f>
        <v>0</v>
      </c>
      <c r="D97" s="11">
        <f>'WORKMENS CLUB "B"'!EO14</f>
        <v>0</v>
      </c>
      <c r="E97" s="5">
        <f t="shared" si="1"/>
        <v>0</v>
      </c>
      <c r="F97" s="17"/>
    </row>
    <row r="98" spans="1:6" s="1" customFormat="1" x14ac:dyDescent="0.2">
      <c r="A98" s="18" t="str">
        <f>'MASONS ARMS'!A3</f>
        <v>MATT WATERS</v>
      </c>
      <c r="B98" s="18">
        <f>'MASONS ARMS'!ED3</f>
        <v>1</v>
      </c>
      <c r="C98" s="20">
        <f>'MASONS ARMS'!EN3</f>
        <v>1</v>
      </c>
      <c r="D98" s="11">
        <f>'MASONS ARMS'!EO3</f>
        <v>1</v>
      </c>
      <c r="E98" s="5">
        <f t="shared" si="1"/>
        <v>0</v>
      </c>
      <c r="F98" s="17"/>
    </row>
    <row r="99" spans="1:6" s="1" customFormat="1" x14ac:dyDescent="0.2">
      <c r="A99" s="18" t="str">
        <f>'MASONS ARMS'!A4</f>
        <v>GAV YOUNG</v>
      </c>
      <c r="B99" s="18">
        <f>'MASONS ARMS'!ED4</f>
        <v>2</v>
      </c>
      <c r="C99" s="20">
        <f>'MASONS ARMS'!EN4</f>
        <v>4</v>
      </c>
      <c r="D99" s="11">
        <f>'MASONS ARMS'!EO4</f>
        <v>2</v>
      </c>
      <c r="E99" s="5">
        <f t="shared" si="1"/>
        <v>0</v>
      </c>
      <c r="F99" s="17"/>
    </row>
    <row r="100" spans="1:6" s="1" customFormat="1" x14ac:dyDescent="0.2">
      <c r="A100" s="18" t="str">
        <f>'MASONS ARMS'!A5</f>
        <v>ALEX SINCLAIRE</v>
      </c>
      <c r="B100" s="18">
        <f>'MASONS ARMS'!ED5</f>
        <v>2</v>
      </c>
      <c r="C100" s="20">
        <f>'MASONS ARMS'!EN5</f>
        <v>8</v>
      </c>
      <c r="D100" s="11">
        <f>'MASONS ARMS'!EO5</f>
        <v>4</v>
      </c>
      <c r="E100" s="5">
        <f t="shared" si="1"/>
        <v>0</v>
      </c>
      <c r="F100" s="17"/>
    </row>
    <row r="101" spans="1:6" s="1" customFormat="1" x14ac:dyDescent="0.2">
      <c r="A101" s="18" t="str">
        <f>'MASONS ARMS'!A6</f>
        <v>ANDREAS VINNICENKO</v>
      </c>
      <c r="B101" s="18">
        <f>'MASONS ARMS'!ED6</f>
        <v>2</v>
      </c>
      <c r="C101" s="20">
        <f>'MASONS ARMS'!EN6</f>
        <v>5</v>
      </c>
      <c r="D101" s="11">
        <f>'MASONS ARMS'!EO6</f>
        <v>2.5</v>
      </c>
      <c r="E101" s="5">
        <f t="shared" si="1"/>
        <v>0</v>
      </c>
      <c r="F101" s="17"/>
    </row>
    <row r="102" spans="1:6" s="1" customFormat="1" x14ac:dyDescent="0.2">
      <c r="A102" s="18" t="str">
        <f>'MASONS ARMS'!A7</f>
        <v>MICK SMITH</v>
      </c>
      <c r="B102" s="18">
        <f>'MASONS ARMS'!ED7</f>
        <v>1</v>
      </c>
      <c r="C102" s="20">
        <f>'MASONS ARMS'!EN7</f>
        <v>2</v>
      </c>
      <c r="D102" s="11">
        <f>'MASONS ARMS'!EO7</f>
        <v>2</v>
      </c>
      <c r="E102" s="5">
        <f t="shared" si="1"/>
        <v>0</v>
      </c>
      <c r="F102" s="17"/>
    </row>
    <row r="103" spans="1:6" s="1" customFormat="1" x14ac:dyDescent="0.2">
      <c r="A103" s="18" t="str">
        <f>'MASONS ARMS'!A8</f>
        <v>CALLUM WHITING</v>
      </c>
      <c r="B103" s="18">
        <f>'MASONS ARMS'!ED8</f>
        <v>2</v>
      </c>
      <c r="C103" s="20">
        <f>'MASONS ARMS'!EN8</f>
        <v>7</v>
      </c>
      <c r="D103" s="11">
        <f>'MASONS ARMS'!EO8</f>
        <v>3.5</v>
      </c>
      <c r="E103" s="5">
        <f t="shared" si="1"/>
        <v>0</v>
      </c>
      <c r="F103" s="17"/>
    </row>
    <row r="104" spans="1:6" s="1" customFormat="1" x14ac:dyDescent="0.2">
      <c r="A104" s="18" t="str">
        <f>'MASONS ARMS'!A9</f>
        <v>JOE JOHNSTON</v>
      </c>
      <c r="B104" s="18">
        <f>'MASONS ARMS'!ED9</f>
        <v>0</v>
      </c>
      <c r="C104" s="20">
        <f>'MASONS ARMS'!EN9</f>
        <v>2</v>
      </c>
      <c r="D104" s="11">
        <f>'MASONS ARMS'!EO9</f>
        <v>0</v>
      </c>
      <c r="E104" s="5">
        <f t="shared" si="1"/>
        <v>0</v>
      </c>
      <c r="F104" s="17"/>
    </row>
    <row r="105" spans="1:6" s="1" customFormat="1" x14ac:dyDescent="0.2">
      <c r="A105" s="18" t="str">
        <f>'MASONS ARMS'!A10</f>
        <v>ORAN THOMPSON</v>
      </c>
      <c r="B105" s="18">
        <f>'MASONS ARMS'!ED10</f>
        <v>0</v>
      </c>
      <c r="C105" s="20">
        <f>'MASONS ARMS'!EN10</f>
        <v>0</v>
      </c>
      <c r="D105" s="11">
        <f>'MASONS ARMS'!EO10</f>
        <v>0</v>
      </c>
      <c r="E105" s="5">
        <f t="shared" si="1"/>
        <v>0</v>
      </c>
      <c r="F105" s="17"/>
    </row>
    <row r="106" spans="1:6" s="1" customFormat="1" x14ac:dyDescent="0.2">
      <c r="A106" s="18" t="str">
        <f>'MASONS ARMS'!A11</f>
        <v>KIAN WHITING</v>
      </c>
      <c r="B106" s="18">
        <f>'MASONS ARMS'!ED11</f>
        <v>0</v>
      </c>
      <c r="C106" s="20">
        <f>'MASONS ARMS'!EN11</f>
        <v>0</v>
      </c>
      <c r="D106" s="11">
        <f>'MASONS ARMS'!EO11</f>
        <v>0</v>
      </c>
      <c r="E106" s="5">
        <f t="shared" si="1"/>
        <v>0</v>
      </c>
      <c r="F106" s="17"/>
    </row>
    <row r="107" spans="1:6" s="1" customFormat="1" x14ac:dyDescent="0.2">
      <c r="A107" s="18" t="str">
        <f>'MASONS ARMS'!A12</f>
        <v>CHRIS WIDDOWSON</v>
      </c>
      <c r="B107" s="18">
        <f>'MASONS ARMS'!ED12</f>
        <v>1</v>
      </c>
      <c r="C107" s="20">
        <f>'MASONS ARMS'!EN12</f>
        <v>0</v>
      </c>
      <c r="D107" s="11">
        <f>'MASONS ARMS'!EO12</f>
        <v>0</v>
      </c>
      <c r="E107" s="5">
        <f t="shared" si="1"/>
        <v>0</v>
      </c>
      <c r="F107" s="17"/>
    </row>
    <row r="108" spans="1:6" s="1" customFormat="1" x14ac:dyDescent="0.2">
      <c r="A108" s="18" t="str">
        <f>'MASONS ARMS'!A13</f>
        <v>IAN POWELL</v>
      </c>
      <c r="B108" s="18">
        <f>'MASONS ARMS'!ED13</f>
        <v>1</v>
      </c>
      <c r="C108" s="20">
        <f>'MASONS ARMS'!EN13</f>
        <v>3</v>
      </c>
      <c r="D108" s="11">
        <f>'MASONS ARMS'!EO13</f>
        <v>3</v>
      </c>
      <c r="E108" s="5">
        <f t="shared" si="1"/>
        <v>0</v>
      </c>
      <c r="F108" s="17"/>
    </row>
    <row r="109" spans="1:6" s="1" customFormat="1" x14ac:dyDescent="0.2">
      <c r="A109" s="18">
        <f>'MASONS ARMS'!A14</f>
        <v>0</v>
      </c>
      <c r="B109" s="18">
        <f>'MASONS ARMS'!ED14</f>
        <v>0</v>
      </c>
      <c r="C109" s="20">
        <f>'MASONS ARMS'!EN14</f>
        <v>0</v>
      </c>
      <c r="D109" s="11">
        <f>'MASONS ARMS'!EO14</f>
        <v>0</v>
      </c>
      <c r="E109" s="5">
        <f t="shared" si="1"/>
        <v>0</v>
      </c>
      <c r="F109" s="17"/>
    </row>
    <row r="110" spans="1:6" s="1" customFormat="1" x14ac:dyDescent="0.2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 x14ac:dyDescent="0.2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 x14ac:dyDescent="0.2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 x14ac:dyDescent="0.2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 x14ac:dyDescent="0.2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 x14ac:dyDescent="0.2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 x14ac:dyDescent="0.2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 x14ac:dyDescent="0.2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 x14ac:dyDescent="0.2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 x14ac:dyDescent="0.2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 x14ac:dyDescent="0.2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 x14ac:dyDescent="0.2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 x14ac:dyDescent="0.2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 x14ac:dyDescent="0.2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 x14ac:dyDescent="0.2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 x14ac:dyDescent="0.2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 x14ac:dyDescent="0.2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 x14ac:dyDescent="0.2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 x14ac:dyDescent="0.2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 x14ac:dyDescent="0.2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 x14ac:dyDescent="0.2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 x14ac:dyDescent="0.2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 x14ac:dyDescent="0.2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 x14ac:dyDescent="0.2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 x14ac:dyDescent="0.2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 x14ac:dyDescent="0.2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 x14ac:dyDescent="0.2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 x14ac:dyDescent="0.2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 x14ac:dyDescent="0.2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 x14ac:dyDescent="0.2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 x14ac:dyDescent="0.2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 x14ac:dyDescent="0.2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 x14ac:dyDescent="0.2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 x14ac:dyDescent="0.2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 x14ac:dyDescent="0.2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 x14ac:dyDescent="0.2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D145"/>
  <sheetViews>
    <sheetView topLeftCell="A146" workbookViewId="0">
      <selection activeCell="C2" sqref="C2:C145"/>
    </sheetView>
  </sheetViews>
  <sheetFormatPr defaultRowHeight="11.25" x14ac:dyDescent="0.2"/>
  <cols>
    <col min="1" max="1" width="17.7109375" style="1" customWidth="1"/>
    <col min="2" max="16384" width="9.140625" style="1"/>
  </cols>
  <sheetData>
    <row r="1" spans="1:4" x14ac:dyDescent="0.2">
      <c r="A1" s="6" t="s">
        <v>2</v>
      </c>
      <c r="B1" s="6" t="s">
        <v>18</v>
      </c>
      <c r="C1" s="9"/>
      <c r="D1" s="6"/>
    </row>
    <row r="2" spans="1:4" x14ac:dyDescent="0.2">
      <c r="A2" s="18" t="str">
        <f>'CRICKET CLUB'!A3</f>
        <v>LEE JACK</v>
      </c>
      <c r="B2" s="18">
        <f>'CRICKET CLUB'!EP3</f>
        <v>0</v>
      </c>
      <c r="C2" s="17"/>
    </row>
    <row r="3" spans="1:4" x14ac:dyDescent="0.2">
      <c r="A3" s="18" t="str">
        <f>'CRICKET CLUB'!A4</f>
        <v>DARREN COLLIN</v>
      </c>
      <c r="B3" s="18">
        <f>'CRICKET CLUB'!EP4</f>
        <v>1</v>
      </c>
      <c r="C3" s="17"/>
    </row>
    <row r="4" spans="1:4" x14ac:dyDescent="0.2">
      <c r="A4" s="18" t="str">
        <f>'CRICKET CLUB'!A5</f>
        <v>CHRIS WAYMAN</v>
      </c>
      <c r="B4" s="18">
        <f>'CRICKET CLUB'!EP5</f>
        <v>0</v>
      </c>
      <c r="C4" s="17"/>
    </row>
    <row r="5" spans="1:4" x14ac:dyDescent="0.2">
      <c r="A5" s="18" t="str">
        <f>'CRICKET CLUB'!A6</f>
        <v>BEN JACK</v>
      </c>
      <c r="B5" s="18">
        <f>'CRICKET CLUB'!EP6</f>
        <v>0</v>
      </c>
      <c r="C5" s="17"/>
    </row>
    <row r="6" spans="1:4" x14ac:dyDescent="0.2">
      <c r="A6" s="18" t="str">
        <f>'CRICKET CLUB'!A7</f>
        <v>JAMIE BATY</v>
      </c>
      <c r="B6" s="18">
        <f>'CRICKET CLUB'!EP7</f>
        <v>0</v>
      </c>
      <c r="C6" s="17"/>
    </row>
    <row r="7" spans="1:4" x14ac:dyDescent="0.2">
      <c r="A7" s="18" t="str">
        <f>'CRICKET CLUB'!A8</f>
        <v>MIKE WAYMAN</v>
      </c>
      <c r="B7" s="18">
        <f>'CRICKET CLUB'!EP8</f>
        <v>0</v>
      </c>
      <c r="C7" s="17"/>
    </row>
    <row r="8" spans="1:4" x14ac:dyDescent="0.2">
      <c r="A8" s="18" t="str">
        <f>'CRICKET CLUB'!A9</f>
        <v>JIM EASTWOOD</v>
      </c>
      <c r="B8" s="18">
        <f>'CRICKET CLUB'!EP9</f>
        <v>0</v>
      </c>
      <c r="C8" s="17"/>
    </row>
    <row r="9" spans="1:4" x14ac:dyDescent="0.2">
      <c r="A9" s="18">
        <f>'CRICKET CLUB'!A10</f>
        <v>0</v>
      </c>
      <c r="B9" s="18">
        <f>'CRICKET CLUB'!EP10</f>
        <v>0</v>
      </c>
      <c r="C9" s="17"/>
    </row>
    <row r="10" spans="1:4" x14ac:dyDescent="0.2">
      <c r="A10" s="18">
        <f>'CRICKET CLUB'!A11</f>
        <v>0</v>
      </c>
      <c r="B10" s="18">
        <f>'CRICKET CLUB'!EP11</f>
        <v>0</v>
      </c>
      <c r="C10" s="17"/>
    </row>
    <row r="11" spans="1:4" x14ac:dyDescent="0.2">
      <c r="A11" s="18">
        <f>'CRICKET CLUB'!A12</f>
        <v>0</v>
      </c>
      <c r="B11" s="18">
        <f>'CRICKET CLUB'!EP12</f>
        <v>0</v>
      </c>
      <c r="C11" s="17"/>
    </row>
    <row r="12" spans="1:4" x14ac:dyDescent="0.2">
      <c r="A12" s="18">
        <f>'CRICKET CLUB'!A13</f>
        <v>0</v>
      </c>
      <c r="B12" s="18">
        <f>'CRICKET CLUB'!EP13</f>
        <v>0</v>
      </c>
      <c r="C12" s="17"/>
    </row>
    <row r="13" spans="1:4" x14ac:dyDescent="0.2">
      <c r="A13" s="18">
        <f>'CRICKET CLUB'!A14</f>
        <v>0</v>
      </c>
      <c r="B13" s="18">
        <f>'CRICKET CLUB'!EP14</f>
        <v>0</v>
      </c>
      <c r="C13" s="17"/>
    </row>
    <row r="14" spans="1:4" x14ac:dyDescent="0.2">
      <c r="A14" s="18" t="str">
        <f>SPORTSMANS!A3</f>
        <v>ANDY MONK</v>
      </c>
      <c r="B14" s="18">
        <f>SPORTSMANS!EP3</f>
        <v>0</v>
      </c>
      <c r="C14" s="17"/>
    </row>
    <row r="15" spans="1:4" x14ac:dyDescent="0.2">
      <c r="A15" s="18" t="str">
        <f>SPORTSMANS!A4</f>
        <v>KYLE YOUNG</v>
      </c>
      <c r="B15" s="18">
        <f>SPORTSMANS!EP4</f>
        <v>1</v>
      </c>
      <c r="C15" s="17"/>
    </row>
    <row r="16" spans="1:4" x14ac:dyDescent="0.2">
      <c r="A16" s="18" t="str">
        <f>SPORTSMANS!A5</f>
        <v>IAN WHITTAKER</v>
      </c>
      <c r="B16" s="18">
        <f>SPORTSMANS!EP5</f>
        <v>0</v>
      </c>
      <c r="C16" s="17"/>
    </row>
    <row r="17" spans="1:3" x14ac:dyDescent="0.2">
      <c r="A17" s="18" t="str">
        <f>SPORTSMANS!A6</f>
        <v>GARY OUTRAM</v>
      </c>
      <c r="B17" s="18">
        <f>SPORTSMANS!EP6</f>
        <v>0</v>
      </c>
      <c r="C17" s="17"/>
    </row>
    <row r="18" spans="1:3" x14ac:dyDescent="0.2">
      <c r="A18" s="18" t="str">
        <f>SPORTSMANS!A7</f>
        <v>GABE BRADLEY</v>
      </c>
      <c r="B18" s="18">
        <f>SPORTSMANS!EP7</f>
        <v>0</v>
      </c>
      <c r="C18" s="17"/>
    </row>
    <row r="19" spans="1:3" x14ac:dyDescent="0.2">
      <c r="A19" s="18" t="str">
        <f>SPORTSMANS!A8</f>
        <v>NIGE OUTRAM</v>
      </c>
      <c r="B19" s="18">
        <f>SPORTSMANS!EP8</f>
        <v>0</v>
      </c>
      <c r="C19" s="17"/>
    </row>
    <row r="20" spans="1:3" x14ac:dyDescent="0.2">
      <c r="A20" s="18" t="str">
        <f>SPORTSMANS!A9</f>
        <v>MARTIN YOUNG</v>
      </c>
      <c r="B20" s="18">
        <f>SPORTSMANS!EP9</f>
        <v>0</v>
      </c>
      <c r="C20" s="17"/>
    </row>
    <row r="21" spans="1:3" x14ac:dyDescent="0.2">
      <c r="A21" s="18">
        <f>SPORTSMANS!A10</f>
        <v>0</v>
      </c>
      <c r="B21" s="18">
        <f>SPORTSMANS!EP10</f>
        <v>0</v>
      </c>
      <c r="C21" s="17"/>
    </row>
    <row r="22" spans="1:3" x14ac:dyDescent="0.2">
      <c r="A22" s="18">
        <f>SPORTSMANS!A11</f>
        <v>0</v>
      </c>
      <c r="B22" s="18">
        <f>SPORTSMANS!EP11</f>
        <v>0</v>
      </c>
      <c r="C22" s="17"/>
    </row>
    <row r="23" spans="1:3" x14ac:dyDescent="0.2">
      <c r="A23" s="18">
        <f>SPORTSMANS!A12</f>
        <v>0</v>
      </c>
      <c r="B23" s="18">
        <f>SPORTSMANS!EP12</f>
        <v>0</v>
      </c>
      <c r="C23" s="17"/>
    </row>
    <row r="24" spans="1:3" x14ac:dyDescent="0.2">
      <c r="A24" s="18">
        <f>SPORTSMANS!A13</f>
        <v>0</v>
      </c>
      <c r="B24" s="18">
        <f>SPORTSMANS!EP13</f>
        <v>0</v>
      </c>
      <c r="C24" s="17"/>
    </row>
    <row r="25" spans="1:3" x14ac:dyDescent="0.2">
      <c r="A25" s="18">
        <f>SPORTSMANS!A14</f>
        <v>0</v>
      </c>
      <c r="B25" s="18">
        <f>SPORTSMANS!EP14</f>
        <v>0</v>
      </c>
      <c r="C25" s="17"/>
    </row>
    <row r="26" spans="1:3" x14ac:dyDescent="0.2">
      <c r="A26" s="18" t="str">
        <f>'TICKLE TOBY'!A3</f>
        <v>STEVE BLEWITT</v>
      </c>
      <c r="B26" s="18">
        <f>'TICKLE TOBY'!EP3</f>
        <v>0</v>
      </c>
      <c r="C26" s="17"/>
    </row>
    <row r="27" spans="1:3" x14ac:dyDescent="0.2">
      <c r="A27" s="18" t="str">
        <f>'TICKLE TOBY'!A4</f>
        <v>ANDY JOHNSON</v>
      </c>
      <c r="B27" s="18">
        <f>'TICKLE TOBY'!EP4</f>
        <v>0</v>
      </c>
      <c r="C27" s="17"/>
    </row>
    <row r="28" spans="1:3" x14ac:dyDescent="0.2">
      <c r="A28" s="18" t="str">
        <f>'TICKLE TOBY'!A5</f>
        <v>STEVE TRUMAN</v>
      </c>
      <c r="B28" s="18">
        <f>'TICKLE TOBY'!EP5</f>
        <v>0</v>
      </c>
      <c r="C28" s="17"/>
    </row>
    <row r="29" spans="1:3" x14ac:dyDescent="0.2">
      <c r="A29" s="18" t="str">
        <f>'TICKLE TOBY'!A6</f>
        <v>AL SPENCE</v>
      </c>
      <c r="B29" s="18">
        <f>'TICKLE TOBY'!EP6</f>
        <v>0</v>
      </c>
      <c r="C29" s="17"/>
    </row>
    <row r="30" spans="1:3" x14ac:dyDescent="0.2">
      <c r="A30" s="18" t="str">
        <f>'TICKLE TOBY'!A7</f>
        <v>DAVE ATKINSON</v>
      </c>
      <c r="B30" s="18">
        <f>'TICKLE TOBY'!EP7</f>
        <v>0</v>
      </c>
      <c r="C30" s="17"/>
    </row>
    <row r="31" spans="1:3" x14ac:dyDescent="0.2">
      <c r="A31" s="18" t="str">
        <f>'TICKLE TOBY'!A8</f>
        <v>SEAN KENDREW</v>
      </c>
      <c r="B31" s="18">
        <f>'TICKLE TOBY'!EP8</f>
        <v>1</v>
      </c>
      <c r="C31" s="17"/>
    </row>
    <row r="32" spans="1:3" x14ac:dyDescent="0.2">
      <c r="A32" s="18" t="str">
        <f>'TICKLE TOBY'!A9</f>
        <v>CONNOR ROBINSON</v>
      </c>
      <c r="B32" s="18">
        <f>'TICKLE TOBY'!EP9</f>
        <v>0</v>
      </c>
      <c r="C32" s="17"/>
    </row>
    <row r="33" spans="1:3" x14ac:dyDescent="0.2">
      <c r="A33" s="18" t="str">
        <f>'TICKLE TOBY'!A10</f>
        <v>CALLUM ELMER</v>
      </c>
      <c r="B33" s="18">
        <f>'TICKLE TOBY'!EP10</f>
        <v>0</v>
      </c>
      <c r="C33" s="17"/>
    </row>
    <row r="34" spans="1:3" x14ac:dyDescent="0.2">
      <c r="A34" s="18">
        <f>'TICKLE TOBY'!A11</f>
        <v>0</v>
      </c>
      <c r="B34" s="18">
        <f>'TICKLE TOBY'!EP11</f>
        <v>0</v>
      </c>
      <c r="C34" s="17"/>
    </row>
    <row r="35" spans="1:3" x14ac:dyDescent="0.2">
      <c r="A35" s="18">
        <f>'TICKLE TOBY'!A12</f>
        <v>0</v>
      </c>
      <c r="B35" s="18">
        <f>'TICKLE TOBY'!EP12</f>
        <v>0</v>
      </c>
      <c r="C35" s="17"/>
    </row>
    <row r="36" spans="1:3" x14ac:dyDescent="0.2">
      <c r="A36" s="18">
        <f>'TICKLE TOBY'!A13</f>
        <v>0</v>
      </c>
      <c r="B36" s="18">
        <f>'TICKLE TOBY'!EP13</f>
        <v>0</v>
      </c>
      <c r="C36" s="17"/>
    </row>
    <row r="37" spans="1:3" x14ac:dyDescent="0.2">
      <c r="A37" s="18">
        <f>'TICKLE TOBY'!A14</f>
        <v>0</v>
      </c>
      <c r="B37" s="18">
        <f>'TICKLE TOBY'!EP14</f>
        <v>0</v>
      </c>
      <c r="C37" s="17"/>
    </row>
    <row r="38" spans="1:3" x14ac:dyDescent="0.2">
      <c r="A38" s="18" t="str">
        <f>CROWN!A3</f>
        <v>MARK OUTRAM</v>
      </c>
      <c r="B38" s="18">
        <f>CROWN!EP3</f>
        <v>0</v>
      </c>
      <c r="C38" s="17"/>
    </row>
    <row r="39" spans="1:3" x14ac:dyDescent="0.2">
      <c r="A39" s="18" t="str">
        <f>CROWN!A4</f>
        <v>MATHEW CORNFORTH</v>
      </c>
      <c r="B39" s="18">
        <f>CROWN!EP4</f>
        <v>0</v>
      </c>
      <c r="C39" s="17"/>
    </row>
    <row r="40" spans="1:3" x14ac:dyDescent="0.2">
      <c r="A40" s="18" t="str">
        <f>CROWN!A5</f>
        <v>STEVE ROSE</v>
      </c>
      <c r="B40" s="18">
        <f>CROWN!EP5</f>
        <v>0</v>
      </c>
      <c r="C40" s="17"/>
    </row>
    <row r="41" spans="1:3" x14ac:dyDescent="0.2">
      <c r="A41" s="18" t="str">
        <f>CROWN!A6</f>
        <v>IAN LOMER</v>
      </c>
      <c r="B41" s="18">
        <f>CROWN!EP6</f>
        <v>0</v>
      </c>
      <c r="C41" s="17"/>
    </row>
    <row r="42" spans="1:3" x14ac:dyDescent="0.2">
      <c r="A42" s="18" t="str">
        <f>CROWN!A7</f>
        <v>CHRIS NORTON</v>
      </c>
      <c r="B42" s="18">
        <f>CROWN!EP7</f>
        <v>0</v>
      </c>
      <c r="C42" s="17"/>
    </row>
    <row r="43" spans="1:3" x14ac:dyDescent="0.2">
      <c r="A43" s="18" t="str">
        <f>CROWN!A8</f>
        <v>SAM CHRISTON</v>
      </c>
      <c r="B43" s="18">
        <f>CROWN!EP8</f>
        <v>0</v>
      </c>
      <c r="C43" s="17"/>
    </row>
    <row r="44" spans="1:3" x14ac:dyDescent="0.2">
      <c r="A44" s="18" t="str">
        <f>CROWN!A9</f>
        <v>DAN WARD</v>
      </c>
      <c r="B44" s="18">
        <f>CROWN!EP9</f>
        <v>0</v>
      </c>
      <c r="C44" s="17"/>
    </row>
    <row r="45" spans="1:3" x14ac:dyDescent="0.2">
      <c r="A45" s="18" t="str">
        <f>CROWN!A10</f>
        <v>DAVE WARD</v>
      </c>
      <c r="B45" s="18">
        <f>CROWN!EP10</f>
        <v>1</v>
      </c>
      <c r="C45" s="17"/>
    </row>
    <row r="46" spans="1:3" x14ac:dyDescent="0.2">
      <c r="A46" s="18" t="str">
        <f>CROWN!A11</f>
        <v>GEORGE KAY</v>
      </c>
      <c r="B46" s="18">
        <f>CROWN!EP11</f>
        <v>0</v>
      </c>
      <c r="C46" s="17"/>
    </row>
    <row r="47" spans="1:3" x14ac:dyDescent="0.2">
      <c r="A47" s="18">
        <f>CROWN!A12</f>
        <v>0</v>
      </c>
      <c r="B47" s="18">
        <f>CROWN!EP12</f>
        <v>0</v>
      </c>
      <c r="C47" s="17"/>
    </row>
    <row r="48" spans="1:3" x14ac:dyDescent="0.2">
      <c r="A48" s="18">
        <f>CROWN!A13</f>
        <v>0</v>
      </c>
      <c r="B48" s="18">
        <f>CROWN!EP13</f>
        <v>0</v>
      </c>
      <c r="C48" s="17"/>
    </row>
    <row r="49" spans="1:3" x14ac:dyDescent="0.2">
      <c r="A49" s="18">
        <f>CROWN!A14</f>
        <v>0</v>
      </c>
      <c r="B49" s="18">
        <f>CROWN!EP14</f>
        <v>0</v>
      </c>
      <c r="C49" s="17"/>
    </row>
    <row r="50" spans="1:3" x14ac:dyDescent="0.2">
      <c r="A50" s="18" t="str">
        <f>'JOLLY MINSTER "A"'!A3</f>
        <v>CRAIG MONK</v>
      </c>
      <c r="B50" s="18">
        <f>'JOLLY MINSTER "A"'!EP3</f>
        <v>0</v>
      </c>
      <c r="C50" s="17"/>
    </row>
    <row r="51" spans="1:3" x14ac:dyDescent="0.2">
      <c r="A51" s="18" t="str">
        <f>'JOLLY MINSTER "A"'!A4</f>
        <v>DENNIS CLARKSON</v>
      </c>
      <c r="B51" s="18">
        <f>'JOLLY MINSTER "A"'!EP4</f>
        <v>0</v>
      </c>
      <c r="C51" s="17"/>
    </row>
    <row r="52" spans="1:3" x14ac:dyDescent="0.2">
      <c r="A52" s="18" t="str">
        <f>'JOLLY MINSTER "A"'!A5</f>
        <v>PETE CAPP</v>
      </c>
      <c r="B52" s="18">
        <f>'JOLLY MINSTER "A"'!EP5</f>
        <v>0</v>
      </c>
      <c r="C52" s="17"/>
    </row>
    <row r="53" spans="1:3" x14ac:dyDescent="0.2">
      <c r="A53" s="18" t="str">
        <f>'JOLLY MINSTER "A"'!A6</f>
        <v>AL MARTIN</v>
      </c>
      <c r="B53" s="18">
        <f>'JOLLY MINSTER "A"'!EP6</f>
        <v>1</v>
      </c>
      <c r="C53" s="17"/>
    </row>
    <row r="54" spans="1:3" x14ac:dyDescent="0.2">
      <c r="A54" s="18" t="str">
        <f>'JOLLY MINSTER "A"'!A7</f>
        <v>TYLER WHITING</v>
      </c>
      <c r="B54" s="18">
        <f>'JOLLY MINSTER "A"'!EP7</f>
        <v>0</v>
      </c>
      <c r="C54" s="17"/>
    </row>
    <row r="55" spans="1:3" x14ac:dyDescent="0.2">
      <c r="A55" s="18" t="str">
        <f>'JOLLY MINSTER "A"'!A8</f>
        <v>LEVI CAPP</v>
      </c>
      <c r="B55" s="18">
        <f>'JOLLY MINSTER "A"'!EP8</f>
        <v>1</v>
      </c>
      <c r="C55" s="17"/>
    </row>
    <row r="56" spans="1:3" x14ac:dyDescent="0.2">
      <c r="A56" s="18" t="str">
        <f>'JOLLY MINSTER "A"'!A9</f>
        <v>TOM CLARKSON</v>
      </c>
      <c r="B56" s="18">
        <f>'JOLLY MINSTER "A"'!EP9</f>
        <v>0</v>
      </c>
      <c r="C56" s="17"/>
    </row>
    <row r="57" spans="1:3" x14ac:dyDescent="0.2">
      <c r="A57" s="18" t="str">
        <f>'JOLLY MINSTER "A"'!A10</f>
        <v>NILE GOTT</v>
      </c>
      <c r="B57" s="18">
        <f>'JOLLY MINSTER "A"'!EP10</f>
        <v>0</v>
      </c>
      <c r="C57" s="17"/>
    </row>
    <row r="58" spans="1:3" x14ac:dyDescent="0.2">
      <c r="A58" s="18">
        <f>'JOLLY MINSTER "A"'!A11</f>
        <v>0</v>
      </c>
      <c r="B58" s="18">
        <f>'JOLLY MINSTER "A"'!EP11</f>
        <v>0</v>
      </c>
      <c r="C58" s="17"/>
    </row>
    <row r="59" spans="1:3" x14ac:dyDescent="0.2">
      <c r="A59" s="18">
        <f>'JOLLY MINSTER "A"'!A12</f>
        <v>0</v>
      </c>
      <c r="B59" s="18">
        <f>'JOLLY MINSTER "A"'!EP12</f>
        <v>0</v>
      </c>
      <c r="C59" s="17"/>
    </row>
    <row r="60" spans="1:3" x14ac:dyDescent="0.2">
      <c r="A60" s="18">
        <f>'JOLLY MINSTER "A"'!A13</f>
        <v>0</v>
      </c>
      <c r="B60" s="18">
        <f>'JOLLY MINSTER "A"'!EP13</f>
        <v>0</v>
      </c>
      <c r="C60" s="17"/>
    </row>
    <row r="61" spans="1:3" x14ac:dyDescent="0.2">
      <c r="A61" s="18">
        <f>'JOLLY MINSTER "A"'!A14</f>
        <v>0</v>
      </c>
      <c r="B61" s="18">
        <f>'JOLLY MINSTER "A"'!EP14</f>
        <v>0</v>
      </c>
      <c r="C61" s="17"/>
    </row>
    <row r="62" spans="1:3" x14ac:dyDescent="0.2">
      <c r="A62" s="18" t="str">
        <f>'JOLLY MINSTER "B"'!A3</f>
        <v>ROBERT RAPER</v>
      </c>
      <c r="B62" s="18">
        <f>'JOLLY MINSTER "B"'!EP3</f>
        <v>0</v>
      </c>
      <c r="C62" s="17"/>
    </row>
    <row r="63" spans="1:3" x14ac:dyDescent="0.2">
      <c r="A63" s="18" t="str">
        <f>'JOLLY MINSTER "B"'!A4</f>
        <v>DAN BROWN</v>
      </c>
      <c r="B63" s="18">
        <f>'JOLLY MINSTER "B"'!EP4</f>
        <v>0</v>
      </c>
      <c r="C63" s="17"/>
    </row>
    <row r="64" spans="1:3" x14ac:dyDescent="0.2">
      <c r="A64" s="18" t="str">
        <f>'JOLLY MINSTER "B"'!A5</f>
        <v>JORDAN HARKER</v>
      </c>
      <c r="B64" s="18">
        <f>'JOLLY MINSTER "B"'!EP5</f>
        <v>0</v>
      </c>
      <c r="C64" s="17"/>
    </row>
    <row r="65" spans="1:3" x14ac:dyDescent="0.2">
      <c r="A65" s="18" t="str">
        <f>'JOLLY MINSTER "B"'!A6</f>
        <v>ROB DURRANS</v>
      </c>
      <c r="B65" s="18">
        <f>'JOLLY MINSTER "B"'!EP6</f>
        <v>1</v>
      </c>
      <c r="C65" s="17"/>
    </row>
    <row r="66" spans="1:3" x14ac:dyDescent="0.2">
      <c r="A66" s="18" t="str">
        <f>'JOLLY MINSTER "B"'!A7</f>
        <v>CALLUM JOHNSTONE</v>
      </c>
      <c r="B66" s="18">
        <f>'JOLLY MINSTER "B"'!EP7</f>
        <v>0</v>
      </c>
      <c r="C66" s="17"/>
    </row>
    <row r="67" spans="1:3" x14ac:dyDescent="0.2">
      <c r="A67" s="18" t="str">
        <f>'JOLLY MINSTER "B"'!A8</f>
        <v>JAMIE HOGG</v>
      </c>
      <c r="B67" s="18">
        <f>'JOLLY MINSTER "B"'!EP8</f>
        <v>0</v>
      </c>
      <c r="C67" s="17"/>
    </row>
    <row r="68" spans="1:3" x14ac:dyDescent="0.2">
      <c r="A68" s="18" t="str">
        <f>'JOLLY MINSTER "B"'!A9</f>
        <v>SOPHIE KENT</v>
      </c>
      <c r="B68" s="18">
        <f>'JOLLY MINSTER "B"'!EP9</f>
        <v>0</v>
      </c>
      <c r="C68" s="17"/>
    </row>
    <row r="69" spans="1:3" x14ac:dyDescent="0.2">
      <c r="A69" s="18">
        <f>'JOLLY MINSTER "B"'!A10</f>
        <v>0</v>
      </c>
      <c r="B69" s="18">
        <f>'JOLLY MINSTER "B"'!EP10</f>
        <v>0</v>
      </c>
      <c r="C69" s="17"/>
    </row>
    <row r="70" spans="1:3" x14ac:dyDescent="0.2">
      <c r="A70" s="18">
        <f>'JOLLY MINSTER "B"'!A11</f>
        <v>0</v>
      </c>
      <c r="B70" s="18">
        <f>'JOLLY MINSTER "B"'!EP11</f>
        <v>0</v>
      </c>
      <c r="C70" s="17"/>
    </row>
    <row r="71" spans="1:3" x14ac:dyDescent="0.2">
      <c r="A71" s="18">
        <f>'JOLLY MINSTER "B"'!A12</f>
        <v>0</v>
      </c>
      <c r="B71" s="18">
        <f>'JOLLY MINSTER "B"'!EP12</f>
        <v>0</v>
      </c>
      <c r="C71" s="17"/>
    </row>
    <row r="72" spans="1:3" x14ac:dyDescent="0.2">
      <c r="A72" s="18">
        <f>'JOLLY MINSTER "B"'!A13</f>
        <v>0</v>
      </c>
      <c r="B72" s="18">
        <f>'JOLLY MINSTER "B"'!EP13</f>
        <v>0</v>
      </c>
      <c r="C72" s="17"/>
    </row>
    <row r="73" spans="1:3" x14ac:dyDescent="0.2">
      <c r="A73" s="18">
        <f>'JOLLY MINSTER "B"'!A14</f>
        <v>0</v>
      </c>
      <c r="B73" s="18">
        <f>'JOLLY MINSTER "B"'!EP14</f>
        <v>0</v>
      </c>
      <c r="C73" s="17"/>
    </row>
    <row r="74" spans="1:3" x14ac:dyDescent="0.2">
      <c r="A74" s="18" t="str">
        <f>'WORKMENS CLUB "A"'!A3</f>
        <v>HARLEY BAKER</v>
      </c>
      <c r="B74" s="18">
        <f>'WORKMENS CLUB "A"'!EP3</f>
        <v>0</v>
      </c>
      <c r="C74" s="17"/>
    </row>
    <row r="75" spans="1:3" x14ac:dyDescent="0.2">
      <c r="A75" s="18" t="str">
        <f>'WORKMENS CLUB "A"'!A4</f>
        <v>THOMAS BAKER</v>
      </c>
      <c r="B75" s="18">
        <f>'WORKMENS CLUB "A"'!EP4</f>
        <v>0</v>
      </c>
      <c r="C75" s="17"/>
    </row>
    <row r="76" spans="1:3" x14ac:dyDescent="0.2">
      <c r="A76" s="18" t="str">
        <f>'WORKMENS CLUB "A"'!A5</f>
        <v>BLAKE WINTERSGILL</v>
      </c>
      <c r="B76" s="18">
        <f>'WORKMENS CLUB "A"'!EP5</f>
        <v>0</v>
      </c>
      <c r="C76" s="17"/>
    </row>
    <row r="77" spans="1:3" x14ac:dyDescent="0.2">
      <c r="A77" s="18" t="str">
        <f>'WORKMENS CLUB "A"'!A6</f>
        <v>WAYNE KITCHING</v>
      </c>
      <c r="B77" s="18">
        <f>'WORKMENS CLUB "A"'!EP6</f>
        <v>0</v>
      </c>
      <c r="C77" s="17"/>
    </row>
    <row r="78" spans="1:3" x14ac:dyDescent="0.2">
      <c r="A78" s="18" t="str">
        <f>'WORKMENS CLUB "A"'!A7</f>
        <v>CRAIG BURN</v>
      </c>
      <c r="B78" s="18">
        <f>'WORKMENS CLUB "A"'!EP7</f>
        <v>0</v>
      </c>
      <c r="C78" s="17"/>
    </row>
    <row r="79" spans="1:3" x14ac:dyDescent="0.2">
      <c r="A79" s="18" t="str">
        <f>'WORKMENS CLUB "A"'!A8</f>
        <v>JORDAN JONES</v>
      </c>
      <c r="B79" s="18">
        <f>'WORKMENS CLUB "A"'!EP8</f>
        <v>0</v>
      </c>
      <c r="C79" s="17"/>
    </row>
    <row r="80" spans="1:3" x14ac:dyDescent="0.2">
      <c r="A80" s="18" t="str">
        <f>'WORKMENS CLUB "A"'!A9</f>
        <v>MORRIS WALKER</v>
      </c>
      <c r="B80" s="18">
        <f>'WORKMENS CLUB "A"'!EP9</f>
        <v>0</v>
      </c>
      <c r="C80" s="17"/>
    </row>
    <row r="81" spans="1:3" x14ac:dyDescent="0.2">
      <c r="A81" s="18" t="str">
        <f>'WORKMENS CLUB "A"'!A10</f>
        <v>GERARD BICKERTON</v>
      </c>
      <c r="B81" s="18">
        <f>'WORKMENS CLUB "A"'!EP10</f>
        <v>0</v>
      </c>
      <c r="C81" s="17"/>
    </row>
    <row r="82" spans="1:3" x14ac:dyDescent="0.2">
      <c r="A82" s="18" t="str">
        <f>'WORKMENS CLUB "A"'!A11</f>
        <v>G. HORSMAN</v>
      </c>
      <c r="B82" s="18">
        <f>'WORKMENS CLUB "A"'!EP11</f>
        <v>0</v>
      </c>
      <c r="C82" s="17"/>
    </row>
    <row r="83" spans="1:3" x14ac:dyDescent="0.2">
      <c r="A83" s="18" t="str">
        <f>'WORKMENS CLUB "A"'!A12</f>
        <v>S. BAKER</v>
      </c>
      <c r="B83" s="18">
        <f>'WORKMENS CLUB "A"'!EP12</f>
        <v>0</v>
      </c>
      <c r="C83" s="17"/>
    </row>
    <row r="84" spans="1:3" x14ac:dyDescent="0.2">
      <c r="A84" s="18">
        <f>'WORKMENS CLUB "A"'!A13</f>
        <v>0</v>
      </c>
      <c r="B84" s="18">
        <f>'WORKMENS CLUB "A"'!EP13</f>
        <v>0</v>
      </c>
      <c r="C84" s="17"/>
    </row>
    <row r="85" spans="1:3" x14ac:dyDescent="0.2">
      <c r="A85" s="18">
        <f>'WORKMENS CLUB "A"'!A14</f>
        <v>0</v>
      </c>
      <c r="B85" s="18">
        <f>'WORKMENS CLUB "A"'!EP14</f>
        <v>0</v>
      </c>
      <c r="C85" s="17"/>
    </row>
    <row r="86" spans="1:3" x14ac:dyDescent="0.2">
      <c r="A86" s="18" t="str">
        <f>'WORKMENS CLUB "B"'!A3</f>
        <v>JOHN BRENNAN</v>
      </c>
      <c r="B86" s="18">
        <f>'WORKMENS CLUB "B"'!EP3</f>
        <v>0</v>
      </c>
      <c r="C86" s="17"/>
    </row>
    <row r="87" spans="1:3" x14ac:dyDescent="0.2">
      <c r="A87" s="18" t="str">
        <f>'WORKMENS CLUB "B"'!A4</f>
        <v>STU ROBINSON</v>
      </c>
      <c r="B87" s="18">
        <f>'WORKMENS CLUB "B"'!EP4</f>
        <v>0</v>
      </c>
      <c r="C87" s="17"/>
    </row>
    <row r="88" spans="1:3" x14ac:dyDescent="0.2">
      <c r="A88" s="18" t="str">
        <f>'WORKMENS CLUB "B"'!A5</f>
        <v>CARL BICKERTON</v>
      </c>
      <c r="B88" s="18">
        <f>'WORKMENS CLUB "B"'!EP5</f>
        <v>0</v>
      </c>
      <c r="C88" s="17"/>
    </row>
    <row r="89" spans="1:3" x14ac:dyDescent="0.2">
      <c r="A89" s="18" t="str">
        <f>'WORKMENS CLUB "B"'!A6</f>
        <v>IAN RICHARDSON</v>
      </c>
      <c r="B89" s="18">
        <f>'WORKMENS CLUB "B"'!EP6</f>
        <v>0</v>
      </c>
      <c r="C89" s="17"/>
    </row>
    <row r="90" spans="1:3" x14ac:dyDescent="0.2">
      <c r="A90" s="18" t="str">
        <f>'WORKMENS CLUB "B"'!A7</f>
        <v>JOSH MOSLEY</v>
      </c>
      <c r="B90" s="18">
        <f>'WORKMENS CLUB "B"'!EP7</f>
        <v>1</v>
      </c>
      <c r="C90" s="17"/>
    </row>
    <row r="91" spans="1:3" x14ac:dyDescent="0.2">
      <c r="A91" s="18" t="str">
        <f>'WORKMENS CLUB "B"'!A8</f>
        <v>ANDREW FISHBURN</v>
      </c>
      <c r="B91" s="18">
        <f>'WORKMENS CLUB "B"'!EP8</f>
        <v>0</v>
      </c>
      <c r="C91" s="17"/>
    </row>
    <row r="92" spans="1:3" x14ac:dyDescent="0.2">
      <c r="A92" s="18" t="str">
        <f>'WORKMENS CLUB "B"'!A9</f>
        <v>BOB CARTER</v>
      </c>
      <c r="B92" s="18">
        <f>'WORKMENS CLUB "B"'!EP9</f>
        <v>0</v>
      </c>
      <c r="C92" s="17"/>
    </row>
    <row r="93" spans="1:3" x14ac:dyDescent="0.2">
      <c r="A93" s="18" t="str">
        <f>'WORKMENS CLUB "B"'!A10</f>
        <v>GARY WALKER</v>
      </c>
      <c r="B93" s="18">
        <f>'WORKMENS CLUB "B"'!EP10</f>
        <v>0</v>
      </c>
      <c r="C93" s="17"/>
    </row>
    <row r="94" spans="1:3" x14ac:dyDescent="0.2">
      <c r="A94" s="18" t="str">
        <f>'WORKMENS CLUB "B"'!A11</f>
        <v>MATHEW LOFTUS</v>
      </c>
      <c r="B94" s="18">
        <f>'WORKMENS CLUB "B"'!EP11</f>
        <v>0</v>
      </c>
      <c r="C94" s="17"/>
    </row>
    <row r="95" spans="1:3" x14ac:dyDescent="0.2">
      <c r="A95" s="18" t="str">
        <f>'WORKMENS CLUB "B"'!A12</f>
        <v>LEE PARSLEY</v>
      </c>
      <c r="B95" s="18">
        <f>'WORKMENS CLUB "B"'!EP12</f>
        <v>0</v>
      </c>
      <c r="C95" s="17"/>
    </row>
    <row r="96" spans="1:3" x14ac:dyDescent="0.2">
      <c r="A96" s="18">
        <f>'WORKMENS CLUB "B"'!A13</f>
        <v>0</v>
      </c>
      <c r="B96" s="18">
        <f>'WORKMENS CLUB "B"'!EP13</f>
        <v>0</v>
      </c>
      <c r="C96" s="17"/>
    </row>
    <row r="97" spans="1:3" x14ac:dyDescent="0.2">
      <c r="A97" s="18">
        <f>'WORKMENS CLUB "B"'!A14</f>
        <v>0</v>
      </c>
      <c r="B97" s="18">
        <f>'WORKMENS CLUB "B"'!EP14</f>
        <v>0</v>
      </c>
      <c r="C97" s="17"/>
    </row>
    <row r="98" spans="1:3" x14ac:dyDescent="0.2">
      <c r="A98" s="18" t="str">
        <f>'MASONS ARMS'!A3</f>
        <v>MATT WATERS</v>
      </c>
      <c r="B98" s="18">
        <f>'MASONS ARMS'!EP3</f>
        <v>0</v>
      </c>
      <c r="C98" s="17"/>
    </row>
    <row r="99" spans="1:3" x14ac:dyDescent="0.2">
      <c r="A99" s="18" t="str">
        <f>'MASONS ARMS'!A4</f>
        <v>GAV YOUNG</v>
      </c>
      <c r="B99" s="18">
        <f>'MASONS ARMS'!EP4</f>
        <v>0</v>
      </c>
      <c r="C99" s="17"/>
    </row>
    <row r="100" spans="1:3" x14ac:dyDescent="0.2">
      <c r="A100" s="18" t="str">
        <f>'MASONS ARMS'!A5</f>
        <v>ALEX SINCLAIRE</v>
      </c>
      <c r="B100" s="18">
        <f>'MASONS ARMS'!EP5</f>
        <v>0</v>
      </c>
      <c r="C100" s="17"/>
    </row>
    <row r="101" spans="1:3" x14ac:dyDescent="0.2">
      <c r="A101" s="18" t="str">
        <f>'MASONS ARMS'!A6</f>
        <v>ANDREAS VINNICENKO</v>
      </c>
      <c r="B101" s="18">
        <f>'MASONS ARMS'!EP6</f>
        <v>0</v>
      </c>
      <c r="C101" s="17"/>
    </row>
    <row r="102" spans="1:3" x14ac:dyDescent="0.2">
      <c r="A102" s="18" t="str">
        <f>'MASONS ARMS'!A7</f>
        <v>MICK SMITH</v>
      </c>
      <c r="B102" s="18">
        <f>'MASONS ARMS'!EP7</f>
        <v>0</v>
      </c>
      <c r="C102" s="17"/>
    </row>
    <row r="103" spans="1:3" x14ac:dyDescent="0.2">
      <c r="A103" s="18" t="str">
        <f>'MASONS ARMS'!A8</f>
        <v>CALLUM WHITING</v>
      </c>
      <c r="B103" s="18">
        <f>'MASONS ARMS'!EP8</f>
        <v>0</v>
      </c>
      <c r="C103" s="17"/>
    </row>
    <row r="104" spans="1:3" x14ac:dyDescent="0.2">
      <c r="A104" s="18" t="str">
        <f>'MASONS ARMS'!A9</f>
        <v>JOE JOHNSTON</v>
      </c>
      <c r="B104" s="18">
        <f>'MASONS ARMS'!EP9</f>
        <v>0</v>
      </c>
      <c r="C104" s="17"/>
    </row>
    <row r="105" spans="1:3" x14ac:dyDescent="0.2">
      <c r="A105" s="18" t="str">
        <f>'MASONS ARMS'!A10</f>
        <v>ORAN THOMPSON</v>
      </c>
      <c r="B105" s="18">
        <f>'MASONS ARMS'!EP10</f>
        <v>0</v>
      </c>
      <c r="C105" s="17"/>
    </row>
    <row r="106" spans="1:3" x14ac:dyDescent="0.2">
      <c r="A106" s="18" t="str">
        <f>'MASONS ARMS'!A11</f>
        <v>KIAN WHITING</v>
      </c>
      <c r="B106" s="18">
        <f>'MASONS ARMS'!EP11</f>
        <v>0</v>
      </c>
      <c r="C106" s="17"/>
    </row>
    <row r="107" spans="1:3" x14ac:dyDescent="0.2">
      <c r="A107" s="18" t="str">
        <f>'MASONS ARMS'!A12</f>
        <v>CHRIS WIDDOWSON</v>
      </c>
      <c r="B107" s="18">
        <f>'MASONS ARMS'!EP12</f>
        <v>0</v>
      </c>
      <c r="C107" s="17"/>
    </row>
    <row r="108" spans="1:3" x14ac:dyDescent="0.2">
      <c r="A108" s="18" t="str">
        <f>'MASONS ARMS'!A13</f>
        <v>IAN POWELL</v>
      </c>
      <c r="B108" s="18">
        <f>'MASONS ARMS'!EP13</f>
        <v>0</v>
      </c>
      <c r="C108" s="17"/>
    </row>
    <row r="109" spans="1:3" x14ac:dyDescent="0.2">
      <c r="A109" s="18">
        <f>'MASONS ARMS'!A14</f>
        <v>0</v>
      </c>
      <c r="B109" s="18">
        <f>'MASONS ARMS'!EP14</f>
        <v>0</v>
      </c>
      <c r="C109" s="17"/>
    </row>
    <row r="110" spans="1:3" x14ac:dyDescent="0.2">
      <c r="A110" s="18">
        <f>'Team 10 - Unused'!A3</f>
        <v>0</v>
      </c>
      <c r="B110" s="18">
        <f>'Team 10 - Unused'!EP3</f>
        <v>0</v>
      </c>
      <c r="C110" s="17"/>
    </row>
    <row r="111" spans="1:3" x14ac:dyDescent="0.2">
      <c r="A111" s="18">
        <f>'Team 10 - Unused'!A4</f>
        <v>0</v>
      </c>
      <c r="B111" s="18">
        <f>'Team 10 - Unused'!EP4</f>
        <v>0</v>
      </c>
      <c r="C111" s="17"/>
    </row>
    <row r="112" spans="1:3" x14ac:dyDescent="0.2">
      <c r="A112" s="18">
        <f>'Team 10 - Unused'!A5</f>
        <v>0</v>
      </c>
      <c r="B112" s="18">
        <f>'Team 10 - Unused'!EP5</f>
        <v>0</v>
      </c>
      <c r="C112" s="17"/>
    </row>
    <row r="113" spans="1:3" x14ac:dyDescent="0.2">
      <c r="A113" s="18">
        <f>'Team 10 - Unused'!A6</f>
        <v>0</v>
      </c>
      <c r="B113" s="18">
        <f>'Team 10 - Unused'!EP6</f>
        <v>0</v>
      </c>
      <c r="C113" s="17"/>
    </row>
    <row r="114" spans="1:3" x14ac:dyDescent="0.2">
      <c r="A114" s="18">
        <f>'Team 10 - Unused'!A7</f>
        <v>0</v>
      </c>
      <c r="B114" s="18">
        <f>'Team 10 - Unused'!EP7</f>
        <v>0</v>
      </c>
      <c r="C114" s="17"/>
    </row>
    <row r="115" spans="1:3" x14ac:dyDescent="0.2">
      <c r="A115" s="18">
        <f>'Team 10 - Unused'!A8</f>
        <v>0</v>
      </c>
      <c r="B115" s="18">
        <f>'Team 10 - Unused'!EP8</f>
        <v>0</v>
      </c>
      <c r="C115" s="17"/>
    </row>
    <row r="116" spans="1:3" x14ac:dyDescent="0.2">
      <c r="A116" s="18">
        <f>'Team 10 - Unused'!A9</f>
        <v>0</v>
      </c>
      <c r="B116" s="18">
        <f>'Team 10 - Unused'!EP9</f>
        <v>0</v>
      </c>
      <c r="C116" s="17"/>
    </row>
    <row r="117" spans="1:3" x14ac:dyDescent="0.2">
      <c r="A117" s="18">
        <f>'Team 10 - Unused'!A10</f>
        <v>0</v>
      </c>
      <c r="B117" s="18">
        <f>'Team 10 - Unused'!EP10</f>
        <v>0</v>
      </c>
      <c r="C117" s="17"/>
    </row>
    <row r="118" spans="1:3" x14ac:dyDescent="0.2">
      <c r="A118" s="18">
        <f>'Team 10 - Unused'!A11</f>
        <v>0</v>
      </c>
      <c r="B118" s="18">
        <f>'Team 10 - Unused'!EP11</f>
        <v>0</v>
      </c>
      <c r="C118" s="17"/>
    </row>
    <row r="119" spans="1:3" x14ac:dyDescent="0.2">
      <c r="A119" s="18">
        <f>'Team 10 - Unused'!A12</f>
        <v>0</v>
      </c>
      <c r="B119" s="18">
        <f>'Team 10 - Unused'!EP12</f>
        <v>0</v>
      </c>
      <c r="C119" s="17"/>
    </row>
    <row r="120" spans="1:3" x14ac:dyDescent="0.2">
      <c r="A120" s="18">
        <f>'Team 10 - Unused'!A13</f>
        <v>0</v>
      </c>
      <c r="B120" s="18">
        <f>'Team 10 - Unused'!EP13</f>
        <v>0</v>
      </c>
      <c r="C120" s="17"/>
    </row>
    <row r="121" spans="1:3" x14ac:dyDescent="0.2">
      <c r="A121" s="18">
        <f>'Team 10 - Unused'!A14</f>
        <v>0</v>
      </c>
      <c r="B121" s="18">
        <f>'Team 10 - Unused'!EP14</f>
        <v>0</v>
      </c>
      <c r="C121" s="17"/>
    </row>
    <row r="122" spans="1:3" x14ac:dyDescent="0.2">
      <c r="A122" s="18">
        <f>'Team 11 - Unused'!A3</f>
        <v>0</v>
      </c>
      <c r="B122" s="18">
        <f>'Team 11 - Unused'!EP3</f>
        <v>0</v>
      </c>
      <c r="C122" s="17"/>
    </row>
    <row r="123" spans="1:3" x14ac:dyDescent="0.2">
      <c r="A123" s="18">
        <f>'Team 11 - Unused'!A4</f>
        <v>0</v>
      </c>
      <c r="B123" s="18">
        <f>'Team 11 - Unused'!EP4</f>
        <v>0</v>
      </c>
      <c r="C123" s="17"/>
    </row>
    <row r="124" spans="1:3" x14ac:dyDescent="0.2">
      <c r="A124" s="18">
        <f>'Team 11 - Unused'!A5</f>
        <v>0</v>
      </c>
      <c r="B124" s="18">
        <f>'Team 11 - Unused'!EP5</f>
        <v>0</v>
      </c>
      <c r="C124" s="17"/>
    </row>
    <row r="125" spans="1:3" x14ac:dyDescent="0.2">
      <c r="A125" s="18">
        <f>'Team 11 - Unused'!A6</f>
        <v>0</v>
      </c>
      <c r="B125" s="18">
        <f>'Team 11 - Unused'!EP6</f>
        <v>0</v>
      </c>
      <c r="C125" s="17"/>
    </row>
    <row r="126" spans="1:3" x14ac:dyDescent="0.2">
      <c r="A126" s="18">
        <f>'Team 11 - Unused'!A7</f>
        <v>0</v>
      </c>
      <c r="B126" s="18">
        <f>'Team 11 - Unused'!EP7</f>
        <v>0</v>
      </c>
      <c r="C126" s="17"/>
    </row>
    <row r="127" spans="1:3" x14ac:dyDescent="0.2">
      <c r="A127" s="18">
        <f>'Team 11 - Unused'!A8</f>
        <v>0</v>
      </c>
      <c r="B127" s="18">
        <f>'Team 11 - Unused'!EP8</f>
        <v>0</v>
      </c>
      <c r="C127" s="17"/>
    </row>
    <row r="128" spans="1:3" x14ac:dyDescent="0.2">
      <c r="A128" s="18">
        <f>'Team 11 - Unused'!A9</f>
        <v>0</v>
      </c>
      <c r="B128" s="18">
        <f>'Team 11 - Unused'!EP9</f>
        <v>0</v>
      </c>
      <c r="C128" s="17"/>
    </row>
    <row r="129" spans="1:3" x14ac:dyDescent="0.2">
      <c r="A129" s="18">
        <f>'Team 11 - Unused'!A10</f>
        <v>0</v>
      </c>
      <c r="B129" s="18">
        <f>'Team 11 - Unused'!EP10</f>
        <v>0</v>
      </c>
      <c r="C129" s="17"/>
    </row>
    <row r="130" spans="1:3" x14ac:dyDescent="0.2">
      <c r="A130" s="18">
        <f>'Team 11 - Unused'!A11</f>
        <v>0</v>
      </c>
      <c r="B130" s="18">
        <f>'Team 11 - Unused'!EP11</f>
        <v>0</v>
      </c>
      <c r="C130" s="17"/>
    </row>
    <row r="131" spans="1:3" x14ac:dyDescent="0.2">
      <c r="A131" s="18">
        <f>'Team 11 - Unused'!A12</f>
        <v>0</v>
      </c>
      <c r="B131" s="18">
        <f>'Team 11 - Unused'!EP12</f>
        <v>0</v>
      </c>
      <c r="C131" s="17"/>
    </row>
    <row r="132" spans="1:3" x14ac:dyDescent="0.2">
      <c r="A132" s="18">
        <f>'Team 11 - Unused'!A13</f>
        <v>0</v>
      </c>
      <c r="B132" s="18">
        <f>'Team 11 - Unused'!EP13</f>
        <v>0</v>
      </c>
      <c r="C132" s="17"/>
    </row>
    <row r="133" spans="1:3" x14ac:dyDescent="0.2">
      <c r="A133" s="18">
        <f>'Team 11 - Unused'!A14</f>
        <v>0</v>
      </c>
      <c r="B133" s="18">
        <f>'Team 11 - Unused'!EP14</f>
        <v>0</v>
      </c>
      <c r="C133" s="17"/>
    </row>
    <row r="134" spans="1:3" x14ac:dyDescent="0.2">
      <c r="A134" s="18">
        <f>'Team 12 - Unused'!A3</f>
        <v>0</v>
      </c>
      <c r="B134" s="18">
        <f>'Team 12 - Unused'!EP3</f>
        <v>0</v>
      </c>
      <c r="C134" s="17"/>
    </row>
    <row r="135" spans="1:3" x14ac:dyDescent="0.2">
      <c r="A135" s="18">
        <f>'Team 12 - Unused'!A4</f>
        <v>0</v>
      </c>
      <c r="B135" s="18">
        <f>'Team 12 - Unused'!EP4</f>
        <v>0</v>
      </c>
      <c r="C135" s="17"/>
    </row>
    <row r="136" spans="1:3" x14ac:dyDescent="0.2">
      <c r="A136" s="18">
        <f>'Team 12 - Unused'!A5</f>
        <v>0</v>
      </c>
      <c r="B136" s="18">
        <f>'Team 12 - Unused'!EP5</f>
        <v>0</v>
      </c>
      <c r="C136" s="17"/>
    </row>
    <row r="137" spans="1:3" x14ac:dyDescent="0.2">
      <c r="A137" s="18">
        <f>'Team 12 - Unused'!A6</f>
        <v>0</v>
      </c>
      <c r="B137" s="18">
        <f>'Team 12 - Unused'!EP6</f>
        <v>0</v>
      </c>
      <c r="C137" s="17"/>
    </row>
    <row r="138" spans="1:3" x14ac:dyDescent="0.2">
      <c r="A138" s="18">
        <f>'Team 12 - Unused'!A7</f>
        <v>0</v>
      </c>
      <c r="B138" s="18">
        <f>'Team 12 - Unused'!EP7</f>
        <v>0</v>
      </c>
      <c r="C138" s="17"/>
    </row>
    <row r="139" spans="1:3" x14ac:dyDescent="0.2">
      <c r="A139" s="18">
        <f>'Team 12 - Unused'!A8</f>
        <v>0</v>
      </c>
      <c r="B139" s="18">
        <f>'Team 12 - Unused'!EP8</f>
        <v>0</v>
      </c>
      <c r="C139" s="17"/>
    </row>
    <row r="140" spans="1:3" x14ac:dyDescent="0.2">
      <c r="A140" s="18">
        <f>'Team 12 - Unused'!A9</f>
        <v>0</v>
      </c>
      <c r="B140" s="18">
        <f>'Team 12 - Unused'!EP9</f>
        <v>0</v>
      </c>
      <c r="C140" s="17"/>
    </row>
    <row r="141" spans="1:3" x14ac:dyDescent="0.2">
      <c r="A141" s="18">
        <f>'Team 12 - Unused'!A10</f>
        <v>0</v>
      </c>
      <c r="B141" s="18">
        <f>'Team 12 - Unused'!EP10</f>
        <v>0</v>
      </c>
      <c r="C141" s="17"/>
    </row>
    <row r="142" spans="1:3" x14ac:dyDescent="0.2">
      <c r="A142" s="18">
        <f>'Team 12 - Unused'!A11</f>
        <v>0</v>
      </c>
      <c r="B142" s="18">
        <f>'Team 12 - Unused'!EP11</f>
        <v>0</v>
      </c>
      <c r="C142" s="17"/>
    </row>
    <row r="143" spans="1:3" x14ac:dyDescent="0.2">
      <c r="A143" s="18">
        <f>'Team 12 - Unused'!A12</f>
        <v>0</v>
      </c>
      <c r="B143" s="18">
        <f>'Team 12 - Unused'!EP12</f>
        <v>0</v>
      </c>
      <c r="C143" s="17"/>
    </row>
    <row r="144" spans="1:3" x14ac:dyDescent="0.2">
      <c r="A144" s="18">
        <f>'Team 12 - Unused'!A13</f>
        <v>0</v>
      </c>
      <c r="B144" s="18">
        <f>'Team 12 - Unused'!EP13</f>
        <v>0</v>
      </c>
      <c r="C144" s="17"/>
    </row>
    <row r="145" spans="1:3" x14ac:dyDescent="0.2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Y59"/>
  <sheetViews>
    <sheetView zoomScale="85" zoomScaleNormal="85" workbookViewId="0">
      <selection activeCell="C30" sqref="C30:C37"/>
    </sheetView>
  </sheetViews>
  <sheetFormatPr defaultRowHeight="12.75" x14ac:dyDescent="0.2"/>
  <cols>
    <col min="1" max="1" width="16.28515625" bestFit="1" customWidth="1"/>
    <col min="2" max="24" width="9.140625" style="47"/>
    <col min="25" max="25" width="12.85546875" style="47" customWidth="1"/>
  </cols>
  <sheetData>
    <row r="1" spans="1:25" x14ac:dyDescent="0.2">
      <c r="A1" s="49" t="s">
        <v>95</v>
      </c>
      <c r="B1" s="47" t="s">
        <v>60</v>
      </c>
      <c r="C1" s="47" t="s">
        <v>61</v>
      </c>
      <c r="D1" s="47" t="s">
        <v>62</v>
      </c>
      <c r="E1" s="47" t="s">
        <v>63</v>
      </c>
      <c r="F1" s="47" t="s">
        <v>64</v>
      </c>
      <c r="G1" s="47" t="s">
        <v>65</v>
      </c>
      <c r="H1" s="47" t="s">
        <v>66</v>
      </c>
      <c r="I1" s="47" t="s">
        <v>67</v>
      </c>
      <c r="J1" s="47" t="s">
        <v>68</v>
      </c>
      <c r="K1" s="47" t="s">
        <v>69</v>
      </c>
      <c r="L1" s="47" t="s">
        <v>70</v>
      </c>
      <c r="M1" s="47" t="s">
        <v>71</v>
      </c>
      <c r="N1" s="47" t="s">
        <v>72</v>
      </c>
      <c r="O1" s="47" t="s">
        <v>73</v>
      </c>
      <c r="P1" s="47" t="s">
        <v>74</v>
      </c>
      <c r="Q1" s="47" t="s">
        <v>75</v>
      </c>
      <c r="R1" s="47" t="s">
        <v>76</v>
      </c>
      <c r="X1" s="48" t="s">
        <v>77</v>
      </c>
      <c r="Y1" s="48" t="s">
        <v>102</v>
      </c>
    </row>
    <row r="2" spans="1:25" x14ac:dyDescent="0.2">
      <c r="A2" t="s">
        <v>138</v>
      </c>
      <c r="B2" s="47">
        <v>3</v>
      </c>
      <c r="C2" s="47">
        <v>5</v>
      </c>
      <c r="D2" s="47">
        <v>0</v>
      </c>
      <c r="E2" s="47">
        <v>1</v>
      </c>
      <c r="F2" s="47">
        <v>0</v>
      </c>
      <c r="G2" s="47">
        <v>2</v>
      </c>
      <c r="H2" s="47">
        <v>1</v>
      </c>
      <c r="I2" s="47">
        <v>6</v>
      </c>
      <c r="J2" s="47">
        <v>0</v>
      </c>
      <c r="K2" s="47">
        <v>0</v>
      </c>
      <c r="L2" s="47">
        <v>0</v>
      </c>
      <c r="M2" s="47">
        <v>3</v>
      </c>
      <c r="N2" s="47">
        <v>4</v>
      </c>
      <c r="O2" s="47">
        <v>2</v>
      </c>
      <c r="P2" s="47">
        <v>2</v>
      </c>
      <c r="Q2" s="47">
        <v>3</v>
      </c>
      <c r="R2" s="47">
        <v>0</v>
      </c>
      <c r="X2" s="47">
        <f>SUM(B2:W2)</f>
        <v>32</v>
      </c>
    </row>
    <row r="3" spans="1:25" x14ac:dyDescent="0.2">
      <c r="A3" t="s">
        <v>139</v>
      </c>
      <c r="B3" s="47">
        <v>7</v>
      </c>
      <c r="C3" s="47">
        <v>7</v>
      </c>
      <c r="D3" s="47">
        <v>6</v>
      </c>
      <c r="E3" s="47">
        <v>3</v>
      </c>
      <c r="F3" s="47">
        <v>1</v>
      </c>
      <c r="G3" s="47">
        <v>4</v>
      </c>
      <c r="H3" s="47">
        <v>4</v>
      </c>
      <c r="I3" s="47">
        <v>0</v>
      </c>
      <c r="J3" s="47">
        <v>1</v>
      </c>
      <c r="K3" s="47">
        <v>0</v>
      </c>
      <c r="L3" s="47">
        <v>3</v>
      </c>
      <c r="M3" s="47">
        <v>8</v>
      </c>
      <c r="N3" s="47">
        <v>2</v>
      </c>
      <c r="O3" s="47">
        <v>1</v>
      </c>
      <c r="P3" s="47">
        <v>0</v>
      </c>
      <c r="Q3" s="47">
        <v>3</v>
      </c>
      <c r="R3" s="47">
        <v>0</v>
      </c>
      <c r="X3" s="47">
        <f t="shared" ref="X3:X13" si="0">SUM(B3:W3)</f>
        <v>50</v>
      </c>
    </row>
    <row r="4" spans="1:25" x14ac:dyDescent="0.2">
      <c r="A4" t="s">
        <v>137</v>
      </c>
      <c r="B4" s="47">
        <v>0</v>
      </c>
      <c r="C4" s="47">
        <v>2</v>
      </c>
      <c r="D4" s="47">
        <v>8</v>
      </c>
      <c r="E4" s="47">
        <v>7</v>
      </c>
      <c r="F4" s="47">
        <v>0</v>
      </c>
      <c r="G4" s="47">
        <v>7</v>
      </c>
      <c r="H4" s="47">
        <v>0</v>
      </c>
      <c r="I4" s="47">
        <v>4</v>
      </c>
      <c r="J4" s="47">
        <v>4</v>
      </c>
      <c r="K4" s="47">
        <v>6</v>
      </c>
      <c r="L4" s="47">
        <v>6</v>
      </c>
      <c r="M4" s="47">
        <v>6</v>
      </c>
      <c r="N4" s="47">
        <v>0</v>
      </c>
      <c r="O4" s="47">
        <v>0</v>
      </c>
      <c r="P4" s="47">
        <v>7</v>
      </c>
      <c r="Q4" s="47">
        <v>0</v>
      </c>
      <c r="R4" s="47">
        <v>4</v>
      </c>
      <c r="X4" s="47">
        <f t="shared" si="0"/>
        <v>61</v>
      </c>
    </row>
    <row r="5" spans="1:25" x14ac:dyDescent="0.2">
      <c r="A5" t="s">
        <v>136</v>
      </c>
      <c r="B5" s="47">
        <v>4</v>
      </c>
      <c r="C5" s="47">
        <v>4</v>
      </c>
      <c r="D5" s="47">
        <v>1</v>
      </c>
      <c r="E5" s="47">
        <v>0</v>
      </c>
      <c r="F5" s="47">
        <v>1</v>
      </c>
      <c r="G5" s="47">
        <v>1</v>
      </c>
      <c r="H5" s="47">
        <v>0</v>
      </c>
      <c r="I5" s="47">
        <v>1</v>
      </c>
      <c r="J5" s="47">
        <v>0</v>
      </c>
      <c r="K5" s="47">
        <v>0</v>
      </c>
      <c r="L5" s="47">
        <v>0</v>
      </c>
      <c r="M5" s="47">
        <v>1</v>
      </c>
      <c r="N5" s="47">
        <v>0</v>
      </c>
      <c r="O5" s="47">
        <v>1</v>
      </c>
      <c r="P5" s="47">
        <v>0</v>
      </c>
      <c r="Q5" s="47">
        <v>0</v>
      </c>
      <c r="R5" s="47">
        <v>1</v>
      </c>
      <c r="X5" s="47">
        <f t="shared" si="0"/>
        <v>15</v>
      </c>
    </row>
    <row r="6" spans="1:25" x14ac:dyDescent="0.2">
      <c r="A6" t="s">
        <v>134</v>
      </c>
      <c r="B6" s="47">
        <v>6</v>
      </c>
      <c r="C6" s="47">
        <v>5</v>
      </c>
      <c r="D6" s="47">
        <v>8</v>
      </c>
      <c r="E6" s="47">
        <v>8</v>
      </c>
      <c r="F6" s="47">
        <v>8</v>
      </c>
      <c r="G6" s="47">
        <v>2</v>
      </c>
      <c r="H6" s="47">
        <v>5</v>
      </c>
      <c r="I6" s="47">
        <v>0</v>
      </c>
      <c r="J6" s="47">
        <v>5</v>
      </c>
      <c r="K6" s="47">
        <v>1</v>
      </c>
      <c r="L6" s="47">
        <v>0</v>
      </c>
      <c r="M6" s="47">
        <v>0</v>
      </c>
      <c r="N6" s="47">
        <v>5</v>
      </c>
      <c r="O6" s="47">
        <v>8</v>
      </c>
      <c r="P6" s="47">
        <v>3</v>
      </c>
      <c r="Q6" s="47">
        <v>6</v>
      </c>
      <c r="R6" s="47">
        <v>1</v>
      </c>
      <c r="X6" s="47">
        <f t="shared" si="0"/>
        <v>71</v>
      </c>
    </row>
    <row r="7" spans="1:25" x14ac:dyDescent="0.2">
      <c r="A7" t="s">
        <v>135</v>
      </c>
      <c r="B7" s="47">
        <v>2</v>
      </c>
      <c r="C7" s="47">
        <v>5</v>
      </c>
      <c r="D7" s="47">
        <v>5</v>
      </c>
      <c r="E7" s="47">
        <v>0</v>
      </c>
      <c r="F7" s="47">
        <v>8</v>
      </c>
      <c r="G7" s="47">
        <v>7</v>
      </c>
      <c r="H7" s="47">
        <v>2</v>
      </c>
      <c r="I7" s="47">
        <v>5</v>
      </c>
      <c r="J7" s="47">
        <v>5</v>
      </c>
      <c r="K7" s="47">
        <v>0</v>
      </c>
      <c r="L7" s="47">
        <v>0</v>
      </c>
      <c r="M7" s="47">
        <v>6</v>
      </c>
      <c r="N7" s="47">
        <v>0</v>
      </c>
      <c r="O7" s="47">
        <v>8</v>
      </c>
      <c r="P7" s="47">
        <v>6</v>
      </c>
      <c r="Q7" s="47">
        <v>4</v>
      </c>
      <c r="R7" s="47">
        <v>5</v>
      </c>
      <c r="X7" s="47">
        <f t="shared" si="0"/>
        <v>68</v>
      </c>
    </row>
    <row r="8" spans="1:25" x14ac:dyDescent="0.2">
      <c r="A8" t="s">
        <v>132</v>
      </c>
      <c r="B8" s="47">
        <v>3</v>
      </c>
      <c r="C8" s="47">
        <v>4</v>
      </c>
      <c r="D8" s="47">
        <v>4</v>
      </c>
      <c r="E8" s="47">
        <v>6</v>
      </c>
      <c r="F8" s="47">
        <v>8</v>
      </c>
      <c r="G8" s="47">
        <v>0</v>
      </c>
      <c r="H8" s="47">
        <v>8</v>
      </c>
      <c r="I8" s="47">
        <v>8</v>
      </c>
      <c r="J8" s="47">
        <v>4</v>
      </c>
      <c r="K8" s="47">
        <v>8</v>
      </c>
      <c r="L8" s="47">
        <v>6</v>
      </c>
      <c r="M8" s="47">
        <v>3</v>
      </c>
      <c r="N8" s="47">
        <v>7</v>
      </c>
      <c r="O8" s="47">
        <v>0</v>
      </c>
      <c r="P8" s="47">
        <v>0</v>
      </c>
      <c r="Q8" s="47">
        <v>6</v>
      </c>
      <c r="R8" s="47">
        <v>8</v>
      </c>
      <c r="X8" s="47">
        <f t="shared" si="0"/>
        <v>83</v>
      </c>
    </row>
    <row r="9" spans="1:25" x14ac:dyDescent="0.2">
      <c r="A9" t="s">
        <v>133</v>
      </c>
      <c r="B9" s="47">
        <v>6</v>
      </c>
      <c r="C9" s="47">
        <v>4</v>
      </c>
      <c r="D9" s="47">
        <v>1</v>
      </c>
      <c r="E9" s="47">
        <v>0</v>
      </c>
      <c r="F9" s="47">
        <v>0</v>
      </c>
      <c r="G9" s="47">
        <v>8</v>
      </c>
      <c r="H9" s="47">
        <v>7</v>
      </c>
      <c r="I9" s="47">
        <v>0</v>
      </c>
      <c r="J9" s="47">
        <v>8</v>
      </c>
      <c r="K9" s="47">
        <v>3</v>
      </c>
      <c r="L9" s="47">
        <v>3</v>
      </c>
      <c r="M9" s="47">
        <v>0</v>
      </c>
      <c r="N9" s="47">
        <v>0</v>
      </c>
      <c r="O9" s="47">
        <v>7</v>
      </c>
      <c r="P9" s="47">
        <v>0</v>
      </c>
      <c r="Q9" s="47">
        <v>5</v>
      </c>
      <c r="R9" s="47">
        <v>8</v>
      </c>
      <c r="X9" s="47">
        <f t="shared" si="0"/>
        <v>60</v>
      </c>
    </row>
    <row r="10" spans="1:25" x14ac:dyDescent="0.2">
      <c r="A10" t="s">
        <v>167</v>
      </c>
      <c r="B10" s="47">
        <v>5</v>
      </c>
      <c r="C10" s="47">
        <v>0</v>
      </c>
      <c r="D10" s="47">
        <v>3</v>
      </c>
      <c r="E10" s="47">
        <v>2</v>
      </c>
      <c r="F10" s="47">
        <v>1</v>
      </c>
      <c r="G10" s="47">
        <v>5</v>
      </c>
      <c r="H10" s="47">
        <v>0</v>
      </c>
      <c r="I10" s="47">
        <v>3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X10" s="47">
        <f t="shared" si="0"/>
        <v>19</v>
      </c>
      <c r="Y10" s="47">
        <v>1</v>
      </c>
    </row>
    <row r="11" spans="1:25" x14ac:dyDescent="0.2">
      <c r="A11" t="s">
        <v>168</v>
      </c>
      <c r="B11" s="47">
        <v>0</v>
      </c>
      <c r="C11" s="47">
        <v>3</v>
      </c>
      <c r="X11" s="47">
        <f t="shared" si="0"/>
        <v>3</v>
      </c>
      <c r="Y11" s="47">
        <v>1</v>
      </c>
    </row>
    <row r="12" spans="1:25" x14ac:dyDescent="0.2">
      <c r="A12" t="s">
        <v>108</v>
      </c>
      <c r="B12" s="47">
        <v>0</v>
      </c>
      <c r="C12" s="47">
        <v>3</v>
      </c>
      <c r="X12" s="47">
        <f t="shared" si="0"/>
        <v>3</v>
      </c>
      <c r="Y12" s="47">
        <v>1</v>
      </c>
    </row>
    <row r="13" spans="1:25" x14ac:dyDescent="0.2">
      <c r="A13" t="s">
        <v>101</v>
      </c>
      <c r="X13" s="47">
        <f t="shared" si="0"/>
        <v>0</v>
      </c>
      <c r="Y13" s="47">
        <v>1</v>
      </c>
    </row>
    <row r="15" spans="1:25" x14ac:dyDescent="0.2">
      <c r="A15" s="49" t="s">
        <v>94</v>
      </c>
      <c r="X15" s="48" t="s">
        <v>96</v>
      </c>
    </row>
    <row r="16" spans="1:25" x14ac:dyDescent="0.2">
      <c r="A16" t="s">
        <v>45</v>
      </c>
      <c r="B16" s="47">
        <v>1</v>
      </c>
      <c r="C16" s="47">
        <v>1</v>
      </c>
      <c r="D16" s="47">
        <v>1</v>
      </c>
      <c r="E16" s="47">
        <v>1</v>
      </c>
      <c r="F16" s="47">
        <v>1</v>
      </c>
      <c r="G16" s="47">
        <v>1</v>
      </c>
      <c r="H16" s="47">
        <v>1</v>
      </c>
      <c r="I16" s="4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47">
        <v>1</v>
      </c>
      <c r="Q16" s="47">
        <v>1</v>
      </c>
      <c r="R16" s="47">
        <v>1</v>
      </c>
      <c r="X16" s="47">
        <f>SUM(B16:W16)</f>
        <v>17</v>
      </c>
    </row>
    <row r="17" spans="1:24" x14ac:dyDescent="0.2">
      <c r="A17" t="s">
        <v>46</v>
      </c>
      <c r="B17" s="47">
        <v>1</v>
      </c>
      <c r="C17" s="47">
        <v>1</v>
      </c>
      <c r="D17" s="47">
        <v>1</v>
      </c>
      <c r="E17" s="47">
        <v>1</v>
      </c>
      <c r="F17" s="47">
        <v>1</v>
      </c>
      <c r="G17" s="47">
        <v>1</v>
      </c>
      <c r="H17" s="47">
        <v>1</v>
      </c>
      <c r="I17" s="4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47">
        <v>1</v>
      </c>
      <c r="Q17" s="47">
        <v>1</v>
      </c>
      <c r="R17" s="47">
        <v>1</v>
      </c>
      <c r="X17" s="47">
        <f t="shared" ref="X17:X27" si="1">SUM(B17:W17)</f>
        <v>17</v>
      </c>
    </row>
    <row r="18" spans="1:24" x14ac:dyDescent="0.2">
      <c r="A18" t="s">
        <v>47</v>
      </c>
      <c r="B18" s="47">
        <v>1</v>
      </c>
      <c r="C18" s="47">
        <v>1</v>
      </c>
      <c r="D18" s="47">
        <v>1</v>
      </c>
      <c r="E18" s="47">
        <v>1</v>
      </c>
      <c r="F18" s="47">
        <v>1</v>
      </c>
      <c r="G18" s="47">
        <v>1</v>
      </c>
      <c r="H18" s="47">
        <v>1</v>
      </c>
      <c r="I18" s="4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47">
        <v>1</v>
      </c>
      <c r="Q18" s="47">
        <v>1</v>
      </c>
      <c r="R18" s="47">
        <v>1</v>
      </c>
      <c r="X18" s="47">
        <f t="shared" si="1"/>
        <v>17</v>
      </c>
    </row>
    <row r="19" spans="1:24" x14ac:dyDescent="0.2">
      <c r="A19" t="s">
        <v>48</v>
      </c>
      <c r="B19" s="47">
        <v>1</v>
      </c>
      <c r="C19" s="47">
        <v>1</v>
      </c>
      <c r="D19" s="47">
        <v>1</v>
      </c>
      <c r="E19" s="47">
        <v>1</v>
      </c>
      <c r="F19" s="47">
        <v>1</v>
      </c>
      <c r="G19" s="47">
        <v>1</v>
      </c>
      <c r="H19" s="47">
        <v>1</v>
      </c>
      <c r="I19" s="47">
        <v>1</v>
      </c>
      <c r="J19" s="47">
        <v>1</v>
      </c>
      <c r="K19" s="47">
        <v>1</v>
      </c>
      <c r="L19" s="47">
        <v>1</v>
      </c>
      <c r="M19" s="47">
        <v>1</v>
      </c>
      <c r="N19" s="47">
        <v>1</v>
      </c>
      <c r="O19" s="47">
        <v>1</v>
      </c>
      <c r="P19" s="47">
        <v>1</v>
      </c>
      <c r="Q19" s="47">
        <v>1</v>
      </c>
      <c r="R19" s="47">
        <v>1</v>
      </c>
      <c r="X19" s="47">
        <f t="shared" si="1"/>
        <v>17</v>
      </c>
    </row>
    <row r="20" spans="1:24" x14ac:dyDescent="0.2">
      <c r="A20" t="s">
        <v>49</v>
      </c>
      <c r="B20" s="47">
        <v>1</v>
      </c>
      <c r="C20" s="47">
        <v>1</v>
      </c>
      <c r="D20" s="47">
        <v>1</v>
      </c>
      <c r="E20" s="47">
        <v>1</v>
      </c>
      <c r="F20" s="47">
        <v>1</v>
      </c>
      <c r="G20" s="47">
        <v>1</v>
      </c>
      <c r="H20" s="47">
        <v>1</v>
      </c>
      <c r="I20" s="47">
        <v>1</v>
      </c>
      <c r="J20" s="47">
        <v>1</v>
      </c>
      <c r="K20" s="47">
        <v>1</v>
      </c>
      <c r="L20" s="47">
        <v>1</v>
      </c>
      <c r="M20" s="47">
        <v>1</v>
      </c>
      <c r="N20" s="47">
        <v>1</v>
      </c>
      <c r="O20" s="47">
        <v>1</v>
      </c>
      <c r="P20" s="47">
        <v>1</v>
      </c>
      <c r="Q20" s="47">
        <v>1</v>
      </c>
      <c r="R20" s="47">
        <v>1</v>
      </c>
      <c r="X20" s="47">
        <f t="shared" si="1"/>
        <v>17</v>
      </c>
    </row>
    <row r="21" spans="1:24" x14ac:dyDescent="0.2">
      <c r="A21" t="s">
        <v>50</v>
      </c>
      <c r="B21" s="47">
        <v>1</v>
      </c>
      <c r="C21" s="47">
        <v>1</v>
      </c>
      <c r="D21" s="47">
        <v>1</v>
      </c>
      <c r="E21" s="47">
        <v>1</v>
      </c>
      <c r="F21" s="47">
        <v>1</v>
      </c>
      <c r="G21" s="47">
        <v>1</v>
      </c>
      <c r="H21" s="47">
        <v>1</v>
      </c>
      <c r="I21" s="47">
        <v>1</v>
      </c>
      <c r="J21" s="47">
        <v>1</v>
      </c>
      <c r="K21" s="47">
        <v>1</v>
      </c>
      <c r="L21" s="47">
        <v>1</v>
      </c>
      <c r="M21" s="47">
        <v>1</v>
      </c>
      <c r="N21" s="47">
        <v>1</v>
      </c>
      <c r="O21" s="47">
        <v>1</v>
      </c>
      <c r="P21" s="47">
        <v>1</v>
      </c>
      <c r="Q21" s="47">
        <v>1</v>
      </c>
      <c r="R21" s="47">
        <v>1</v>
      </c>
      <c r="X21" s="47">
        <f t="shared" si="1"/>
        <v>17</v>
      </c>
    </row>
    <row r="22" spans="1:24" x14ac:dyDescent="0.2">
      <c r="A22" t="s">
        <v>51</v>
      </c>
      <c r="B22" s="47">
        <v>1</v>
      </c>
      <c r="C22" s="47">
        <v>1</v>
      </c>
      <c r="D22" s="47">
        <v>1</v>
      </c>
      <c r="E22" s="47">
        <v>1</v>
      </c>
      <c r="F22" s="47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7">
        <v>1</v>
      </c>
      <c r="N22" s="47">
        <v>1</v>
      </c>
      <c r="O22" s="47">
        <v>1</v>
      </c>
      <c r="P22" s="47">
        <v>1</v>
      </c>
      <c r="Q22" s="47">
        <v>1</v>
      </c>
      <c r="R22" s="47">
        <v>1</v>
      </c>
      <c r="X22" s="47">
        <f t="shared" si="1"/>
        <v>17</v>
      </c>
    </row>
    <row r="23" spans="1:24" x14ac:dyDescent="0.2">
      <c r="A23" t="s">
        <v>52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1</v>
      </c>
      <c r="I23" s="47">
        <v>1</v>
      </c>
      <c r="J23" s="47">
        <v>1</v>
      </c>
      <c r="K23" s="47">
        <v>1</v>
      </c>
      <c r="L23" s="47">
        <v>1</v>
      </c>
      <c r="M23" s="47">
        <v>1</v>
      </c>
      <c r="N23" s="47">
        <v>1</v>
      </c>
      <c r="O23" s="47">
        <v>1</v>
      </c>
      <c r="P23" s="47">
        <v>1</v>
      </c>
      <c r="Q23" s="47">
        <v>1</v>
      </c>
      <c r="R23" s="47">
        <v>1</v>
      </c>
      <c r="X23" s="47">
        <f t="shared" si="1"/>
        <v>17</v>
      </c>
    </row>
    <row r="24" spans="1:24" x14ac:dyDescent="0.2">
      <c r="A24" t="s">
        <v>53</v>
      </c>
      <c r="B24" s="47">
        <v>1</v>
      </c>
      <c r="C24" s="47">
        <v>1</v>
      </c>
      <c r="D24" s="47">
        <v>1</v>
      </c>
      <c r="E24" s="47">
        <v>1</v>
      </c>
      <c r="F24" s="47">
        <v>1</v>
      </c>
      <c r="G24" s="47">
        <v>1</v>
      </c>
      <c r="H24" s="47">
        <v>1</v>
      </c>
      <c r="I24" s="47">
        <v>1</v>
      </c>
      <c r="J24" s="47">
        <v>1</v>
      </c>
      <c r="K24" s="47">
        <v>1</v>
      </c>
      <c r="L24" s="47">
        <v>1</v>
      </c>
      <c r="M24" s="47">
        <v>1</v>
      </c>
      <c r="N24" s="47">
        <v>1</v>
      </c>
      <c r="O24" s="47">
        <v>1</v>
      </c>
      <c r="P24" s="47">
        <v>1</v>
      </c>
      <c r="Q24" s="47">
        <v>1</v>
      </c>
      <c r="R24" s="47">
        <v>1</v>
      </c>
      <c r="X24" s="47">
        <f t="shared" si="1"/>
        <v>17</v>
      </c>
    </row>
    <row r="25" spans="1:24" x14ac:dyDescent="0.2">
      <c r="A25" t="s">
        <v>54</v>
      </c>
      <c r="B25" s="47">
        <v>1</v>
      </c>
      <c r="C25" s="47">
        <v>1</v>
      </c>
      <c r="X25" s="47">
        <f t="shared" si="1"/>
        <v>2</v>
      </c>
    </row>
    <row r="26" spans="1:24" x14ac:dyDescent="0.2">
      <c r="A26" t="s">
        <v>55</v>
      </c>
      <c r="B26" s="47">
        <v>1</v>
      </c>
      <c r="C26" s="47">
        <v>1</v>
      </c>
      <c r="X26" s="47">
        <f t="shared" si="1"/>
        <v>2</v>
      </c>
    </row>
    <row r="27" spans="1:24" x14ac:dyDescent="0.2">
      <c r="A27" t="s">
        <v>101</v>
      </c>
      <c r="X27" s="47">
        <f t="shared" si="1"/>
        <v>0</v>
      </c>
    </row>
    <row r="29" spans="1:24" x14ac:dyDescent="0.2">
      <c r="B29" s="47" t="s">
        <v>82</v>
      </c>
      <c r="C29" s="47" t="s">
        <v>83</v>
      </c>
      <c r="D29" s="47" t="s">
        <v>103</v>
      </c>
    </row>
    <row r="30" spans="1:24" x14ac:dyDescent="0.2">
      <c r="A30" t="s">
        <v>132</v>
      </c>
      <c r="B30" s="47">
        <v>17</v>
      </c>
      <c r="C30" s="47">
        <v>83</v>
      </c>
    </row>
    <row r="31" spans="1:24" x14ac:dyDescent="0.2">
      <c r="A31" t="s">
        <v>134</v>
      </c>
      <c r="B31" s="47">
        <v>17</v>
      </c>
      <c r="C31" s="47">
        <v>71</v>
      </c>
    </row>
    <row r="32" spans="1:24" x14ac:dyDescent="0.2">
      <c r="A32" t="s">
        <v>135</v>
      </c>
      <c r="B32" s="47">
        <v>17</v>
      </c>
      <c r="C32" s="47">
        <v>68</v>
      </c>
    </row>
    <row r="33" spans="1:4" x14ac:dyDescent="0.2">
      <c r="A33" t="s">
        <v>137</v>
      </c>
      <c r="B33" s="47">
        <v>17</v>
      </c>
      <c r="C33" s="47">
        <v>61</v>
      </c>
    </row>
    <row r="34" spans="1:4" x14ac:dyDescent="0.2">
      <c r="A34" t="s">
        <v>133</v>
      </c>
      <c r="B34" s="47">
        <v>17</v>
      </c>
      <c r="C34" s="47">
        <v>60</v>
      </c>
    </row>
    <row r="35" spans="1:4" x14ac:dyDescent="0.2">
      <c r="A35" t="s">
        <v>139</v>
      </c>
      <c r="B35" s="47">
        <v>17</v>
      </c>
      <c r="C35" s="47">
        <v>50</v>
      </c>
    </row>
    <row r="36" spans="1:4" x14ac:dyDescent="0.2">
      <c r="A36" t="s">
        <v>138</v>
      </c>
      <c r="B36" s="47">
        <v>17</v>
      </c>
      <c r="C36" s="47">
        <v>32</v>
      </c>
    </row>
    <row r="37" spans="1:4" x14ac:dyDescent="0.2">
      <c r="A37" t="s">
        <v>167</v>
      </c>
      <c r="B37" s="47">
        <v>17</v>
      </c>
      <c r="C37" s="47">
        <v>19</v>
      </c>
    </row>
    <row r="38" spans="1:4" x14ac:dyDescent="0.2">
      <c r="A38" t="s">
        <v>136</v>
      </c>
      <c r="B38" s="47">
        <v>17</v>
      </c>
      <c r="C38" s="47">
        <v>15</v>
      </c>
      <c r="D38" s="47">
        <v>1</v>
      </c>
    </row>
    <row r="39" spans="1:4" x14ac:dyDescent="0.2">
      <c r="A39" t="s">
        <v>168</v>
      </c>
      <c r="B39" s="47">
        <v>2</v>
      </c>
      <c r="C39" s="47">
        <v>3</v>
      </c>
      <c r="D39" s="47">
        <v>1</v>
      </c>
    </row>
    <row r="40" spans="1:4" x14ac:dyDescent="0.2">
      <c r="A40" t="s">
        <v>108</v>
      </c>
      <c r="B40" s="47">
        <v>2</v>
      </c>
      <c r="C40" s="47">
        <v>3</v>
      </c>
      <c r="D40" s="47">
        <v>1</v>
      </c>
    </row>
    <row r="41" spans="1:4" x14ac:dyDescent="0.2">
      <c r="A41" t="s">
        <v>101</v>
      </c>
      <c r="B41" s="47">
        <v>0</v>
      </c>
      <c r="C41" s="47">
        <v>0</v>
      </c>
      <c r="D41" s="47">
        <v>1</v>
      </c>
    </row>
    <row r="43" spans="1:4" x14ac:dyDescent="0.2">
      <c r="C43" s="48" t="s">
        <v>104</v>
      </c>
      <c r="D43" s="47">
        <f>SUM(D30:D41)</f>
        <v>4</v>
      </c>
    </row>
    <row r="50" spans="1:1" x14ac:dyDescent="0.2">
      <c r="A50" s="73"/>
    </row>
    <row r="51" spans="1:1" x14ac:dyDescent="0.2">
      <c r="A51" s="73"/>
    </row>
    <row r="52" spans="1:1" x14ac:dyDescent="0.2">
      <c r="A52" s="73"/>
    </row>
    <row r="53" spans="1:1" x14ac:dyDescent="0.2">
      <c r="A53" s="73"/>
    </row>
    <row r="54" spans="1:1" x14ac:dyDescent="0.2">
      <c r="A54" s="73"/>
    </row>
    <row r="55" spans="1:1" x14ac:dyDescent="0.2">
      <c r="A55" s="73"/>
    </row>
    <row r="56" spans="1:1" x14ac:dyDescent="0.2">
      <c r="A56" s="73"/>
    </row>
    <row r="57" spans="1:1" x14ac:dyDescent="0.2">
      <c r="A57" s="73"/>
    </row>
    <row r="58" spans="1:1" x14ac:dyDescent="0.2">
      <c r="A58" s="73"/>
    </row>
    <row r="59" spans="1:1" x14ac:dyDescent="0.2">
      <c r="A59" s="73"/>
    </row>
  </sheetData>
  <sortState ref="A30:C41">
    <sortCondition descending="1" ref="C30"/>
    <sortCondition ref="B30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M49"/>
  <sheetViews>
    <sheetView topLeftCell="A10" workbookViewId="0">
      <selection activeCell="R8" sqref="R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44" t="s">
        <v>209</v>
      </c>
      <c r="C1" s="144"/>
      <c r="D1" s="144"/>
      <c r="E1" s="144"/>
      <c r="F1" s="144"/>
      <c r="H1" s="145" t="s">
        <v>107</v>
      </c>
      <c r="I1" s="145"/>
      <c r="J1" s="145"/>
      <c r="K1" s="145"/>
      <c r="L1" s="145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46" t="s">
        <v>80</v>
      </c>
      <c r="C3" s="146"/>
      <c r="D3" s="146"/>
      <c r="E3" s="146"/>
      <c r="F3" s="146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47" t="s">
        <v>62</v>
      </c>
      <c r="C5" s="147"/>
      <c r="D5" s="56" t="s">
        <v>78</v>
      </c>
      <c r="E5" s="148" t="s">
        <v>263</v>
      </c>
      <c r="F5" s="148"/>
      <c r="H5" s="84"/>
      <c r="I5" s="80"/>
      <c r="J5" s="81"/>
      <c r="K5" s="81"/>
      <c r="L5" s="85"/>
    </row>
    <row r="6" spans="2:13" x14ac:dyDescent="0.25">
      <c r="C6" s="143"/>
      <c r="D6" s="143"/>
      <c r="E6" s="143"/>
      <c r="H6" s="86"/>
      <c r="I6" s="87"/>
      <c r="J6" s="81"/>
      <c r="K6" s="81"/>
      <c r="L6" s="85"/>
    </row>
    <row r="7" spans="2:13" ht="14.25" customHeight="1" x14ac:dyDescent="0.25">
      <c r="B7" s="139" t="s">
        <v>135</v>
      </c>
      <c r="C7" s="58">
        <v>5</v>
      </c>
      <c r="D7" s="58" t="s">
        <v>79</v>
      </c>
      <c r="E7" s="58">
        <v>4</v>
      </c>
      <c r="F7" s="139" t="s">
        <v>132</v>
      </c>
      <c r="H7" s="88"/>
      <c r="I7" s="89"/>
      <c r="J7" s="81"/>
      <c r="K7" s="81"/>
      <c r="L7" s="85"/>
    </row>
    <row r="8" spans="2:13" ht="14.25" customHeight="1" x14ac:dyDescent="0.25">
      <c r="B8" s="139" t="s">
        <v>139</v>
      </c>
      <c r="C8" s="58">
        <v>6</v>
      </c>
      <c r="D8" s="58" t="s">
        <v>79</v>
      </c>
      <c r="E8" s="58">
        <v>3</v>
      </c>
      <c r="F8" s="139" t="s">
        <v>167</v>
      </c>
      <c r="H8" s="88"/>
      <c r="I8" s="89"/>
      <c r="J8" s="81"/>
      <c r="K8" s="81"/>
      <c r="L8" s="85"/>
    </row>
    <row r="9" spans="2:13" ht="14.25" customHeight="1" x14ac:dyDescent="0.25">
      <c r="B9" s="139" t="s">
        <v>133</v>
      </c>
      <c r="C9" s="58">
        <v>1</v>
      </c>
      <c r="D9" s="58" t="s">
        <v>79</v>
      </c>
      <c r="E9" s="58">
        <v>8</v>
      </c>
      <c r="F9" s="139" t="s">
        <v>137</v>
      </c>
      <c r="H9" s="88" t="s">
        <v>105</v>
      </c>
      <c r="I9" s="89" t="str">
        <f t="shared" ref="I8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1</v>
      </c>
      <c r="D10" s="58" t="s">
        <v>79</v>
      </c>
      <c r="E10" s="58">
        <v>8</v>
      </c>
      <c r="F10" s="139" t="s">
        <v>134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39" t="s">
        <v>138</v>
      </c>
      <c r="C11" s="58">
        <v>0</v>
      </c>
      <c r="D11" s="58" t="s">
        <v>79</v>
      </c>
      <c r="E11" s="58" t="s">
        <v>78</v>
      </c>
      <c r="F11" s="139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0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210</v>
      </c>
      <c r="F13" s="135" t="s">
        <v>211</v>
      </c>
      <c r="H13" s="84"/>
      <c r="I13" s="80"/>
      <c r="J13" s="81"/>
      <c r="K13" s="80"/>
      <c r="L13" s="90"/>
    </row>
    <row r="14" spans="2:13" ht="16.5" customHeight="1" x14ac:dyDescent="0.25">
      <c r="B14" s="141" t="s">
        <v>139</v>
      </c>
      <c r="C14" s="141"/>
      <c r="D14" s="141"/>
      <c r="E14" s="120">
        <v>3</v>
      </c>
      <c r="F14" s="120">
        <v>20</v>
      </c>
      <c r="H14" s="84"/>
      <c r="I14" s="80"/>
      <c r="J14" s="81"/>
      <c r="K14" s="80"/>
      <c r="L14" s="90"/>
    </row>
    <row r="15" spans="2:13" ht="18.75" customHeight="1" x14ac:dyDescent="0.25">
      <c r="B15" s="141" t="s">
        <v>134</v>
      </c>
      <c r="C15" s="141"/>
      <c r="D15" s="141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1" t="s">
        <v>135</v>
      </c>
      <c r="C16" s="141"/>
      <c r="D16" s="141"/>
      <c r="E16" s="120">
        <v>3</v>
      </c>
      <c r="F16" s="117">
        <v>12</v>
      </c>
      <c r="H16" s="84"/>
      <c r="I16" s="80"/>
      <c r="J16" s="81"/>
      <c r="K16" s="82"/>
      <c r="L16" s="91"/>
    </row>
    <row r="17" spans="1:12" ht="18.75" customHeight="1" x14ac:dyDescent="0.25">
      <c r="B17" s="141" t="s">
        <v>132</v>
      </c>
      <c r="C17" s="141"/>
      <c r="D17" s="141"/>
      <c r="E17" s="120">
        <v>3</v>
      </c>
      <c r="F17" s="117">
        <v>11</v>
      </c>
      <c r="H17" s="84"/>
      <c r="I17" s="80"/>
      <c r="J17" s="81"/>
      <c r="K17" s="82"/>
      <c r="L17" s="91"/>
    </row>
    <row r="18" spans="1:12" ht="18.75" customHeight="1" x14ac:dyDescent="0.25">
      <c r="B18" s="141" t="s">
        <v>133</v>
      </c>
      <c r="C18" s="141"/>
      <c r="D18" s="141"/>
      <c r="E18" s="120">
        <v>3</v>
      </c>
      <c r="F18" s="117">
        <v>11</v>
      </c>
      <c r="H18" s="84"/>
      <c r="I18" s="80"/>
      <c r="J18" s="80"/>
      <c r="K18" s="80"/>
      <c r="L18" s="90"/>
    </row>
    <row r="19" spans="1:12" ht="18.75" customHeight="1" x14ac:dyDescent="0.25">
      <c r="B19" s="141" t="s">
        <v>137</v>
      </c>
      <c r="C19" s="141"/>
      <c r="D19" s="141"/>
      <c r="E19" s="120">
        <v>2</v>
      </c>
      <c r="F19" s="117">
        <v>10</v>
      </c>
      <c r="H19" s="84"/>
      <c r="I19" s="80"/>
      <c r="J19" s="81"/>
      <c r="K19" s="80"/>
      <c r="L19" s="90"/>
    </row>
    <row r="20" spans="1:12" ht="18.75" customHeight="1" thickBot="1" x14ac:dyDescent="0.3">
      <c r="B20" s="141" t="s">
        <v>136</v>
      </c>
      <c r="C20" s="141"/>
      <c r="D20" s="141"/>
      <c r="E20" s="120">
        <v>3</v>
      </c>
      <c r="F20" s="117">
        <v>9</v>
      </c>
      <c r="H20" s="92"/>
      <c r="I20" s="93"/>
      <c r="J20" s="94"/>
      <c r="K20" s="93"/>
      <c r="L20" s="95"/>
    </row>
    <row r="21" spans="1:12" ht="18.75" customHeight="1" x14ac:dyDescent="0.25">
      <c r="B21" s="141" t="s">
        <v>167</v>
      </c>
      <c r="C21" s="141"/>
      <c r="D21" s="141"/>
      <c r="E21" s="120">
        <v>2</v>
      </c>
      <c r="F21" s="117">
        <v>8</v>
      </c>
    </row>
    <row r="22" spans="1:12" ht="18.75" customHeight="1" x14ac:dyDescent="0.25">
      <c r="B22" s="141" t="s">
        <v>138</v>
      </c>
      <c r="C22" s="141"/>
      <c r="D22" s="141"/>
      <c r="E22" s="120">
        <v>2</v>
      </c>
      <c r="F22" s="117">
        <v>8</v>
      </c>
    </row>
    <row r="23" spans="1:12" ht="18.75" hidden="1" customHeight="1" x14ac:dyDescent="0.25">
      <c r="B23" s="149" t="s">
        <v>111</v>
      </c>
      <c r="C23" s="149"/>
      <c r="D23" s="149"/>
      <c r="E23" s="62">
        <v>2</v>
      </c>
      <c r="F23" s="58">
        <v>3</v>
      </c>
    </row>
    <row r="24" spans="1:12" ht="18.75" hidden="1" customHeight="1" x14ac:dyDescent="0.25">
      <c r="B24" s="149" t="s">
        <v>112</v>
      </c>
      <c r="C24" s="149"/>
      <c r="D24" s="149"/>
      <c r="E24" s="62">
        <v>2</v>
      </c>
      <c r="F24" s="58">
        <v>3</v>
      </c>
    </row>
    <row r="25" spans="1:12" ht="18.75" hidden="1" customHeight="1" x14ac:dyDescent="0.25">
      <c r="B25" s="149" t="s">
        <v>55</v>
      </c>
      <c r="C25" s="149"/>
      <c r="D25" s="149"/>
      <c r="E25" s="62">
        <v>2</v>
      </c>
      <c r="F25" s="58">
        <v>3</v>
      </c>
    </row>
    <row r="26" spans="1:12" ht="18.75" hidden="1" customHeight="1" x14ac:dyDescent="0.25">
      <c r="B26" s="149"/>
      <c r="C26" s="149"/>
      <c r="D26" s="149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270</v>
      </c>
      <c r="F28" s="129" t="s">
        <v>271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272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27</v>
      </c>
      <c r="F31" s="129" t="s">
        <v>273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110</v>
      </c>
      <c r="F33" s="129" t="s">
        <v>142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215</v>
      </c>
      <c r="F36" s="129" t="s">
        <v>274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193</v>
      </c>
      <c r="C38" s="124"/>
      <c r="D38" s="125"/>
      <c r="E38" s="128" t="s">
        <v>275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194</v>
      </c>
      <c r="C40" s="124"/>
      <c r="D40" s="125"/>
      <c r="E40" s="128"/>
      <c r="F40" s="129" t="s">
        <v>276</v>
      </c>
    </row>
    <row r="41" spans="2:6" ht="14.25" customHeight="1" x14ac:dyDescent="0.25">
      <c r="B41" s="133"/>
      <c r="C41" s="124"/>
      <c r="D41" s="125"/>
      <c r="E41" s="128"/>
      <c r="F41" s="129" t="s">
        <v>278</v>
      </c>
    </row>
    <row r="42" spans="2:6" ht="14.25" customHeight="1" x14ac:dyDescent="0.25">
      <c r="B42" s="133"/>
      <c r="C42" s="124"/>
      <c r="D42" s="125"/>
      <c r="E42" s="128"/>
      <c r="F42" s="129" t="s">
        <v>277</v>
      </c>
    </row>
    <row r="43" spans="2:6" ht="14.25" customHeight="1" x14ac:dyDescent="0.25">
      <c r="B43" s="133"/>
      <c r="C43" s="124"/>
      <c r="D43" s="125"/>
      <c r="E43" s="128"/>
      <c r="F43" s="114" t="s">
        <v>279</v>
      </c>
    </row>
    <row r="44" spans="2:6" ht="14.25" customHeight="1" x14ac:dyDescent="0.25">
      <c r="B44" s="133"/>
      <c r="C44" s="127"/>
      <c r="D44" s="125"/>
      <c r="E44" s="126"/>
      <c r="F44" s="114" t="s">
        <v>255</v>
      </c>
    </row>
    <row r="45" spans="2:6" ht="14.25" customHeight="1" x14ac:dyDescent="0.25">
      <c r="B45" s="126"/>
      <c r="C45" s="127"/>
      <c r="D45" s="125"/>
      <c r="E45" s="126"/>
      <c r="F45" s="114" t="s">
        <v>280</v>
      </c>
    </row>
    <row r="46" spans="2:6" ht="14.25" customHeight="1" x14ac:dyDescent="0.25">
      <c r="B46" s="112"/>
      <c r="C46" s="112"/>
      <c r="D46" s="112"/>
      <c r="E46" s="112"/>
      <c r="F46" s="114" t="s">
        <v>281</v>
      </c>
    </row>
    <row r="47" spans="2:6" ht="14.25" customHeight="1" x14ac:dyDescent="0.25">
      <c r="B47" s="112"/>
      <c r="C47" s="112"/>
      <c r="D47" s="112"/>
      <c r="E47" s="112"/>
      <c r="F47" s="114" t="s">
        <v>282</v>
      </c>
    </row>
    <row r="48" spans="2:6" ht="14.25" customHeight="1" x14ac:dyDescent="0.25">
      <c r="B48" s="112"/>
      <c r="C48" s="112"/>
      <c r="D48" s="112"/>
      <c r="E48" s="112"/>
      <c r="F48" s="114" t="s">
        <v>283</v>
      </c>
    </row>
    <row r="49" spans="2:6" ht="26.25" customHeight="1" x14ac:dyDescent="0.25">
      <c r="B49" s="150"/>
      <c r="C49" s="151"/>
      <c r="D49" s="151"/>
      <c r="E49" s="151"/>
      <c r="F49" s="151"/>
    </row>
  </sheetData>
  <mergeCells count="11">
    <mergeCell ref="B26:D26"/>
    <mergeCell ref="B49:F49"/>
    <mergeCell ref="B23:D23"/>
    <mergeCell ref="B24:D24"/>
    <mergeCell ref="B25:D25"/>
    <mergeCell ref="B1:F1"/>
    <mergeCell ref="H1:L1"/>
    <mergeCell ref="B3:F3"/>
    <mergeCell ref="B5:C5"/>
    <mergeCell ref="E5:F5"/>
    <mergeCell ref="C6:E6"/>
  </mergeCells>
  <pageMargins left="0.7" right="0.7" top="0.36" bottom="0.47" header="0.3" footer="0.3"/>
  <pageSetup paperSize="9" orientation="portrait" horizontalDpi="360" verticalDpi="36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44" t="s">
        <v>209</v>
      </c>
      <c r="C1" s="144"/>
      <c r="D1" s="144"/>
      <c r="E1" s="144"/>
      <c r="F1" s="144"/>
      <c r="H1" s="145" t="s">
        <v>107</v>
      </c>
      <c r="I1" s="145"/>
      <c r="J1" s="145"/>
      <c r="K1" s="145"/>
      <c r="L1" s="145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46" t="s">
        <v>80</v>
      </c>
      <c r="C3" s="146"/>
      <c r="D3" s="146"/>
      <c r="E3" s="146"/>
      <c r="F3" s="146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47" t="s">
        <v>61</v>
      </c>
      <c r="C5" s="147"/>
      <c r="D5" s="56" t="s">
        <v>78</v>
      </c>
      <c r="E5" s="148">
        <v>45936</v>
      </c>
      <c r="F5" s="148"/>
      <c r="H5" s="84"/>
      <c r="I5" s="80"/>
      <c r="J5" s="81"/>
      <c r="K5" s="81"/>
      <c r="L5" s="85"/>
    </row>
    <row r="6" spans="2:13" x14ac:dyDescent="0.25">
      <c r="C6" s="143"/>
      <c r="D6" s="143"/>
      <c r="E6" s="143"/>
      <c r="H6" s="86"/>
      <c r="I6" s="87"/>
      <c r="J6" s="81"/>
      <c r="K6" s="81"/>
      <c r="L6" s="85"/>
    </row>
    <row r="7" spans="2:13" ht="14.25" customHeight="1" x14ac:dyDescent="0.25">
      <c r="B7" s="136" t="s">
        <v>138</v>
      </c>
      <c r="C7" s="58">
        <v>5</v>
      </c>
      <c r="D7" s="58" t="s">
        <v>79</v>
      </c>
      <c r="E7" s="58">
        <v>4</v>
      </c>
      <c r="F7" s="136" t="s">
        <v>136</v>
      </c>
      <c r="H7" s="88"/>
      <c r="I7" s="89"/>
      <c r="J7" s="81"/>
      <c r="K7" s="81"/>
      <c r="L7" s="85"/>
    </row>
    <row r="8" spans="2:13" ht="14.25" customHeight="1" x14ac:dyDescent="0.25">
      <c r="B8" s="136" t="s">
        <v>132</v>
      </c>
      <c r="C8" s="58">
        <v>4</v>
      </c>
      <c r="D8" s="58" t="s">
        <v>79</v>
      </c>
      <c r="E8" s="58">
        <v>5</v>
      </c>
      <c r="F8" s="136" t="s">
        <v>134</v>
      </c>
      <c r="H8" s="88"/>
      <c r="I8" s="89"/>
      <c r="J8" s="81"/>
      <c r="K8" s="81"/>
      <c r="L8" s="85"/>
    </row>
    <row r="9" spans="2:13" ht="14.25" customHeight="1" x14ac:dyDescent="0.25">
      <c r="B9" s="136" t="s">
        <v>137</v>
      </c>
      <c r="C9" s="58">
        <v>2</v>
      </c>
      <c r="D9" s="58" t="s">
        <v>79</v>
      </c>
      <c r="E9" s="58">
        <v>7</v>
      </c>
      <c r="F9" s="136" t="s">
        <v>139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135</v>
      </c>
      <c r="C10" s="58">
        <v>5</v>
      </c>
      <c r="D10" s="58" t="s">
        <v>79</v>
      </c>
      <c r="E10" s="58">
        <v>4</v>
      </c>
      <c r="F10" s="136" t="s">
        <v>133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36" t="s">
        <v>167</v>
      </c>
      <c r="C11" s="58">
        <v>0</v>
      </c>
      <c r="D11" s="58" t="s">
        <v>79</v>
      </c>
      <c r="E11" s="58" t="s">
        <v>78</v>
      </c>
      <c r="F11" s="136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38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210</v>
      </c>
      <c r="F13" s="135" t="s">
        <v>211</v>
      </c>
      <c r="H13" s="84"/>
      <c r="I13" s="80"/>
      <c r="J13" s="81"/>
      <c r="K13" s="80"/>
      <c r="L13" s="90"/>
    </row>
    <row r="14" spans="2:13" ht="16.5" customHeight="1" x14ac:dyDescent="0.25">
      <c r="B14" s="137" t="s">
        <v>139</v>
      </c>
      <c r="C14" s="137"/>
      <c r="D14" s="137"/>
      <c r="E14" s="120">
        <v>2</v>
      </c>
      <c r="F14" s="120">
        <v>14</v>
      </c>
      <c r="H14" s="84"/>
      <c r="I14" s="80"/>
      <c r="J14" s="81"/>
      <c r="K14" s="80"/>
      <c r="L14" s="90"/>
    </row>
    <row r="15" spans="2:13" ht="18.75" customHeight="1" x14ac:dyDescent="0.25">
      <c r="B15" s="137" t="s">
        <v>134</v>
      </c>
      <c r="C15" s="137"/>
      <c r="D15" s="137"/>
      <c r="E15" s="120">
        <v>2</v>
      </c>
      <c r="F15" s="120">
        <v>11</v>
      </c>
      <c r="H15" s="84"/>
      <c r="I15" s="80"/>
      <c r="J15" s="80"/>
      <c r="K15" s="80"/>
      <c r="L15" s="90"/>
    </row>
    <row r="16" spans="2:13" ht="18.75" customHeight="1" x14ac:dyDescent="0.25">
      <c r="B16" s="137" t="s">
        <v>133</v>
      </c>
      <c r="C16" s="137"/>
      <c r="D16" s="137"/>
      <c r="E16" s="120">
        <v>2</v>
      </c>
      <c r="F16" s="120">
        <v>10</v>
      </c>
      <c r="H16" s="84"/>
      <c r="I16" s="80"/>
      <c r="J16" s="81"/>
      <c r="K16" s="82"/>
      <c r="L16" s="91"/>
    </row>
    <row r="17" spans="1:12" ht="18.75" customHeight="1" x14ac:dyDescent="0.25">
      <c r="B17" s="137" t="s">
        <v>136</v>
      </c>
      <c r="C17" s="137"/>
      <c r="D17" s="137"/>
      <c r="E17" s="120">
        <v>2</v>
      </c>
      <c r="F17" s="117">
        <v>8</v>
      </c>
      <c r="H17" s="84"/>
      <c r="I17" s="80"/>
      <c r="J17" s="81"/>
      <c r="K17" s="82"/>
      <c r="L17" s="91"/>
    </row>
    <row r="18" spans="1:12" ht="18.75" customHeight="1" x14ac:dyDescent="0.25">
      <c r="B18" s="137" t="s">
        <v>138</v>
      </c>
      <c r="C18" s="137"/>
      <c r="D18" s="137"/>
      <c r="E18" s="120">
        <v>2</v>
      </c>
      <c r="F18" s="117">
        <v>8</v>
      </c>
      <c r="H18" s="84"/>
      <c r="I18" s="80"/>
      <c r="J18" s="80"/>
      <c r="K18" s="80"/>
      <c r="L18" s="90"/>
    </row>
    <row r="19" spans="1:12" ht="18.75" customHeight="1" x14ac:dyDescent="0.25">
      <c r="B19" s="137" t="s">
        <v>132</v>
      </c>
      <c r="C19" s="137"/>
      <c r="D19" s="137"/>
      <c r="E19" s="120">
        <v>2</v>
      </c>
      <c r="F19" s="117">
        <v>7</v>
      </c>
      <c r="H19" s="84"/>
      <c r="I19" s="80"/>
      <c r="J19" s="81"/>
      <c r="K19" s="80"/>
      <c r="L19" s="90"/>
    </row>
    <row r="20" spans="1:12" ht="18.75" customHeight="1" thickBot="1" x14ac:dyDescent="0.3">
      <c r="B20" s="137" t="s">
        <v>135</v>
      </c>
      <c r="C20" s="137"/>
      <c r="D20" s="137"/>
      <c r="E20" s="120">
        <v>2</v>
      </c>
      <c r="F20" s="117">
        <v>7</v>
      </c>
      <c r="H20" s="92"/>
      <c r="I20" s="93"/>
      <c r="J20" s="94"/>
      <c r="K20" s="93"/>
      <c r="L20" s="95"/>
    </row>
    <row r="21" spans="1:12" ht="18.75" customHeight="1" x14ac:dyDescent="0.25">
      <c r="B21" s="137" t="s">
        <v>167</v>
      </c>
      <c r="C21" s="137"/>
      <c r="D21" s="137"/>
      <c r="E21" s="120">
        <v>1</v>
      </c>
      <c r="F21" s="117">
        <v>5</v>
      </c>
    </row>
    <row r="22" spans="1:12" ht="18.75" customHeight="1" x14ac:dyDescent="0.25">
      <c r="B22" s="137" t="s">
        <v>137</v>
      </c>
      <c r="C22" s="137"/>
      <c r="D22" s="137"/>
      <c r="E22" s="120">
        <v>1</v>
      </c>
      <c r="F22" s="117">
        <v>2</v>
      </c>
    </row>
    <row r="23" spans="1:12" ht="18.75" hidden="1" customHeight="1" x14ac:dyDescent="0.25">
      <c r="B23" s="149" t="s">
        <v>111</v>
      </c>
      <c r="C23" s="149"/>
      <c r="D23" s="149"/>
      <c r="E23" s="62">
        <v>2</v>
      </c>
      <c r="F23" s="58">
        <v>3</v>
      </c>
    </row>
    <row r="24" spans="1:12" ht="18.75" hidden="1" customHeight="1" x14ac:dyDescent="0.25">
      <c r="B24" s="149" t="s">
        <v>112</v>
      </c>
      <c r="C24" s="149"/>
      <c r="D24" s="149"/>
      <c r="E24" s="62">
        <v>2</v>
      </c>
      <c r="F24" s="58">
        <v>3</v>
      </c>
    </row>
    <row r="25" spans="1:12" ht="18.75" hidden="1" customHeight="1" x14ac:dyDescent="0.25">
      <c r="B25" s="149" t="s">
        <v>55</v>
      </c>
      <c r="C25" s="149"/>
      <c r="D25" s="149"/>
      <c r="E25" s="62">
        <v>2</v>
      </c>
      <c r="F25" s="58">
        <v>3</v>
      </c>
    </row>
    <row r="26" spans="1:12" ht="18.75" hidden="1" customHeight="1" x14ac:dyDescent="0.25">
      <c r="B26" s="149"/>
      <c r="C26" s="149"/>
      <c r="D26" s="149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213</v>
      </c>
      <c r="F28" s="129" t="s">
        <v>245</v>
      </c>
    </row>
    <row r="29" spans="1:12" ht="14.25" customHeight="1" x14ac:dyDescent="0.25">
      <c r="B29" s="131"/>
      <c r="C29" s="124"/>
      <c r="D29" s="113"/>
      <c r="E29" s="124"/>
      <c r="F29" s="129" t="s">
        <v>246</v>
      </c>
    </row>
    <row r="30" spans="1:12" ht="14.25" customHeight="1" x14ac:dyDescent="0.25">
      <c r="A30" s="66"/>
      <c r="B30" s="132"/>
      <c r="C30" s="124"/>
      <c r="D30" s="113"/>
      <c r="E30" s="123"/>
      <c r="F30" s="129"/>
    </row>
    <row r="31" spans="1:12" ht="14.25" customHeight="1" x14ac:dyDescent="0.25">
      <c r="A31" s="66"/>
      <c r="B31" s="132" t="s">
        <v>85</v>
      </c>
      <c r="C31" s="124"/>
      <c r="D31" s="113"/>
      <c r="E31" s="123">
        <v>16</v>
      </c>
      <c r="F31" s="129" t="s">
        <v>154</v>
      </c>
    </row>
    <row r="32" spans="1:12" ht="14.25" customHeight="1" x14ac:dyDescent="0.25">
      <c r="B32" s="133" t="s">
        <v>99</v>
      </c>
      <c r="C32" s="124"/>
      <c r="D32" s="125"/>
      <c r="E32" s="123">
        <v>28</v>
      </c>
      <c r="F32" s="129" t="s">
        <v>247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 t="s">
        <v>100</v>
      </c>
      <c r="C35" s="124"/>
      <c r="D35" s="125"/>
      <c r="E35" s="123">
        <v>100</v>
      </c>
      <c r="F35" s="129" t="s">
        <v>151</v>
      </c>
    </row>
    <row r="36" spans="2:6" ht="14.25" customHeight="1" x14ac:dyDescent="0.25">
      <c r="B36" s="133"/>
      <c r="C36" s="124"/>
      <c r="D36" s="125"/>
      <c r="E36" s="123"/>
      <c r="F36" s="129"/>
    </row>
    <row r="37" spans="2:6" ht="14.25" customHeight="1" x14ac:dyDescent="0.25">
      <c r="B37" s="133" t="s">
        <v>91</v>
      </c>
      <c r="C37" s="124"/>
      <c r="D37" s="125"/>
      <c r="E37" s="123" t="s">
        <v>215</v>
      </c>
      <c r="F37" s="129" t="s">
        <v>216</v>
      </c>
    </row>
    <row r="38" spans="2:6" ht="14.25" customHeight="1" x14ac:dyDescent="0.25">
      <c r="B38" s="133"/>
      <c r="C38" s="124"/>
      <c r="D38" s="125"/>
      <c r="E38" s="123"/>
      <c r="F38" s="129" t="s">
        <v>248</v>
      </c>
    </row>
    <row r="39" spans="2:6" ht="14.25" customHeight="1" x14ac:dyDescent="0.25">
      <c r="B39" s="133"/>
      <c r="C39" s="124"/>
      <c r="D39" s="125"/>
      <c r="E39" s="123"/>
      <c r="F39" s="129" t="s">
        <v>249</v>
      </c>
    </row>
    <row r="40" spans="2:6" ht="14.25" customHeight="1" x14ac:dyDescent="0.25">
      <c r="B40" s="133"/>
      <c r="C40" s="124"/>
      <c r="D40" s="125"/>
      <c r="E40" s="128"/>
      <c r="F40" s="129"/>
    </row>
    <row r="41" spans="2:6" ht="14.25" customHeight="1" x14ac:dyDescent="0.25">
      <c r="B41" s="133" t="s">
        <v>193</v>
      </c>
      <c r="C41" s="124"/>
      <c r="D41" s="125"/>
      <c r="E41" s="128" t="s">
        <v>250</v>
      </c>
      <c r="F41" s="129" t="s">
        <v>153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194</v>
      </c>
      <c r="C43" s="124"/>
      <c r="D43" s="125"/>
      <c r="E43" s="128"/>
      <c r="F43" s="114" t="s">
        <v>252</v>
      </c>
    </row>
    <row r="44" spans="2:6" ht="14.25" customHeight="1" x14ac:dyDescent="0.25">
      <c r="B44" s="133"/>
      <c r="C44" s="127"/>
      <c r="D44" s="125"/>
      <c r="E44" s="126"/>
      <c r="F44" s="114" t="s">
        <v>251</v>
      </c>
    </row>
    <row r="45" spans="2:6" ht="14.25" customHeight="1" x14ac:dyDescent="0.25">
      <c r="B45" s="126"/>
      <c r="C45" s="127"/>
      <c r="D45" s="125"/>
      <c r="E45" s="126"/>
      <c r="F45" s="114" t="s">
        <v>253</v>
      </c>
    </row>
    <row r="46" spans="2:6" ht="14.25" customHeight="1" x14ac:dyDescent="0.25">
      <c r="B46" s="112"/>
      <c r="C46" s="112"/>
      <c r="D46" s="112"/>
      <c r="E46" s="112"/>
      <c r="F46" s="114" t="s">
        <v>254</v>
      </c>
    </row>
    <row r="47" spans="2:6" ht="14.25" customHeight="1" x14ac:dyDescent="0.25">
      <c r="B47" s="112"/>
      <c r="C47" s="112"/>
      <c r="D47" s="112"/>
      <c r="E47" s="112"/>
      <c r="F47" s="114" t="s">
        <v>223</v>
      </c>
    </row>
    <row r="48" spans="2:6" ht="14.25" customHeight="1" x14ac:dyDescent="0.25">
      <c r="B48" s="112"/>
      <c r="C48" s="112"/>
      <c r="D48" s="112"/>
      <c r="E48" s="112"/>
      <c r="F48" s="114" t="s">
        <v>255</v>
      </c>
    </row>
    <row r="49" spans="2:6" ht="26.25" customHeight="1" x14ac:dyDescent="0.25">
      <c r="B49" s="150"/>
      <c r="C49" s="151"/>
      <c r="D49" s="151"/>
      <c r="E49" s="151"/>
      <c r="F49" s="151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S49"/>
  <sheetViews>
    <sheetView topLeftCell="B4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44" t="s">
        <v>209</v>
      </c>
      <c r="C1" s="144"/>
      <c r="D1" s="144"/>
      <c r="E1" s="144"/>
      <c r="F1" s="144"/>
      <c r="H1" s="145" t="s">
        <v>107</v>
      </c>
      <c r="I1" s="145"/>
      <c r="J1" s="145"/>
      <c r="K1" s="145"/>
      <c r="L1" s="145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46" t="s">
        <v>80</v>
      </c>
      <c r="C3" s="146"/>
      <c r="D3" s="146"/>
      <c r="E3" s="146"/>
      <c r="F3" s="146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47" t="s">
        <v>60</v>
      </c>
      <c r="C5" s="147"/>
      <c r="D5" s="56" t="s">
        <v>78</v>
      </c>
      <c r="E5" s="148" t="s">
        <v>208</v>
      </c>
      <c r="F5" s="148"/>
      <c r="H5" s="84"/>
      <c r="I5" s="80"/>
      <c r="J5" s="81"/>
      <c r="K5" s="81"/>
      <c r="L5" s="85"/>
    </row>
    <row r="6" spans="2:13" x14ac:dyDescent="0.25">
      <c r="C6" s="143"/>
      <c r="D6" s="143"/>
      <c r="E6" s="143"/>
      <c r="H6" s="86"/>
      <c r="I6" s="87"/>
      <c r="J6" s="81"/>
      <c r="K6" s="81"/>
      <c r="L6" s="85"/>
    </row>
    <row r="7" spans="2:13" ht="14.25" customHeight="1" x14ac:dyDescent="0.25">
      <c r="B7" s="130" t="s">
        <v>134</v>
      </c>
      <c r="C7" s="117">
        <v>6</v>
      </c>
      <c r="D7" s="117" t="s">
        <v>79</v>
      </c>
      <c r="E7" s="117">
        <v>3</v>
      </c>
      <c r="F7" s="130" t="s">
        <v>138</v>
      </c>
      <c r="H7" s="88"/>
      <c r="I7" s="89"/>
      <c r="J7" s="81"/>
      <c r="K7" s="81"/>
      <c r="L7" s="85"/>
    </row>
    <row r="8" spans="2:13" ht="14.25" customHeight="1" x14ac:dyDescent="0.25">
      <c r="B8" s="130" t="s">
        <v>133</v>
      </c>
      <c r="C8" s="117">
        <v>6</v>
      </c>
      <c r="D8" s="117" t="s">
        <v>79</v>
      </c>
      <c r="E8" s="117">
        <v>3</v>
      </c>
      <c r="F8" s="130" t="s">
        <v>132</v>
      </c>
      <c r="H8" s="88"/>
      <c r="I8" s="89"/>
      <c r="J8" s="81"/>
      <c r="K8" s="81"/>
      <c r="L8" s="85"/>
    </row>
    <row r="9" spans="2:13" ht="14.25" customHeight="1" x14ac:dyDescent="0.25">
      <c r="B9" s="130" t="s">
        <v>139</v>
      </c>
      <c r="C9" s="117">
        <v>7</v>
      </c>
      <c r="D9" s="117" t="s">
        <v>79</v>
      </c>
      <c r="E9" s="117">
        <v>2</v>
      </c>
      <c r="F9" s="130" t="s">
        <v>212</v>
      </c>
      <c r="H9" s="88"/>
      <c r="I9" s="89"/>
      <c r="J9" s="80"/>
      <c r="K9" s="80"/>
      <c r="L9" s="90"/>
    </row>
    <row r="10" spans="2:13" ht="14.25" customHeight="1" x14ac:dyDescent="0.25">
      <c r="B10" s="120" t="s">
        <v>167</v>
      </c>
      <c r="C10" s="117">
        <v>5</v>
      </c>
      <c r="D10" s="117" t="s">
        <v>79</v>
      </c>
      <c r="E10" s="117">
        <v>4</v>
      </c>
      <c r="F10" s="130" t="s">
        <v>136</v>
      </c>
      <c r="H10" s="88"/>
      <c r="I10" s="89"/>
      <c r="J10" s="81"/>
      <c r="K10" s="82"/>
      <c r="L10" s="91"/>
    </row>
    <row r="11" spans="2:13" ht="14.25" customHeight="1" x14ac:dyDescent="0.25">
      <c r="B11" s="130" t="s">
        <v>137</v>
      </c>
      <c r="C11" s="117">
        <v>0</v>
      </c>
      <c r="D11" s="117" t="s">
        <v>79</v>
      </c>
      <c r="E11" s="117" t="s">
        <v>78</v>
      </c>
      <c r="F11" s="130" t="s">
        <v>140</v>
      </c>
      <c r="H11" s="88"/>
      <c r="I11" s="89"/>
      <c r="J11" s="81"/>
      <c r="K11" s="82"/>
      <c r="L11" s="91"/>
    </row>
    <row r="12" spans="2:13" ht="14.25" hidden="1" customHeight="1" x14ac:dyDescent="0.25">
      <c r="B12" s="119" t="s">
        <v>140</v>
      </c>
      <c r="C12" s="117" t="s">
        <v>78</v>
      </c>
      <c r="D12" s="118" t="s">
        <v>79</v>
      </c>
      <c r="E12" s="117" t="s">
        <v>78</v>
      </c>
      <c r="F12" s="116" t="s">
        <v>140</v>
      </c>
      <c r="H12" s="88"/>
      <c r="I12" s="89"/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210</v>
      </c>
      <c r="F13" s="135" t="s">
        <v>211</v>
      </c>
      <c r="H13" s="84"/>
      <c r="I13" s="80"/>
      <c r="J13" s="81"/>
      <c r="K13" s="80"/>
      <c r="L13" s="90"/>
    </row>
    <row r="14" spans="2:13" ht="16.5" customHeight="1" x14ac:dyDescent="0.25">
      <c r="B14" s="130" t="s">
        <v>139</v>
      </c>
      <c r="C14" s="130"/>
      <c r="D14" s="130"/>
      <c r="E14" s="120">
        <v>1</v>
      </c>
      <c r="F14" s="120">
        <v>7</v>
      </c>
      <c r="H14" s="84"/>
      <c r="I14" s="80"/>
      <c r="J14" s="81"/>
      <c r="K14" s="80"/>
      <c r="L14" s="90"/>
    </row>
    <row r="15" spans="2:13" ht="18.75" customHeight="1" x14ac:dyDescent="0.25">
      <c r="B15" s="130" t="s">
        <v>134</v>
      </c>
      <c r="C15" s="130"/>
      <c r="D15" s="130"/>
      <c r="E15" s="120">
        <v>1</v>
      </c>
      <c r="F15" s="120">
        <v>6</v>
      </c>
      <c r="H15" s="84"/>
      <c r="I15" s="80"/>
      <c r="J15" s="80"/>
      <c r="K15" s="80"/>
      <c r="L15" s="90"/>
    </row>
    <row r="16" spans="2:13" ht="18.75" customHeight="1" x14ac:dyDescent="0.25">
      <c r="B16" s="130" t="s">
        <v>133</v>
      </c>
      <c r="C16" s="130"/>
      <c r="D16" s="130"/>
      <c r="E16" s="120">
        <v>1</v>
      </c>
      <c r="F16" s="120">
        <v>6</v>
      </c>
      <c r="H16" s="84"/>
      <c r="I16" s="80"/>
      <c r="J16" s="81"/>
      <c r="K16" s="82"/>
      <c r="L16" s="91"/>
    </row>
    <row r="17" spans="1:19" ht="18.75" customHeight="1" x14ac:dyDescent="0.25">
      <c r="B17" s="130" t="s">
        <v>167</v>
      </c>
      <c r="C17" s="130"/>
      <c r="D17" s="130"/>
      <c r="E17" s="120">
        <v>1</v>
      </c>
      <c r="F17" s="117">
        <v>5</v>
      </c>
      <c r="H17" s="84"/>
      <c r="I17" s="80"/>
      <c r="J17" s="81"/>
      <c r="K17" s="82"/>
      <c r="L17" s="91"/>
    </row>
    <row r="18" spans="1:19" ht="18.75" customHeight="1" x14ac:dyDescent="0.25">
      <c r="B18" s="130" t="s">
        <v>136</v>
      </c>
      <c r="C18" s="130"/>
      <c r="D18" s="130"/>
      <c r="E18" s="120">
        <v>1</v>
      </c>
      <c r="F18" s="117">
        <v>4</v>
      </c>
      <c r="H18" s="84"/>
      <c r="I18" s="80"/>
      <c r="J18" s="80"/>
      <c r="K18" s="80"/>
      <c r="L18" s="90"/>
    </row>
    <row r="19" spans="1:19" ht="18.75" customHeight="1" x14ac:dyDescent="0.25">
      <c r="B19" s="130" t="s">
        <v>138</v>
      </c>
      <c r="C19" s="130"/>
      <c r="D19" s="130"/>
      <c r="E19" s="120">
        <v>1</v>
      </c>
      <c r="F19" s="117">
        <v>3</v>
      </c>
      <c r="H19" s="84"/>
      <c r="I19" s="80"/>
      <c r="J19" s="81"/>
      <c r="K19" s="80"/>
      <c r="L19" s="90"/>
      <c r="M19" s="60"/>
    </row>
    <row r="20" spans="1:19" ht="18.75" customHeight="1" thickBot="1" x14ac:dyDescent="0.3">
      <c r="B20" s="130" t="s">
        <v>132</v>
      </c>
      <c r="C20" s="130"/>
      <c r="D20" s="130"/>
      <c r="E20" s="120">
        <v>1</v>
      </c>
      <c r="F20" s="117">
        <v>3</v>
      </c>
      <c r="H20" s="92"/>
      <c r="I20" s="93"/>
      <c r="J20" s="94"/>
      <c r="K20" s="93"/>
      <c r="L20" s="95"/>
    </row>
    <row r="21" spans="1:19" ht="18.75" customHeight="1" x14ac:dyDescent="0.25">
      <c r="B21" s="130" t="s">
        <v>135</v>
      </c>
      <c r="C21" s="130"/>
      <c r="D21" s="130"/>
      <c r="E21" s="120">
        <v>1</v>
      </c>
      <c r="F21" s="117">
        <v>2</v>
      </c>
    </row>
    <row r="22" spans="1:19" ht="18.75" customHeight="1" x14ac:dyDescent="0.25">
      <c r="B22" s="130" t="s">
        <v>137</v>
      </c>
      <c r="C22" s="130"/>
      <c r="D22" s="130"/>
      <c r="E22" s="120">
        <v>0</v>
      </c>
      <c r="F22" s="117">
        <v>0</v>
      </c>
      <c r="O22" s="149"/>
      <c r="P22" s="149"/>
      <c r="Q22" s="149"/>
      <c r="R22" s="62"/>
      <c r="S22" s="58"/>
    </row>
    <row r="23" spans="1:19" ht="18.75" hidden="1" customHeight="1" x14ac:dyDescent="0.25">
      <c r="B23" s="152" t="s">
        <v>111</v>
      </c>
      <c r="C23" s="152"/>
      <c r="D23" s="152"/>
      <c r="E23" s="120">
        <v>2</v>
      </c>
      <c r="F23" s="117">
        <v>3</v>
      </c>
    </row>
    <row r="24" spans="1:19" ht="18.75" hidden="1" customHeight="1" x14ac:dyDescent="0.25">
      <c r="B24" s="152" t="s">
        <v>112</v>
      </c>
      <c r="C24" s="152"/>
      <c r="D24" s="152"/>
      <c r="E24" s="120">
        <v>2</v>
      </c>
      <c r="F24" s="117">
        <v>3</v>
      </c>
    </row>
    <row r="25" spans="1:19" ht="18.75" hidden="1" customHeight="1" x14ac:dyDescent="0.25">
      <c r="B25" s="152" t="s">
        <v>55</v>
      </c>
      <c r="C25" s="152"/>
      <c r="D25" s="152"/>
      <c r="E25" s="120">
        <v>2</v>
      </c>
      <c r="F25" s="117">
        <v>3</v>
      </c>
    </row>
    <row r="26" spans="1:19" ht="18.75" hidden="1" customHeight="1" x14ac:dyDescent="0.25">
      <c r="B26" s="152"/>
      <c r="C26" s="152"/>
      <c r="D26" s="152"/>
      <c r="E26" s="120"/>
      <c r="F26" s="117"/>
    </row>
    <row r="27" spans="1:19" ht="5.25" customHeight="1" thickBot="1" x14ac:dyDescent="0.3">
      <c r="B27" s="121"/>
      <c r="C27" s="121"/>
      <c r="D27" s="121"/>
      <c r="E27" s="122"/>
      <c r="F27" s="122"/>
    </row>
    <row r="28" spans="1:19" ht="18.75" customHeight="1" thickTop="1" x14ac:dyDescent="0.25">
      <c r="B28" s="132" t="s">
        <v>98</v>
      </c>
      <c r="C28" s="115"/>
      <c r="D28" s="115"/>
      <c r="E28" s="123" t="s">
        <v>213</v>
      </c>
      <c r="F28" s="129" t="s">
        <v>154</v>
      </c>
    </row>
    <row r="29" spans="1:19" ht="14.25" customHeight="1" x14ac:dyDescent="0.25">
      <c r="B29" s="131"/>
      <c r="C29" s="124"/>
      <c r="D29" s="113"/>
      <c r="E29" s="124"/>
      <c r="F29" s="129"/>
    </row>
    <row r="30" spans="1:19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154</v>
      </c>
    </row>
    <row r="31" spans="1:19" ht="14.25" customHeight="1" x14ac:dyDescent="0.25">
      <c r="A31" s="66"/>
      <c r="B31" s="133"/>
      <c r="C31" s="124"/>
      <c r="D31" s="125"/>
      <c r="E31" s="123"/>
      <c r="F31" s="129"/>
    </row>
    <row r="32" spans="1:19" ht="14.25" customHeight="1" x14ac:dyDescent="0.25">
      <c r="B32" s="133" t="s">
        <v>99</v>
      </c>
      <c r="C32" s="124"/>
      <c r="D32" s="125"/>
      <c r="E32" s="123">
        <v>30</v>
      </c>
      <c r="F32" s="129" t="s">
        <v>214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100</v>
      </c>
      <c r="C36" s="124"/>
      <c r="D36" s="125"/>
      <c r="E36" s="123">
        <v>100</v>
      </c>
      <c r="F36" s="129" t="s">
        <v>151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91</v>
      </c>
      <c r="C38" s="124"/>
      <c r="D38" s="125"/>
      <c r="E38" s="123" t="s">
        <v>215</v>
      </c>
      <c r="F38" s="129" t="s">
        <v>216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 t="s">
        <v>219</v>
      </c>
      <c r="F40" s="129" t="s">
        <v>217</v>
      </c>
    </row>
    <row r="41" spans="2:6" ht="14.25" customHeight="1" x14ac:dyDescent="0.25">
      <c r="B41" s="133"/>
      <c r="C41" s="124"/>
      <c r="D41" s="125"/>
      <c r="E41" s="128"/>
      <c r="F41" s="129" t="s">
        <v>218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194</v>
      </c>
      <c r="C43" s="124"/>
      <c r="D43" s="125"/>
      <c r="E43" s="128"/>
      <c r="F43" s="114" t="s">
        <v>220</v>
      </c>
    </row>
    <row r="44" spans="2:6" ht="14.25" customHeight="1" x14ac:dyDescent="0.25">
      <c r="B44" s="133"/>
      <c r="C44" s="127"/>
      <c r="D44" s="125"/>
      <c r="E44" s="126"/>
      <c r="F44" s="114" t="s">
        <v>221</v>
      </c>
    </row>
    <row r="45" spans="2:6" ht="14.25" customHeight="1" x14ac:dyDescent="0.25">
      <c r="B45" s="126"/>
      <c r="C45" s="127"/>
      <c r="D45" s="125"/>
      <c r="E45" s="126"/>
      <c r="F45" s="114" t="s">
        <v>222</v>
      </c>
    </row>
    <row r="46" spans="2:6" ht="14.25" customHeight="1" x14ac:dyDescent="0.25">
      <c r="B46" s="112"/>
      <c r="C46" s="112"/>
      <c r="D46" s="112"/>
      <c r="E46" s="112"/>
      <c r="F46" s="114" t="s">
        <v>223</v>
      </c>
    </row>
    <row r="47" spans="2:6" ht="14.25" customHeight="1" x14ac:dyDescent="0.25">
      <c r="B47" s="112"/>
      <c r="C47" s="112"/>
      <c r="D47" s="112"/>
      <c r="E47" s="112"/>
      <c r="F47" s="114" t="s">
        <v>224</v>
      </c>
    </row>
    <row r="48" spans="2:6" ht="14.25" customHeight="1" x14ac:dyDescent="0.25">
      <c r="B48" s="112"/>
      <c r="C48" s="112"/>
      <c r="D48" s="112"/>
      <c r="E48" s="112"/>
      <c r="F48" s="114" t="s">
        <v>225</v>
      </c>
    </row>
    <row r="49" spans="2:6" ht="26.25" customHeight="1" x14ac:dyDescent="0.25">
      <c r="B49" s="150"/>
      <c r="C49" s="151"/>
      <c r="D49" s="151"/>
      <c r="E49" s="151"/>
      <c r="F49" s="151"/>
    </row>
  </sheetData>
  <mergeCells count="12">
    <mergeCell ref="B49:F49"/>
    <mergeCell ref="O22:Q22"/>
    <mergeCell ref="B26:D26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M49"/>
  <sheetViews>
    <sheetView topLeftCell="B1" workbookViewId="0">
      <selection activeCell="C29" sqref="C29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44" t="s">
        <v>169</v>
      </c>
      <c r="C1" s="144"/>
      <c r="D1" s="144"/>
      <c r="E1" s="144"/>
      <c r="F1" s="144"/>
      <c r="H1" s="145" t="s">
        <v>107</v>
      </c>
      <c r="I1" s="145"/>
      <c r="J1" s="145"/>
      <c r="K1" s="145"/>
      <c r="L1" s="145"/>
    </row>
    <row r="2" spans="2:13" x14ac:dyDescent="0.25">
      <c r="D2" s="54"/>
      <c r="E2" s="54"/>
      <c r="F2" s="54"/>
      <c r="G2" s="54"/>
      <c r="H2" s="74"/>
      <c r="I2" s="75"/>
      <c r="J2" s="76" t="str">
        <f>'Player Averages'!$B$2</f>
        <v>CRAIG MONK</v>
      </c>
      <c r="K2" s="77" t="s">
        <v>97</v>
      </c>
      <c r="L2" s="78">
        <f>ROUND('Player Averages'!$L$2,2)</f>
        <v>71.569999999999993</v>
      </c>
      <c r="M2" s="55"/>
    </row>
    <row r="3" spans="2:13" ht="18.75" x14ac:dyDescent="0.25">
      <c r="B3" s="146" t="s">
        <v>80</v>
      </c>
      <c r="C3" s="146"/>
      <c r="D3" s="146"/>
      <c r="E3" s="146"/>
      <c r="F3" s="146"/>
      <c r="G3" s="54"/>
      <c r="H3" s="79"/>
      <c r="I3" s="80"/>
      <c r="J3" s="81" t="str">
        <f>'Player Averages'!$B$3</f>
        <v>SEAN KENDREW</v>
      </c>
      <c r="K3" s="82" t="s">
        <v>97</v>
      </c>
      <c r="L3" s="83">
        <f>ROUND('Player Averages'!$L$3,2)</f>
        <v>67.55</v>
      </c>
      <c r="M3" s="55"/>
    </row>
    <row r="4" spans="2:13" x14ac:dyDescent="0.25">
      <c r="H4" s="84"/>
      <c r="I4" s="80"/>
      <c r="J4" s="81" t="str">
        <f>'Player Averages'!$B$4</f>
        <v>NIGE OUTRAM</v>
      </c>
      <c r="K4" s="82" t="s">
        <v>97</v>
      </c>
      <c r="L4" s="83">
        <f>ROUND('Player Averages'!$L$4,2)</f>
        <v>66.31</v>
      </c>
      <c r="M4" s="55"/>
    </row>
    <row r="5" spans="2:13" x14ac:dyDescent="0.25">
      <c r="B5" s="147" t="s">
        <v>62</v>
      </c>
      <c r="C5" s="147"/>
      <c r="D5" s="56" t="s">
        <v>78</v>
      </c>
      <c r="E5" s="148" t="s">
        <v>263</v>
      </c>
      <c r="F5" s="148"/>
      <c r="H5" s="84"/>
      <c r="I5" s="80"/>
      <c r="J5" s="81"/>
      <c r="K5" s="81"/>
      <c r="L5" s="85"/>
    </row>
    <row r="6" spans="2:13" x14ac:dyDescent="0.25">
      <c r="C6" s="143"/>
      <c r="D6" s="143"/>
      <c r="E6" s="143"/>
      <c r="H6" s="86" t="s">
        <v>106</v>
      </c>
      <c r="I6" s="87">
        <f>SUM(I7:I12)</f>
        <v>1</v>
      </c>
      <c r="J6" s="81" t="str">
        <f>CONCATENATE(J2,K2,L2)</f>
        <v>CRAIG MONK - 71.57</v>
      </c>
      <c r="K6" s="81"/>
      <c r="L6" s="85"/>
    </row>
    <row r="7" spans="2:13" ht="14.25" customHeight="1" x14ac:dyDescent="0.25">
      <c r="B7" s="57" t="s">
        <v>135</v>
      </c>
      <c r="C7" s="58">
        <v>5</v>
      </c>
      <c r="D7" s="59" t="s">
        <v>79</v>
      </c>
      <c r="E7" s="58">
        <v>4</v>
      </c>
      <c r="F7" s="57" t="s">
        <v>132</v>
      </c>
      <c r="H7" s="88" t="s">
        <v>105</v>
      </c>
      <c r="I7" s="89" t="str">
        <f>IF(B7="BYE",IF(F7="BYE",1,""),"")</f>
        <v/>
      </c>
      <c r="J7" s="81" t="str">
        <f>CONCATENATE(J3,K3,L3)</f>
        <v>SEAN KENDREW - 67.55</v>
      </c>
      <c r="K7" s="81"/>
      <c r="L7" s="85"/>
    </row>
    <row r="8" spans="2:13" ht="14.25" customHeight="1" x14ac:dyDescent="0.25">
      <c r="B8" s="57" t="s">
        <v>139</v>
      </c>
      <c r="C8" s="58">
        <v>6</v>
      </c>
      <c r="D8" s="59" t="s">
        <v>79</v>
      </c>
      <c r="E8" s="58">
        <v>3</v>
      </c>
      <c r="F8" s="57" t="s">
        <v>167</v>
      </c>
      <c r="H8" s="88" t="s">
        <v>105</v>
      </c>
      <c r="I8" s="89" t="str">
        <f t="shared" ref="I8:I12" si="0">IF(B8="BYE",IF(F8="BYE",1,""),"")</f>
        <v/>
      </c>
      <c r="J8" s="81" t="str">
        <f>CONCATENATE(J4,K4,L4)</f>
        <v>NIGE OUTRAM - 66.31</v>
      </c>
      <c r="K8" s="81"/>
      <c r="L8" s="85"/>
    </row>
    <row r="9" spans="2:13" ht="14.25" customHeight="1" x14ac:dyDescent="0.25">
      <c r="B9" s="57" t="s">
        <v>133</v>
      </c>
      <c r="C9" s="58">
        <v>1</v>
      </c>
      <c r="D9" s="59" t="s">
        <v>79</v>
      </c>
      <c r="E9" s="58">
        <v>8</v>
      </c>
      <c r="F9" s="57" t="s">
        <v>137</v>
      </c>
      <c r="H9" s="88" t="s">
        <v>105</v>
      </c>
      <c r="I9" s="89" t="str">
        <f t="shared" si="0"/>
        <v/>
      </c>
      <c r="J9" s="80"/>
      <c r="K9" s="80"/>
      <c r="L9" s="90"/>
    </row>
    <row r="10" spans="2:13" ht="14.25" customHeight="1" x14ac:dyDescent="0.25">
      <c r="B10" s="60" t="s">
        <v>136</v>
      </c>
      <c r="C10" s="58">
        <v>1</v>
      </c>
      <c r="D10" s="59" t="s">
        <v>79</v>
      </c>
      <c r="E10" s="58">
        <v>8</v>
      </c>
      <c r="F10" s="57" t="s">
        <v>134</v>
      </c>
      <c r="H10" s="88" t="s">
        <v>105</v>
      </c>
      <c r="I10" s="89" t="str">
        <f t="shared" si="0"/>
        <v/>
      </c>
      <c r="J10" s="81" t="str">
        <f>'180''s'!$B2</f>
        <v>AL MARTIN</v>
      </c>
      <c r="K10" s="82" t="s">
        <v>97</v>
      </c>
      <c r="L10" s="91">
        <f>'180''s'!$C2</f>
        <v>1</v>
      </c>
    </row>
    <row r="11" spans="2:13" ht="14.25" customHeight="1" x14ac:dyDescent="0.25">
      <c r="B11" s="57" t="s">
        <v>138</v>
      </c>
      <c r="C11" s="58">
        <v>0</v>
      </c>
      <c r="D11" s="59" t="s">
        <v>79</v>
      </c>
      <c r="E11" s="58" t="s">
        <v>78</v>
      </c>
      <c r="F11" s="57" t="s">
        <v>140</v>
      </c>
      <c r="H11" s="88" t="s">
        <v>105</v>
      </c>
      <c r="I11" s="89" t="str">
        <f t="shared" si="0"/>
        <v/>
      </c>
      <c r="J11" s="81" t="str">
        <f>'180''s'!$B3</f>
        <v>DARREN COLLIN</v>
      </c>
      <c r="K11" s="82" t="s">
        <v>97</v>
      </c>
      <c r="L11" s="91">
        <f>'180''s'!$C3</f>
        <v>1</v>
      </c>
    </row>
    <row r="12" spans="2:13" ht="14.25" customHeight="1" x14ac:dyDescent="0.25">
      <c r="B12" s="60" t="s">
        <v>140</v>
      </c>
      <c r="C12" s="58" t="s">
        <v>78</v>
      </c>
      <c r="D12" s="5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59"/>
      <c r="D13" s="59"/>
      <c r="E13" s="59"/>
      <c r="F13" s="60"/>
      <c r="H13" s="84"/>
      <c r="I13" s="80"/>
      <c r="J13" s="81" t="str">
        <f>CONCATENATE(J10,K10,L10)</f>
        <v>AL MARTIN - 1</v>
      </c>
      <c r="K13" s="80"/>
      <c r="L13" s="90"/>
    </row>
    <row r="14" spans="2:13" ht="16.5" customHeight="1" thickBot="1" x14ac:dyDescent="0.3">
      <c r="B14" s="153" t="s">
        <v>81</v>
      </c>
      <c r="C14" s="153"/>
      <c r="D14" s="153"/>
      <c r="E14" s="61" t="s">
        <v>82</v>
      </c>
      <c r="F14" s="61" t="s">
        <v>83</v>
      </c>
      <c r="H14" s="84"/>
      <c r="I14" s="80"/>
      <c r="J14" s="81" t="str">
        <f>CONCATENATE(J11,K11,L11)</f>
        <v>DARREN COLLIN - 1</v>
      </c>
      <c r="K14" s="80"/>
      <c r="L14" s="90"/>
    </row>
    <row r="15" spans="2:13" ht="18.75" customHeight="1" thickTop="1" x14ac:dyDescent="0.25">
      <c r="B15" s="154" t="s">
        <v>132</v>
      </c>
      <c r="C15" s="154"/>
      <c r="D15" s="154"/>
      <c r="E15" s="58">
        <v>17</v>
      </c>
      <c r="F15" s="62">
        <v>83</v>
      </c>
      <c r="H15" s="84"/>
      <c r="I15" s="80"/>
      <c r="J15" s="80"/>
      <c r="K15" s="80"/>
      <c r="L15" s="90"/>
    </row>
    <row r="16" spans="2:13" ht="18.75" customHeight="1" x14ac:dyDescent="0.25">
      <c r="B16" s="149" t="s">
        <v>134</v>
      </c>
      <c r="C16" s="149"/>
      <c r="D16" s="149"/>
      <c r="E16" s="58">
        <v>17</v>
      </c>
      <c r="F16" s="62">
        <v>71</v>
      </c>
      <c r="H16" s="84"/>
      <c r="I16" s="80"/>
      <c r="J16" s="81" t="str">
        <f>'100+ Scores'!$B2</f>
        <v>NIGE OUTRAM</v>
      </c>
      <c r="K16" s="82" t="s">
        <v>97</v>
      </c>
      <c r="L16" s="91">
        <f>'100+ Scores'!$D2</f>
        <v>15</v>
      </c>
    </row>
    <row r="17" spans="1:12" ht="18.75" customHeight="1" x14ac:dyDescent="0.25">
      <c r="B17" s="149" t="s">
        <v>135</v>
      </c>
      <c r="C17" s="149"/>
      <c r="D17" s="149"/>
      <c r="E17" s="62">
        <v>17</v>
      </c>
      <c r="F17" s="62">
        <v>68</v>
      </c>
      <c r="H17" s="84"/>
      <c r="I17" s="80"/>
      <c r="J17" s="81" t="str">
        <f>'100+ Scores'!$B3</f>
        <v>CRAIG MONK</v>
      </c>
      <c r="K17" s="82" t="s">
        <v>97</v>
      </c>
      <c r="L17" s="91">
        <f>'100+ Scores'!$D3</f>
        <v>14</v>
      </c>
    </row>
    <row r="18" spans="1:12" ht="18.75" customHeight="1" x14ac:dyDescent="0.25">
      <c r="B18" s="149" t="s">
        <v>137</v>
      </c>
      <c r="C18" s="149"/>
      <c r="D18" s="149"/>
      <c r="E18" s="62">
        <v>17</v>
      </c>
      <c r="F18" s="62">
        <v>61</v>
      </c>
      <c r="H18" s="84"/>
      <c r="I18" s="80"/>
      <c r="J18" s="80"/>
      <c r="K18" s="80"/>
      <c r="L18" s="90"/>
    </row>
    <row r="19" spans="1:12" ht="18.75" customHeight="1" x14ac:dyDescent="0.25">
      <c r="B19" s="149" t="s">
        <v>133</v>
      </c>
      <c r="C19" s="149"/>
      <c r="D19" s="149"/>
      <c r="E19" s="62">
        <v>17</v>
      </c>
      <c r="F19" s="58">
        <v>60</v>
      </c>
      <c r="H19" s="84"/>
      <c r="I19" s="80"/>
      <c r="J19" s="81" t="str">
        <f>CONCATENATE(J16,K16,L16)</f>
        <v>NIGE OUTRAM - 15</v>
      </c>
      <c r="K19" s="80"/>
      <c r="L19" s="90"/>
    </row>
    <row r="20" spans="1:12" ht="18.75" customHeight="1" thickBot="1" x14ac:dyDescent="0.3">
      <c r="B20" s="149" t="s">
        <v>139</v>
      </c>
      <c r="C20" s="149"/>
      <c r="D20" s="149"/>
      <c r="E20" s="62">
        <v>17</v>
      </c>
      <c r="F20" s="58">
        <v>50</v>
      </c>
      <c r="H20" s="92"/>
      <c r="I20" s="93"/>
      <c r="J20" s="94" t="str">
        <f>CONCATENATE(J17,K17,L17)</f>
        <v>CRAIG MONK - 14</v>
      </c>
      <c r="K20" s="93"/>
      <c r="L20" s="95"/>
    </row>
    <row r="21" spans="1:12" ht="18.75" customHeight="1" x14ac:dyDescent="0.25">
      <c r="B21" s="149" t="s">
        <v>138</v>
      </c>
      <c r="C21" s="149"/>
      <c r="D21" s="149"/>
      <c r="E21" s="62">
        <v>17</v>
      </c>
      <c r="F21" s="58">
        <v>32</v>
      </c>
    </row>
    <row r="22" spans="1:12" ht="18.75" customHeight="1" x14ac:dyDescent="0.25">
      <c r="B22" s="149" t="s">
        <v>167</v>
      </c>
      <c r="C22" s="149"/>
      <c r="D22" s="149"/>
      <c r="E22" s="62">
        <v>17</v>
      </c>
      <c r="F22" s="58">
        <v>19</v>
      </c>
    </row>
    <row r="23" spans="1:12" ht="18.75" customHeight="1" x14ac:dyDescent="0.25">
      <c r="B23" s="149" t="s">
        <v>111</v>
      </c>
      <c r="C23" s="149"/>
      <c r="D23" s="149"/>
      <c r="E23" s="62">
        <v>2</v>
      </c>
      <c r="F23" s="58">
        <v>3</v>
      </c>
    </row>
    <row r="24" spans="1:12" ht="18.75" customHeight="1" x14ac:dyDescent="0.25">
      <c r="B24" s="149" t="s">
        <v>112</v>
      </c>
      <c r="C24" s="149"/>
      <c r="D24" s="149"/>
      <c r="E24" s="62">
        <v>2</v>
      </c>
      <c r="F24" s="58">
        <v>3</v>
      </c>
    </row>
    <row r="25" spans="1:12" ht="18.75" customHeight="1" x14ac:dyDescent="0.25">
      <c r="B25" s="149" t="s">
        <v>55</v>
      </c>
      <c r="C25" s="149"/>
      <c r="D25" s="149"/>
      <c r="E25" s="62">
        <v>2</v>
      </c>
      <c r="F25" s="58">
        <v>3</v>
      </c>
    </row>
    <row r="26" spans="1:12" ht="18.75" customHeight="1" x14ac:dyDescent="0.25">
      <c r="B26" s="149"/>
      <c r="C26" s="149"/>
      <c r="D26" s="149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54"/>
      <c r="C28" s="54"/>
      <c r="D28" s="54"/>
      <c r="E28" s="65"/>
      <c r="F28" s="65"/>
    </row>
    <row r="29" spans="1:12" ht="14.25" customHeight="1" x14ac:dyDescent="0.25">
      <c r="B29" s="67" t="s">
        <v>98</v>
      </c>
      <c r="C29" s="68" t="s">
        <v>84</v>
      </c>
      <c r="D29" s="50"/>
      <c r="E29" s="68"/>
      <c r="F29" s="68"/>
    </row>
    <row r="30" spans="1:12" ht="14.25" customHeight="1" x14ac:dyDescent="0.25">
      <c r="A30" s="66"/>
      <c r="B30" s="67"/>
      <c r="C30" s="68"/>
      <c r="D30" s="50"/>
      <c r="E30" s="68"/>
      <c r="F30" s="68"/>
    </row>
    <row r="31" spans="1:12" ht="14.25" customHeight="1" x14ac:dyDescent="0.25">
      <c r="A31" s="66"/>
      <c r="B31" s="67" t="s">
        <v>85</v>
      </c>
      <c r="C31" s="68" t="s">
        <v>86</v>
      </c>
      <c r="D31" s="50"/>
      <c r="E31" s="68"/>
      <c r="F31" s="51"/>
    </row>
    <row r="32" spans="1:12" ht="14.25" customHeight="1" x14ac:dyDescent="0.25">
      <c r="B32" s="69"/>
      <c r="C32" s="70"/>
      <c r="D32" s="70"/>
      <c r="E32" s="68"/>
      <c r="F32" s="71"/>
    </row>
    <row r="33" spans="2:6" ht="14.25" customHeight="1" x14ac:dyDescent="0.25">
      <c r="B33" s="69" t="s">
        <v>87</v>
      </c>
      <c r="C33" s="68" t="s">
        <v>88</v>
      </c>
      <c r="D33" s="70"/>
      <c r="E33" s="71"/>
      <c r="F33" s="71"/>
    </row>
    <row r="34" spans="2:6" ht="14.25" customHeight="1" x14ac:dyDescent="0.25">
      <c r="B34" s="69"/>
      <c r="C34" s="68"/>
      <c r="D34" s="70"/>
      <c r="E34" s="71"/>
      <c r="F34" s="71"/>
    </row>
    <row r="35" spans="2:6" ht="14.25" customHeight="1" x14ac:dyDescent="0.25">
      <c r="B35" s="69" t="s">
        <v>99</v>
      </c>
      <c r="C35" s="68" t="s">
        <v>89</v>
      </c>
      <c r="D35" s="70"/>
      <c r="E35" s="71"/>
      <c r="F35" s="71"/>
    </row>
    <row r="36" spans="2:6" ht="14.25" customHeight="1" x14ac:dyDescent="0.25">
      <c r="B36" s="69"/>
      <c r="C36" s="68"/>
      <c r="D36" s="70"/>
      <c r="E36" s="71"/>
      <c r="F36" s="71"/>
    </row>
    <row r="37" spans="2:6" ht="14.25" customHeight="1" x14ac:dyDescent="0.25">
      <c r="B37" s="69" t="s">
        <v>100</v>
      </c>
      <c r="C37" s="68" t="s">
        <v>90</v>
      </c>
      <c r="D37" s="70"/>
      <c r="E37" s="71"/>
      <c r="F37" s="71"/>
    </row>
    <row r="38" spans="2:6" ht="14.25" customHeight="1" x14ac:dyDescent="0.25">
      <c r="B38" s="71"/>
      <c r="C38" s="70"/>
      <c r="D38" s="70"/>
      <c r="E38" s="71"/>
      <c r="F38" s="71"/>
    </row>
    <row r="39" spans="2:6" ht="14.25" customHeight="1" x14ac:dyDescent="0.25">
      <c r="B39" s="69" t="s">
        <v>91</v>
      </c>
      <c r="C39" s="68" t="s">
        <v>264</v>
      </c>
      <c r="D39" s="70"/>
      <c r="E39" s="71"/>
      <c r="F39" s="71"/>
    </row>
    <row r="40" spans="2:6" ht="14.25" customHeight="1" x14ac:dyDescent="0.25">
      <c r="B40" s="69"/>
      <c r="C40" s="68" t="s">
        <v>244</v>
      </c>
      <c r="D40" s="70"/>
      <c r="E40" s="71"/>
      <c r="F40" s="71"/>
    </row>
    <row r="41" spans="2:6" ht="14.25" customHeight="1" x14ac:dyDescent="0.25">
      <c r="B41" s="71"/>
      <c r="C41" s="68"/>
      <c r="D41" s="70"/>
      <c r="E41" s="71"/>
      <c r="F41" s="71"/>
    </row>
    <row r="42" spans="2:6" ht="14.25" customHeight="1" x14ac:dyDescent="0.25">
      <c r="B42" s="69" t="s">
        <v>92</v>
      </c>
      <c r="C42" s="68" t="s">
        <v>265</v>
      </c>
      <c r="D42" s="70"/>
      <c r="E42" s="71"/>
      <c r="F42" s="71"/>
    </row>
    <row r="43" spans="2:6" ht="14.25" customHeight="1" x14ac:dyDescent="0.25">
      <c r="B43" s="69"/>
      <c r="C43" s="68" t="s">
        <v>266</v>
      </c>
      <c r="D43" s="70"/>
      <c r="E43" s="71"/>
      <c r="F43" s="71"/>
    </row>
    <row r="44" spans="2:6" ht="14.25" customHeight="1" x14ac:dyDescent="0.25">
      <c r="B44" s="69"/>
      <c r="C44" s="70"/>
      <c r="D44" s="70"/>
      <c r="E44" s="68"/>
      <c r="F44" s="71"/>
    </row>
    <row r="45" spans="2:6" ht="14.25" customHeight="1" x14ac:dyDescent="0.25">
      <c r="B45" s="69" t="s">
        <v>93</v>
      </c>
      <c r="C45" s="72" t="s">
        <v>267</v>
      </c>
      <c r="D45" s="68"/>
      <c r="E45" s="68"/>
      <c r="F45" s="71"/>
    </row>
    <row r="46" spans="2:6" ht="14.25" customHeight="1" x14ac:dyDescent="0.25">
      <c r="B46" s="71"/>
      <c r="C46" s="72" t="s">
        <v>268</v>
      </c>
      <c r="D46" s="70"/>
      <c r="E46" s="71"/>
      <c r="F46" s="71"/>
    </row>
    <row r="47" spans="2:6" ht="14.25" customHeight="1" x14ac:dyDescent="0.25">
      <c r="B47" s="71"/>
      <c r="C47" s="72" t="s">
        <v>269</v>
      </c>
      <c r="D47" s="70"/>
      <c r="E47" s="71"/>
      <c r="F47" s="71"/>
    </row>
    <row r="48" spans="2:6" ht="14.25" customHeight="1" x14ac:dyDescent="0.25"/>
    <row r="49" spans="2:6" ht="26.25" customHeight="1" x14ac:dyDescent="0.25">
      <c r="B49" s="150"/>
      <c r="C49" s="151"/>
      <c r="D49" s="151"/>
      <c r="E49" s="151"/>
      <c r="F49" s="151"/>
    </row>
  </sheetData>
  <mergeCells count="20">
    <mergeCell ref="B3:F3"/>
    <mergeCell ref="C6:E6"/>
    <mergeCell ref="B14:D14"/>
    <mergeCell ref="B15:D15"/>
    <mergeCell ref="H1:L1"/>
    <mergeCell ref="B1:F1"/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</mergeCells>
  <pageMargins left="0.7" right="0.7" top="0.36" bottom="0.4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14</vt:i4>
      </vt:variant>
    </vt:vector>
  </HeadingPairs>
  <TitlesOfParts>
    <vt:vector size="38" baseType="lpstr">
      <vt:lpstr>Control Panel</vt:lpstr>
      <vt:lpstr>Player Averages</vt:lpstr>
      <vt:lpstr>AVERAGES WORKING SHEET</vt:lpstr>
      <vt:lpstr>100+ Scores</vt:lpstr>
      <vt:lpstr>180's</vt:lpstr>
      <vt:lpstr>CRICKET CLUB</vt:lpstr>
      <vt:lpstr>SPORTSMANS</vt:lpstr>
      <vt:lpstr>TICKLE TOBY</vt:lpstr>
      <vt:lpstr>CROWN</vt:lpstr>
      <vt:lpstr>JOLLY MINSTER "A"</vt:lpstr>
      <vt:lpstr>JOLLY MINSTER "B"</vt:lpstr>
      <vt:lpstr>WORKMENS CLUB "A"</vt:lpstr>
      <vt:lpstr>WORKMENS CLUB "B"</vt:lpstr>
      <vt:lpstr>MASONS ARMS</vt:lpstr>
      <vt:lpstr>Team 10 - Unused</vt:lpstr>
      <vt:lpstr>Team 11 - Unused</vt:lpstr>
      <vt:lpstr>Team 12 - Unused</vt:lpstr>
      <vt:lpstr>100+ WORKING SHEET</vt:lpstr>
      <vt:lpstr>180'S WORKING SHEET</vt:lpstr>
      <vt:lpstr>League Table Working Sheet</vt:lpstr>
      <vt:lpstr>Week 3</vt:lpstr>
      <vt:lpstr>Week 2</vt:lpstr>
      <vt:lpstr>Week 1</vt:lpstr>
      <vt:lpstr>League Table Template</vt:lpstr>
      <vt:lpstr>'Week 1'!AveragesLeaders</vt:lpstr>
      <vt:lpstr>'Week 2'!AveragesLeaders</vt:lpstr>
      <vt:lpstr>'Week 3'!AveragesLeaders</vt:lpstr>
      <vt:lpstr>AveragesLeaders</vt:lpstr>
      <vt:lpstr>'Week 1'!Leaders100s</vt:lpstr>
      <vt:lpstr>'Week 2'!Leaders100s</vt:lpstr>
      <vt:lpstr>'Week 3'!Leaders100s</vt:lpstr>
      <vt:lpstr>Leaders100s</vt:lpstr>
      <vt:lpstr>'Week 1'!Leaders180s</vt:lpstr>
      <vt:lpstr>'Week 2'!Leaders180s</vt:lpstr>
      <vt:lpstr>'Week 3'!Leaders180s</vt:lpstr>
      <vt:lpstr>Leaders180s</vt:lpstr>
      <vt:lpstr>'100+ Scores'!Print_Area</vt:lpstr>
      <vt:lpstr>'Player Averages'!Print_Area</vt:lpstr>
    </vt:vector>
  </TitlesOfParts>
  <Company>RPA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Windress</dc:creator>
  <cp:lastModifiedBy>Ste</cp:lastModifiedBy>
  <cp:lastPrinted>2025-10-21T17:52:32Z</cp:lastPrinted>
  <dcterms:created xsi:type="dcterms:W3CDTF">2006-06-20T14:15:56Z</dcterms:created>
  <dcterms:modified xsi:type="dcterms:W3CDTF">2025-10-21T17:57:17Z</dcterms:modified>
</cp:coreProperties>
</file>